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Summary per Province" sheetId="1" r:id="rId1"/>
    <sheet name="Summary per Metro" sheetId="2" r:id="rId2"/>
    <sheet name="Summary per Top 19" sheetId="3" r:id="rId3"/>
    <sheet name="Summary per Category" sheetId="4" r:id="rId4"/>
    <sheet name="EC" sheetId="5" r:id="rId5"/>
    <sheet name="FS" sheetId="6" r:id="rId6"/>
    <sheet name="GT" sheetId="7" r:id="rId7"/>
    <sheet name="KZ" sheetId="8" r:id="rId8"/>
    <sheet name="LP" sheetId="9" r:id="rId9"/>
    <sheet name="MP" sheetId="10" r:id="rId10"/>
    <sheet name="NC" sheetId="11" r:id="rId11"/>
    <sheet name="NW" sheetId="12" r:id="rId12"/>
    <sheet name="WC" sheetId="13" r:id="rId13"/>
  </sheets>
  <definedNames>
    <definedName name="_xlnm.Print_Area" localSheetId="4">'EC'!$A$1:$AG$53</definedName>
    <definedName name="_xlnm.Print_Area" localSheetId="5">'FS'!$A$1:$AG$35</definedName>
    <definedName name="_xlnm.Print_Area" localSheetId="6">'GT'!$A$1:$AG$21</definedName>
    <definedName name="_xlnm.Print_Area" localSheetId="7">'KZ'!$A$1:$AG$72</definedName>
    <definedName name="_xlnm.Print_Area" localSheetId="8">'LP'!$A$1:$AG$39</definedName>
    <definedName name="_xlnm.Print_Area" localSheetId="9">'MP'!$A$1:$AG$30</definedName>
    <definedName name="_xlnm.Print_Area" localSheetId="10">'NC'!$A$1:$AG$43</definedName>
    <definedName name="_xlnm.Print_Area" localSheetId="11">'NW'!$A$1:$AG$33</definedName>
    <definedName name="_xlnm.Print_Area" localSheetId="3">'Summary per Category'!$A$1:$AG$273</definedName>
    <definedName name="_xlnm.Print_Area" localSheetId="1">'Summary per Metro'!$A$1:$AG$80</definedName>
    <definedName name="_xlnm.Print_Area" localSheetId="0">'Summary per Province'!$A$1:$AG$80</definedName>
    <definedName name="_xlnm.Print_Area" localSheetId="2">'Summary per Top 19'!$A$1:$AG$80</definedName>
    <definedName name="_xlnm.Print_Area" localSheetId="12">'WC'!$A$1:$AG$43</definedName>
    <definedName name="_xlnm.Print_Titles" localSheetId="3">'Summary per Category'!$1:$2</definedName>
  </definedNames>
  <calcPr fullCalcOnLoad="1"/>
</workbook>
</file>

<file path=xl/sharedStrings.xml><?xml version="1.0" encoding="utf-8"?>
<sst xmlns="http://schemas.openxmlformats.org/spreadsheetml/2006/main" count="1873" uniqueCount="637">
  <si>
    <t>BUDGET RATIO'S FOR 2016/17</t>
  </si>
  <si>
    <t>R thousands</t>
  </si>
  <si>
    <t>Code</t>
  </si>
  <si>
    <t>Own Source Revenue</t>
  </si>
  <si>
    <t>Operating Revenue</t>
  </si>
  <si>
    <t>Own Source Rev to Oper Rev</t>
  </si>
  <si>
    <t>Personnel cost</t>
  </si>
  <si>
    <t>Operating Expenditure</t>
  </si>
  <si>
    <t>Pers Cost to Oper Exp</t>
  </si>
  <si>
    <t>Personnel Cost</t>
  </si>
  <si>
    <t>Oper Exp excl Bulk Purch</t>
  </si>
  <si>
    <t>Pers Cost to Oper Exp excl Bulk</t>
  </si>
  <si>
    <t>Pers Cost to Own Source Rev</t>
  </si>
  <si>
    <t>Capital Revenue - Transfers &amp; Subs</t>
  </si>
  <si>
    <t>Capital Revenue</t>
  </si>
  <si>
    <t>Cap Rev - Trnsf &amp; Subs to Cap Rev</t>
  </si>
  <si>
    <t>Borrowing</t>
  </si>
  <si>
    <t>Borrowing to Capital Rev</t>
  </si>
  <si>
    <t>PPE</t>
  </si>
  <si>
    <t>Borrowing to PPE</t>
  </si>
  <si>
    <t>Infrastructure</t>
  </si>
  <si>
    <t>Capital Expenditure</t>
  </si>
  <si>
    <t>Infrastructure to capital Exp</t>
  </si>
  <si>
    <t>Debtors</t>
  </si>
  <si>
    <t>Service Charges</t>
  </si>
  <si>
    <t>Debtors to Service Charges</t>
  </si>
  <si>
    <t>Creditors</t>
  </si>
  <si>
    <t>Creditors to Oper Exp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</si>
  <si>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</si>
  <si>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</si>
  <si>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</si>
  <si>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</si>
  <si>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</si>
  <si>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</si>
  <si>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</si>
  <si>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</si>
  <si>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</si>
  <si>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</si>
  <si>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</si>
  <si>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</si>
  <si>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</si>
  <si>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</si>
  <si>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</si>
  <si>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</si>
  <si>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</si>
  <si>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</si>
  <si>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</si>
  <si>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Source: National Treasury Local Government Database : Original Budget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</si>
  <si>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</si>
  <si>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</si>
  <si>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</si>
  <si>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</si>
  <si>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</si>
  <si>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</si>
  <si>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</si>
  <si>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</si>
  <si>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</si>
  <si>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</si>
  <si>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</si>
  <si>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</si>
  <si>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</si>
  <si>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</si>
  <si>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</si>
  <si>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</si>
  <si>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</si>
  <si>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</si>
  <si>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</si>
  <si>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</si>
  <si>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</si>
  <si>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</si>
  <si>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</si>
  <si>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</si>
  <si>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</si>
  <si>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</si>
  <si>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</si>
  <si>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</si>
  <si>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</si>
  <si>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</si>
  <si>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</si>
  <si>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</si>
  <si>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</si>
  <si>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</si>
  <si>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</si>
  <si>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</si>
  <si>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</si>
  <si>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</si>
  <si>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</si>
  <si>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</si>
  <si>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</si>
  <si>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</si>
  <si>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</si>
  <si>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</si>
  <si>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</si>
  <si>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</si>
  <si>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</si>
  <si>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</si>
  <si>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</si>
  <si>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</si>
  <si>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</si>
  <si>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</si>
  <si>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Metros</t>
  </si>
  <si>
    <t>Local Municipalities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</si>
  <si>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</si>
  <si>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</si>
  <si>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</si>
  <si>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</si>
  <si>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</si>
  <si>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</si>
  <si>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</si>
  <si>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</si>
  <si>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</si>
  <si>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</si>
  <si>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</si>
  <si>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</si>
  <si>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</si>
  <si>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</si>
  <si>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</si>
  <si>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</si>
  <si>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</si>
  <si>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</si>
  <si>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</si>
  <si>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</si>
  <si>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</si>
  <si>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</si>
  <si>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</si>
  <si>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</si>
  <si>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</si>
  <si>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</si>
  <si>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</si>
  <si>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</si>
  <si>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</si>
  <si>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</si>
  <si>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</si>
  <si>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</si>
  <si>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</si>
  <si>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</si>
  <si>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</si>
  <si>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</si>
  <si>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</si>
  <si>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</si>
  <si>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Elundini</t>
  </si>
  <si>
    <t>EC141</t>
  </si>
  <si>
    <t>Senqu</t>
  </si>
  <si>
    <t>EC142</t>
  </si>
  <si>
    <t>Walter Sisulu</t>
  </si>
  <si>
    <t>EC145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</si>
  <si>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</si>
  <si>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</si>
  <si>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</si>
  <si>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</si>
  <si>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</si>
  <si>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</si>
  <si>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</si>
  <si>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</si>
  <si>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</si>
  <si>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</si>
  <si>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</si>
  <si>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</si>
  <si>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</si>
  <si>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</si>
  <si>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</si>
  <si>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</si>
  <si>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</si>
  <si>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</si>
  <si>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Letsemeng</t>
  </si>
  <si>
    <t>FS161</t>
  </si>
  <si>
    <t>Kopanong</t>
  </si>
  <si>
    <t>FS162</t>
  </si>
  <si>
    <t>Mohokare</t>
  </si>
  <si>
    <t>FS163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</si>
  <si>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</si>
  <si>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</si>
  <si>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</si>
  <si>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</si>
  <si>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</si>
  <si>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</si>
  <si>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</si>
  <si>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</si>
  <si>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</si>
  <si>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</si>
  <si>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</si>
  <si>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</si>
  <si>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</si>
  <si>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</si>
  <si>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</si>
  <si>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</si>
  <si>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</si>
  <si>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</si>
  <si>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</si>
  <si>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</si>
  <si>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</si>
  <si>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</si>
  <si>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</si>
  <si>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</si>
  <si>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</si>
  <si>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</si>
  <si>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</si>
  <si>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</si>
  <si>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Midvaal</t>
  </si>
  <si>
    <t>GT422</t>
  </si>
  <si>
    <t>Lesedi</t>
  </si>
  <si>
    <t>GT423</t>
  </si>
  <si>
    <t>Merafong City</t>
  </si>
  <si>
    <t>GT484</t>
  </si>
  <si>
    <t>Rand West City</t>
  </si>
  <si>
    <t>GT485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</si>
  <si>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</si>
  <si>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</si>
  <si>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</si>
  <si>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</si>
  <si>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</si>
  <si>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</si>
  <si>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</si>
  <si>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</si>
  <si>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</si>
  <si>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</si>
  <si>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</si>
  <si>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</si>
  <si>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</si>
  <si>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</si>
  <si>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</si>
  <si>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</si>
  <si>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</si>
  <si>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</si>
  <si>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</si>
  <si>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</si>
  <si>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Okhahlamba</t>
  </si>
  <si>
    <t>KZN235</t>
  </si>
  <si>
    <t>Inkosi Langalibalele</t>
  </si>
  <si>
    <t>KZN237</t>
  </si>
  <si>
    <t>Alfred Duma</t>
  </si>
  <si>
    <t>KZN238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</si>
  <si>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</si>
  <si>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</si>
  <si>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</si>
  <si>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</si>
  <si>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</si>
  <si>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</si>
  <si>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</si>
  <si>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</si>
  <si>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eMadlangeni</t>
  </si>
  <si>
    <t>KZN253</t>
  </si>
  <si>
    <t>Dannhauser</t>
  </si>
  <si>
    <t>KZN254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</si>
  <si>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</si>
  <si>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</si>
  <si>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</si>
  <si>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</si>
  <si>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</si>
  <si>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</si>
  <si>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</si>
  <si>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</si>
  <si>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</si>
  <si>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</si>
  <si>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Umhlabuyalingana</t>
  </si>
  <si>
    <t>KZN271</t>
  </si>
  <si>
    <t>Jozini</t>
  </si>
  <si>
    <t>KZN272</t>
  </si>
  <si>
    <t>Mtubatuba</t>
  </si>
  <si>
    <t>KZN275</t>
  </si>
  <si>
    <t>The New Big 5 False Bay</t>
  </si>
  <si>
    <t>KZN276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</si>
  <si>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</si>
  <si>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</si>
  <si>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</si>
  <si>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</si>
  <si>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</si>
  <si>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</si>
  <si>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</si>
  <si>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</si>
  <si>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</si>
  <si>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</si>
  <si>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</si>
  <si>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</si>
  <si>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</si>
  <si>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</si>
  <si>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</si>
  <si>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</si>
  <si>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</si>
  <si>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</si>
  <si>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</si>
  <si>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</si>
  <si>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</si>
  <si>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</si>
  <si>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</si>
  <si>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</si>
  <si>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</si>
  <si>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</si>
  <si>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</si>
  <si>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</si>
  <si>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</si>
  <si>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</si>
  <si>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</si>
  <si>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</si>
  <si>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</si>
  <si>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</si>
  <si>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Musina</t>
  </si>
  <si>
    <t>LIM341</t>
  </si>
  <si>
    <t>Thulamela</t>
  </si>
  <si>
    <t>LIM343</t>
  </si>
  <si>
    <t>Makhado</t>
  </si>
  <si>
    <t>LIM344</t>
  </si>
  <si>
    <t>Makhado-Thulamela</t>
  </si>
  <si>
    <t>LIM345</t>
  </si>
  <si>
    <t>Blouberg</t>
  </si>
  <si>
    <t>LIM351</t>
  </si>
  <si>
    <t>Molemole</t>
  </si>
  <si>
    <t>LIM353</t>
  </si>
  <si>
    <t>Lepelle-Nkumpi</t>
  </si>
  <si>
    <t>LIM355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</si>
  <si>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</si>
  <si>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</si>
  <si>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</si>
  <si>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</si>
  <si>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</si>
  <si>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</si>
  <si>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</si>
  <si>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</si>
  <si>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</si>
  <si>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</si>
  <si>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Ephraim Mogale</t>
  </si>
  <si>
    <t>LIM471</t>
  </si>
  <si>
    <t>Elias Motsoaledi</t>
  </si>
  <si>
    <t>LIM472</t>
  </si>
  <si>
    <t>Makhuduthamaga</t>
  </si>
  <si>
    <t>LIM473</t>
  </si>
  <si>
    <t>Fetakgomo-Greater Tubatse</t>
  </si>
  <si>
    <t>LIM476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</si>
  <si>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</si>
  <si>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</si>
  <si>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</si>
  <si>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</si>
  <si>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</si>
  <si>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</si>
  <si>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</si>
  <si>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</si>
  <si>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</si>
  <si>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</si>
  <si>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</si>
  <si>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</si>
  <si>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</si>
  <si>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</si>
  <si>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</si>
  <si>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</si>
  <si>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</si>
  <si>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</si>
  <si>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</si>
  <si>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</si>
  <si>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</si>
  <si>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</si>
  <si>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</si>
  <si>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</si>
  <si>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</si>
  <si>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</si>
  <si>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</si>
  <si>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</si>
  <si>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</si>
  <si>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</si>
  <si>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</si>
  <si>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</si>
  <si>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</si>
  <si>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</si>
  <si>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</si>
  <si>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</si>
  <si>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</si>
  <si>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</si>
  <si>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</si>
  <si>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</si>
  <si>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</si>
  <si>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</si>
  <si>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</si>
  <si>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</si>
  <si>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</si>
  <si>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</si>
  <si>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</si>
  <si>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</si>
  <si>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</si>
  <si>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</si>
  <si>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</si>
  <si>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</si>
  <si>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</si>
  <si>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</si>
  <si>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</si>
  <si>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</si>
  <si>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</si>
  <si>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</si>
  <si>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</si>
  <si>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</si>
  <si>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</si>
  <si>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</si>
  <si>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</si>
  <si>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</si>
  <si>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</si>
  <si>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</si>
  <si>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Dikgatlong</t>
  </si>
  <si>
    <t>NC092</t>
  </si>
  <si>
    <t>Magareng</t>
  </si>
  <si>
    <t>NC093</t>
  </si>
  <si>
    <t>Phokwane</t>
  </si>
  <si>
    <t>NC094</t>
  </si>
  <si>
    <t>Joe Morolong</t>
  </si>
  <si>
    <t>NC451</t>
  </si>
  <si>
    <t>Ga-Segonyana</t>
  </si>
  <si>
    <t>NC452</t>
  </si>
  <si>
    <t>Gamagara</t>
  </si>
  <si>
    <t>NC453</t>
  </si>
  <si>
    <t>Moretele</t>
  </si>
  <si>
    <t>NW371</t>
  </si>
  <si>
    <t>Kgetlengrivier</t>
  </si>
  <si>
    <t>NW374</t>
  </si>
  <si>
    <t>Moses Kotane</t>
  </si>
  <si>
    <t>NW375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</si>
  <si>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</si>
  <si>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</si>
  <si>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</si>
  <si>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</si>
  <si>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</si>
  <si>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</si>
  <si>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</si>
  <si>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</si>
  <si>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</si>
  <si>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</si>
  <si>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</si>
  <si>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</si>
  <si>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</si>
  <si>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</si>
  <si>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</si>
  <si>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</si>
  <si>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</si>
  <si>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</si>
  <si>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</si>
  <si>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</si>
  <si>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Maquassi Hills</t>
  </si>
  <si>
    <t>NW404</t>
  </si>
  <si>
    <t>Tlokwe-Ventersdorp</t>
  </si>
  <si>
    <t>NW405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</si>
  <si>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</si>
  <si>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</si>
  <si>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</si>
  <si>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</si>
  <si>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</si>
  <si>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</si>
  <si>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</si>
  <si>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</si>
  <si>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</si>
  <si>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</si>
  <si>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Witzenberg</t>
  </si>
  <si>
    <t>WC022</t>
  </si>
  <si>
    <t>Breede Valley</t>
  </si>
  <si>
    <t>WC025</t>
  </si>
  <si>
    <t>Langeberg</t>
  </si>
  <si>
    <t>WC026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</si>
  <si>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</si>
  <si>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</si>
  <si>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</si>
  <si>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</si>
  <si>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</si>
  <si>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</si>
  <si>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</si>
  <si>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</si>
  <si>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</si>
  <si>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</si>
  <si>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</si>
  <si>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</si>
  <si>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</si>
  <si>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</si>
  <si>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</si>
  <si>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</si>
  <si>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</si>
  <si>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</si>
  <si>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</si>
  <si>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</si>
  <si>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Laingsburg</t>
  </si>
  <si>
    <t>WC051</t>
  </si>
  <si>
    <t>Prince Albert</t>
  </si>
  <si>
    <t>WC052</t>
  </si>
  <si>
    <t>Beaufort West</t>
  </si>
  <si>
    <t>WC053</t>
  </si>
  <si>
    <t>District Municipalities</t>
  </si>
  <si>
    <t>West Coast</t>
  </si>
  <si>
    <t>DC1</t>
  </si>
  <si>
    <t>Sarah Baartman</t>
  </si>
  <si>
    <t>DC10</t>
  </si>
  <si>
    <t>Amathole</t>
  </si>
  <si>
    <t>DC12</t>
  </si>
  <si>
    <t>Chris Hani</t>
  </si>
  <si>
    <t>DC13</t>
  </si>
  <si>
    <t>Joe Gqabi</t>
  </si>
  <si>
    <t>DC14</t>
  </si>
  <si>
    <t>O .R. Tambo</t>
  </si>
  <si>
    <t>DC15</t>
  </si>
  <si>
    <t>Xhariep</t>
  </si>
  <si>
    <t>DC16</t>
  </si>
  <si>
    <t>Lejweleputswa</t>
  </si>
  <si>
    <t>DC18</t>
  </si>
  <si>
    <t>Thabo Mofutsanyana</t>
  </si>
  <si>
    <t>DC19</t>
  </si>
  <si>
    <t>Cape Winelands DM</t>
  </si>
  <si>
    <t>DC2</t>
  </si>
  <si>
    <t>Fezile Dabi</t>
  </si>
  <si>
    <t>DC20</t>
  </si>
  <si>
    <t>Ugu</t>
  </si>
  <si>
    <t>DC21</t>
  </si>
  <si>
    <t>uMgungundlovu</t>
  </si>
  <si>
    <t>DC22</t>
  </si>
  <si>
    <t>Uthukela</t>
  </si>
  <si>
    <t>DC23</t>
  </si>
  <si>
    <t>Umzinyathi</t>
  </si>
  <si>
    <t>DC24</t>
  </si>
  <si>
    <t>Amajuba</t>
  </si>
  <si>
    <t>DC25</t>
  </si>
  <si>
    <t>Zululand</t>
  </si>
  <si>
    <t>DC26</t>
  </si>
  <si>
    <t>Umkhanyakude</t>
  </si>
  <si>
    <t>DC27</t>
  </si>
  <si>
    <t>King Cetshwayo</t>
  </si>
  <si>
    <t>DC28</t>
  </si>
  <si>
    <t>iLembe</t>
  </si>
  <si>
    <t>DC29</t>
  </si>
  <si>
    <t>Overberg</t>
  </si>
  <si>
    <t>DC3</t>
  </si>
  <si>
    <t>Gert Sibande</t>
  </si>
  <si>
    <t>DC30</t>
  </si>
  <si>
    <t>Nkangala</t>
  </si>
  <si>
    <t>DC31</t>
  </si>
  <si>
    <t>Ehlanzeni</t>
  </si>
  <si>
    <t>DC32</t>
  </si>
  <si>
    <t>Mopani</t>
  </si>
  <si>
    <t>DC33</t>
  </si>
  <si>
    <t>Vhembe</t>
  </si>
  <si>
    <t>DC34</t>
  </si>
  <si>
    <t>Capricorn</t>
  </si>
  <si>
    <t>DC35</t>
  </si>
  <si>
    <t>Waterberg</t>
  </si>
  <si>
    <t>DC36</t>
  </si>
  <si>
    <t>Bojanala Platinum</t>
  </si>
  <si>
    <t>DC37</t>
  </si>
  <si>
    <t>Ngaka Modiri Molema</t>
  </si>
  <si>
    <t>DC38</t>
  </si>
  <si>
    <t>Dr Ruth Segomotsi Mompati</t>
  </si>
  <si>
    <t>DC39</t>
  </si>
  <si>
    <t>Eden</t>
  </si>
  <si>
    <t>DC4</t>
  </si>
  <si>
    <t>Dr Kenneth Kaunda</t>
  </si>
  <si>
    <t>DC40</t>
  </si>
  <si>
    <t>Sedibeng</t>
  </si>
  <si>
    <t>DC42</t>
  </si>
  <si>
    <t>Harry Gwala</t>
  </si>
  <si>
    <t>DC43</t>
  </si>
  <si>
    <t>Alfred Nzo</t>
  </si>
  <si>
    <t>DC44</t>
  </si>
  <si>
    <t>John Taolo Gaetsewe</t>
  </si>
  <si>
    <t>DC45</t>
  </si>
  <si>
    <t>Sekhukhune</t>
  </si>
  <si>
    <t>DC47</t>
  </si>
  <si>
    <t>West Rand</t>
  </si>
  <si>
    <t>DC48</t>
  </si>
  <si>
    <t>Central Karoo</t>
  </si>
  <si>
    <t>DC5</t>
  </si>
  <si>
    <t>Namakwa</t>
  </si>
  <si>
    <t>DC6</t>
  </si>
  <si>
    <t>Pixley Ka Seme (Nc)</t>
  </si>
  <si>
    <t>DC7</t>
  </si>
  <si>
    <t>Z F Mgcawu</t>
  </si>
  <si>
    <t>DC8</t>
  </si>
  <si>
    <t>Frances Baard</t>
  </si>
  <si>
    <t>DC9</t>
  </si>
  <si>
    <t>EASTERN CAPE</t>
  </si>
  <si>
    <t>A</t>
  </si>
  <si>
    <t>Total Metros</t>
  </si>
  <si>
    <t>B</t>
  </si>
  <si>
    <t>C</t>
  </si>
  <si>
    <t>Total Sarah Baartman</t>
  </si>
  <si>
    <t>Total Amathole</t>
  </si>
  <si>
    <t>Total Chris Hani</t>
  </si>
  <si>
    <t>Total Joe Gqabi</t>
  </si>
  <si>
    <t>Total Alfred Nzo</t>
  </si>
  <si>
    <t>Total Eastern Cape</t>
  </si>
  <si>
    <t>FREE STATE</t>
  </si>
  <si>
    <t>Total Xhariep</t>
  </si>
  <si>
    <t>Total Lejweleputswa</t>
  </si>
  <si>
    <t>Total Thabo Mofutsanyana</t>
  </si>
  <si>
    <t>Total Fezile Dabi</t>
  </si>
  <si>
    <t>Total Free State</t>
  </si>
  <si>
    <t>GAUTENG</t>
  </si>
  <si>
    <t>Total Sedibeng</t>
  </si>
  <si>
    <t>Total West Rand</t>
  </si>
  <si>
    <t>Total Gauteng</t>
  </si>
  <si>
    <t>KWAZULU-NATAL</t>
  </si>
  <si>
    <t>Total Ugu</t>
  </si>
  <si>
    <t>Total uMgungundlovu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</si>
  <si>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</si>
  <si>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</si>
  <si>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</si>
  <si>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</si>
  <si>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</si>
  <si>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</si>
  <si>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</si>
  <si>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Harry Gwala</t>
  </si>
  <si>
    <t>Total Kwazulu-Natal</t>
  </si>
  <si>
    <t>LIMPOPO</t>
  </si>
  <si>
    <t>Total Mopani</t>
  </si>
  <si>
    <t>Total Vhembe</t>
  </si>
  <si>
    <t>Total Capricorn</t>
  </si>
  <si>
    <t>Total Waterberg</t>
  </si>
  <si>
    <t>Total Sekhukhune</t>
  </si>
  <si>
    <t>Total Limpopo</t>
  </si>
  <si>
    <t>MPUMALANGA</t>
  </si>
  <si>
    <t>Total Gert Sibande</t>
  </si>
  <si>
    <t>Total Nkangala</t>
  </si>
  <si>
    <t>Total Ehlanzeni</t>
  </si>
  <si>
    <t>Total Mpumalanga</t>
  </si>
  <si>
    <t>NORTHERN CAPE</t>
  </si>
  <si>
    <t>Total John Taolo Gaetsewe</t>
  </si>
  <si>
    <t>Total Namakwa</t>
  </si>
  <si>
    <t>Total Pixley ka Seme (NC)</t>
  </si>
  <si>
    <t>Total Z F Mgcawu</t>
  </si>
  <si>
    <t>Total Frances Baard</t>
  </si>
  <si>
    <t>Total Northern Cape</t>
  </si>
  <si>
    <t>NORTH WEST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</si>
  <si>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</si>
  <si>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</si>
  <si>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</si>
  <si>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</si>
  <si>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</si>
  <si>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WESTERN CAPE</t>
  </si>
  <si>
    <t>Total West Coast</t>
  </si>
  <si>
    <t>Total Cape Winelands</t>
  </si>
  <si>
    <t>Total Overberg</t>
  </si>
  <si>
    <t>Total Eden</t>
  </si>
  <si>
    <t>Total Central Karoo</t>
  </si>
  <si>
    <t>Total Western Cape</t>
  </si>
  <si>
    <t>Total National</t>
  </si>
  <si>
    <t>Total Top 21</t>
  </si>
  <si>
    <t>Total Local Municipalities</t>
  </si>
  <si>
    <t>Total District Municipalities</t>
  </si>
  <si>
    <t>Total O R Tambo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</si>
</sst>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_);\(#,###.0\%\);.0\%_)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  <numFmt numFmtId="173" formatCode="0.0%;\(0.0%\);_(* &quot; - &quot;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0"/>
    </font>
    <font>
      <sz val="10"/>
      <color indexed="8"/>
      <name val="ARIAL NARROW"/>
      <family val="0"/>
    </font>
    <font>
      <i/>
      <sz val="8"/>
      <color indexed="8"/>
      <name val="ARIAL NARROW"/>
      <family val="0"/>
    </font>
    <font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  <font>
      <i/>
      <sz val="8"/>
      <color rgb="FF000000"/>
      <name val="ARIAL NARROW"/>
      <family val="0"/>
    </font>
    <font>
      <b/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3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70" fontId="4" fillId="0" borderId="16" xfId="0" applyNumberFormat="1" applyFont="1" applyBorder="1" applyAlignment="1" applyProtection="1">
      <alignment/>
      <protection/>
    </xf>
    <xf numFmtId="170" fontId="4" fillId="0" borderId="17" xfId="0" applyNumberFormat="1" applyFont="1" applyBorder="1" applyAlignment="1" applyProtection="1">
      <alignment/>
      <protection/>
    </xf>
    <xf numFmtId="170" fontId="4" fillId="0" borderId="18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wrapText="1"/>
      <protection/>
    </xf>
    <xf numFmtId="0" fontId="4" fillId="0" borderId="2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0" fontId="5" fillId="0" borderId="19" xfId="0" applyFont="1" applyBorder="1" applyAlignment="1" applyProtection="1">
      <alignment wrapText="1"/>
      <protection/>
    </xf>
    <xf numFmtId="0" fontId="4" fillId="0" borderId="20" xfId="0" applyFont="1" applyBorder="1" applyAlignment="1" applyProtection="1">
      <alignment horizontal="left" indent="1"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2" fontId="4" fillId="0" borderId="24" xfId="0" applyNumberFormat="1" applyFont="1" applyBorder="1" applyAlignment="1" applyProtection="1">
      <alignment/>
      <protection/>
    </xf>
    <xf numFmtId="172" fontId="4" fillId="0" borderId="25" xfId="0" applyNumberFormat="1" applyFont="1" applyBorder="1" applyAlignment="1" applyProtection="1">
      <alignment/>
      <protection/>
    </xf>
    <xf numFmtId="172" fontId="4" fillId="0" borderId="24" xfId="0" applyNumberFormat="1" applyFont="1" applyFill="1" applyBorder="1" applyAlignment="1" applyProtection="1">
      <alignment/>
      <protection/>
    </xf>
    <xf numFmtId="172" fontId="4" fillId="0" borderId="25" xfId="0" applyNumberFormat="1" applyFont="1" applyFill="1" applyBorder="1" applyAlignment="1" applyProtection="1">
      <alignment/>
      <protection/>
    </xf>
    <xf numFmtId="172" fontId="6" fillId="0" borderId="24" xfId="0" applyNumberFormat="1" applyFont="1" applyFill="1" applyBorder="1" applyAlignment="1" applyProtection="1">
      <alignment/>
      <protection/>
    </xf>
    <xf numFmtId="172" fontId="6" fillId="0" borderId="25" xfId="0" applyNumberFormat="1" applyFont="1" applyFill="1" applyBorder="1" applyAlignment="1" applyProtection="1">
      <alignment/>
      <protection/>
    </xf>
    <xf numFmtId="172" fontId="6" fillId="0" borderId="26" xfId="0" applyNumberFormat="1" applyFont="1" applyBorder="1" applyAlignment="1" applyProtection="1">
      <alignment/>
      <protection/>
    </xf>
    <xf numFmtId="172" fontId="6" fillId="0" borderId="27" xfId="0" applyNumberFormat="1" applyFont="1" applyBorder="1" applyAlignment="1" applyProtection="1">
      <alignment/>
      <protection/>
    </xf>
    <xf numFmtId="172" fontId="4" fillId="0" borderId="28" xfId="0" applyNumberFormat="1" applyFont="1" applyBorder="1" applyAlignment="1" applyProtection="1">
      <alignment/>
      <protection/>
    </xf>
    <xf numFmtId="172" fontId="4" fillId="0" borderId="28" xfId="0" applyNumberFormat="1" applyFont="1" applyFill="1" applyBorder="1" applyAlignment="1" applyProtection="1">
      <alignment/>
      <protection/>
    </xf>
    <xf numFmtId="172" fontId="6" fillId="0" borderId="28" xfId="0" applyNumberFormat="1" applyFont="1" applyFill="1" applyBorder="1" applyAlignment="1" applyProtection="1">
      <alignment/>
      <protection/>
    </xf>
    <xf numFmtId="172" fontId="6" fillId="0" borderId="29" xfId="0" applyNumberFormat="1" applyFont="1" applyBorder="1" applyAlignment="1" applyProtection="1">
      <alignment/>
      <protection/>
    </xf>
    <xf numFmtId="172" fontId="5" fillId="0" borderId="25" xfId="0" applyNumberFormat="1" applyFont="1" applyBorder="1" applyAlignment="1" applyProtection="1">
      <alignment wrapText="1"/>
      <protection/>
    </xf>
    <xf numFmtId="172" fontId="5" fillId="0" borderId="28" xfId="0" applyNumberFormat="1" applyFont="1" applyBorder="1" applyAlignment="1" applyProtection="1">
      <alignment wrapText="1"/>
      <protection/>
    </xf>
    <xf numFmtId="172" fontId="3" fillId="0" borderId="25" xfId="0" applyNumberFormat="1" applyFont="1" applyBorder="1" applyAlignment="1" applyProtection="1">
      <alignment/>
      <protection/>
    </xf>
    <xf numFmtId="172" fontId="3" fillId="0" borderId="28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3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172" fontId="4" fillId="0" borderId="26" xfId="0" applyNumberFormat="1" applyFont="1" applyFill="1" applyBorder="1" applyAlignment="1" applyProtection="1">
      <alignment/>
      <protection/>
    </xf>
    <xf numFmtId="172" fontId="4" fillId="0" borderId="27" xfId="0" applyNumberFormat="1" applyFont="1" applyFill="1" applyBorder="1" applyAlignment="1" applyProtection="1">
      <alignment/>
      <protection/>
    </xf>
    <xf numFmtId="172" fontId="4" fillId="0" borderId="29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horizontal="left"/>
      <protection/>
    </xf>
    <xf numFmtId="172" fontId="3" fillId="0" borderId="25" xfId="0" applyNumberFormat="1" applyFont="1" applyBorder="1" applyAlignment="1" applyProtection="1">
      <alignment wrapText="1"/>
      <protection/>
    </xf>
    <xf numFmtId="172" fontId="3" fillId="0" borderId="28" xfId="0" applyNumberFormat="1" applyFont="1" applyBorder="1" applyAlignment="1" applyProtection="1">
      <alignment wrapText="1"/>
      <protection/>
    </xf>
    <xf numFmtId="0" fontId="5" fillId="0" borderId="22" xfId="0" applyFont="1" applyBorder="1" applyAlignment="1" applyProtection="1">
      <alignment horizontal="left" indent="1"/>
      <protection/>
    </xf>
    <xf numFmtId="172" fontId="5" fillId="0" borderId="27" xfId="0" applyNumberFormat="1" applyFont="1" applyBorder="1" applyAlignment="1" applyProtection="1">
      <alignment wrapText="1"/>
      <protection/>
    </xf>
    <xf numFmtId="172" fontId="5" fillId="0" borderId="29" xfId="0" applyNumberFormat="1" applyFont="1" applyBorder="1" applyAlignment="1" applyProtection="1">
      <alignment wrapText="1"/>
      <protection/>
    </xf>
    <xf numFmtId="172" fontId="0" fillId="0" borderId="0" xfId="0" applyNumberFormat="1" applyFont="1" applyAlignment="1">
      <alignment/>
    </xf>
    <xf numFmtId="0" fontId="3" fillId="0" borderId="3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53" fillId="0" borderId="19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left" wrapText="1" indent="1"/>
      <protection/>
    </xf>
    <xf numFmtId="0" fontId="53" fillId="0" borderId="0" xfId="0" applyFont="1" applyBorder="1" applyAlignment="1" applyProtection="1">
      <alignment wrapText="1"/>
      <protection/>
    </xf>
    <xf numFmtId="172" fontId="0" fillId="0" borderId="24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1"/>
      <protection/>
    </xf>
    <xf numFmtId="0" fontId="54" fillId="0" borderId="19" xfId="0" applyFont="1" applyBorder="1" applyAlignment="1" applyProtection="1">
      <alignment wrapText="1"/>
      <protection/>
    </xf>
    <xf numFmtId="0" fontId="54" fillId="0" borderId="0" xfId="0" applyFont="1" applyBorder="1" applyAlignment="1" applyProtection="1">
      <alignment horizontal="left" wrapText="1" indent="1"/>
      <protection/>
    </xf>
    <xf numFmtId="0" fontId="54" fillId="0" borderId="0" xfId="0" applyFont="1" applyBorder="1" applyAlignment="1" applyProtection="1">
      <alignment wrapText="1"/>
      <protection/>
    </xf>
    <xf numFmtId="172" fontId="54" fillId="0" borderId="24" xfId="0" applyNumberFormat="1" applyFont="1" applyBorder="1" applyAlignment="1" applyProtection="1">
      <alignment horizontal="right"/>
      <protection/>
    </xf>
    <xf numFmtId="0" fontId="53" fillId="0" borderId="19" xfId="0" applyFont="1" applyBorder="1" applyAlignment="1" applyProtection="1">
      <alignment horizontal="right"/>
      <protection/>
    </xf>
    <xf numFmtId="0" fontId="53" fillId="0" borderId="0" xfId="0" applyFont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 horizontal="right"/>
      <protection/>
    </xf>
    <xf numFmtId="172" fontId="53" fillId="0" borderId="24" xfId="0" applyNumberFormat="1" applyFont="1" applyBorder="1" applyAlignment="1" applyProtection="1">
      <alignment horizontal="right"/>
      <protection/>
    </xf>
    <xf numFmtId="0" fontId="53" fillId="0" borderId="21" xfId="0" applyFont="1" applyBorder="1" applyAlignment="1" applyProtection="1">
      <alignment horizontal="right"/>
      <protection/>
    </xf>
    <xf numFmtId="0" fontId="53" fillId="0" borderId="31" xfId="0" applyFont="1" applyBorder="1" applyAlignment="1" applyProtection="1">
      <alignment horizontal="left"/>
      <protection/>
    </xf>
    <xf numFmtId="0" fontId="53" fillId="0" borderId="31" xfId="0" applyFont="1" applyBorder="1" applyAlignment="1" applyProtection="1">
      <alignment horizontal="right"/>
      <protection/>
    </xf>
    <xf numFmtId="172" fontId="53" fillId="0" borderId="26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55" fillId="0" borderId="0" xfId="0" applyFont="1" applyAlignment="1" applyProtection="1">
      <alignment wrapText="1"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71" fontId="4" fillId="0" borderId="32" xfId="0" applyNumberFormat="1" applyFont="1" applyBorder="1" applyAlignment="1" applyProtection="1">
      <alignment horizontal="center"/>
      <protection/>
    </xf>
    <xf numFmtId="171" fontId="4" fillId="0" borderId="33" xfId="0" applyNumberFormat="1" applyFont="1" applyBorder="1" applyAlignment="1" applyProtection="1">
      <alignment horizontal="center"/>
      <protection/>
    </xf>
    <xf numFmtId="171" fontId="4" fillId="0" borderId="33" xfId="0" applyNumberFormat="1" applyFont="1" applyFill="1" applyBorder="1" applyAlignment="1" applyProtection="1">
      <alignment horizontal="center"/>
      <protection/>
    </xf>
    <xf numFmtId="171" fontId="6" fillId="0" borderId="33" xfId="0" applyNumberFormat="1" applyFont="1" applyFill="1" applyBorder="1" applyAlignment="1" applyProtection="1">
      <alignment horizontal="center"/>
      <protection/>
    </xf>
    <xf numFmtId="171" fontId="6" fillId="0" borderId="34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wrapText="1"/>
      <protection/>
    </xf>
    <xf numFmtId="171" fontId="4" fillId="0" borderId="34" xfId="0" applyNumberFormat="1" applyFont="1" applyFill="1" applyBorder="1" applyAlignment="1" applyProtection="1">
      <alignment horizontal="center"/>
      <protection/>
    </xf>
    <xf numFmtId="171" fontId="5" fillId="0" borderId="33" xfId="0" applyNumberFormat="1" applyFont="1" applyBorder="1" applyAlignment="1" applyProtection="1">
      <alignment horizontal="center" wrapText="1"/>
      <protection/>
    </xf>
    <xf numFmtId="171" fontId="3" fillId="0" borderId="33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Alignment="1" applyProtection="1">
      <alignment horizontal="center"/>
      <protection/>
    </xf>
    <xf numFmtId="17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70" fontId="4" fillId="0" borderId="36" xfId="0" applyNumberFormat="1" applyFont="1" applyBorder="1" applyAlignment="1" applyProtection="1">
      <alignment/>
      <protection/>
    </xf>
    <xf numFmtId="172" fontId="4" fillId="0" borderId="37" xfId="0" applyNumberFormat="1" applyFont="1" applyBorder="1" applyAlignment="1" applyProtection="1">
      <alignment/>
      <protection/>
    </xf>
    <xf numFmtId="172" fontId="4" fillId="0" borderId="37" xfId="0" applyNumberFormat="1" applyFont="1" applyFill="1" applyBorder="1" applyAlignment="1" applyProtection="1">
      <alignment/>
      <protection/>
    </xf>
    <xf numFmtId="172" fontId="6" fillId="0" borderId="37" xfId="0" applyNumberFormat="1" applyFont="1" applyFill="1" applyBorder="1" applyAlignment="1" applyProtection="1">
      <alignment/>
      <protection/>
    </xf>
    <xf numFmtId="172" fontId="4" fillId="0" borderId="38" xfId="0" applyNumberFormat="1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171" fontId="4" fillId="0" borderId="39" xfId="0" applyNumberFormat="1" applyFont="1" applyBorder="1" applyAlignment="1" applyProtection="1">
      <alignment horizontal="center"/>
      <protection/>
    </xf>
    <xf numFmtId="171" fontId="4" fillId="0" borderId="15" xfId="0" applyNumberFormat="1" applyFont="1" applyBorder="1" applyAlignment="1" applyProtection="1">
      <alignment horizontal="center"/>
      <protection/>
    </xf>
    <xf numFmtId="171" fontId="4" fillId="0" borderId="15" xfId="0" applyNumberFormat="1" applyFont="1" applyFill="1" applyBorder="1" applyAlignment="1" applyProtection="1">
      <alignment horizontal="center"/>
      <protection/>
    </xf>
    <xf numFmtId="171" fontId="6" fillId="0" borderId="15" xfId="0" applyNumberFormat="1" applyFont="1" applyFill="1" applyBorder="1" applyAlignment="1" applyProtection="1">
      <alignment horizontal="center"/>
      <protection/>
    </xf>
    <xf numFmtId="171" fontId="4" fillId="0" borderId="23" xfId="0" applyNumberFormat="1" applyFont="1" applyFill="1" applyBorder="1" applyAlignment="1" applyProtection="1">
      <alignment horizontal="center"/>
      <protection/>
    </xf>
    <xf numFmtId="172" fontId="6" fillId="0" borderId="38" xfId="0" applyNumberFormat="1" applyFont="1" applyBorder="1" applyAlignment="1" applyProtection="1">
      <alignment/>
      <protection/>
    </xf>
    <xf numFmtId="171" fontId="6" fillId="0" borderId="23" xfId="0" applyNumberFormat="1" applyFont="1" applyBorder="1" applyAlignment="1" applyProtection="1">
      <alignment horizontal="center"/>
      <protection/>
    </xf>
    <xf numFmtId="0" fontId="30" fillId="0" borderId="20" xfId="0" applyFont="1" applyBorder="1" applyAlignment="1" applyProtection="1">
      <alignment horizontal="left" indent="1"/>
      <protection/>
    </xf>
    <xf numFmtId="0" fontId="7" fillId="0" borderId="35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172" fontId="5" fillId="0" borderId="25" xfId="0" applyNumberFormat="1" applyFont="1" applyBorder="1" applyAlignment="1" applyProtection="1">
      <alignment/>
      <protection/>
    </xf>
    <xf numFmtId="172" fontId="5" fillId="0" borderId="28" xfId="0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left" indent="1"/>
      <protection/>
    </xf>
    <xf numFmtId="0" fontId="4" fillId="0" borderId="40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 horizontal="left" indent="1"/>
      <protection/>
    </xf>
    <xf numFmtId="0" fontId="5" fillId="0" borderId="40" xfId="0" applyFont="1" applyBorder="1" applyAlignment="1" applyProtection="1">
      <alignment wrapText="1"/>
      <protection/>
    </xf>
    <xf numFmtId="172" fontId="4" fillId="0" borderId="42" xfId="0" applyNumberFormat="1" applyFont="1" applyFill="1" applyBorder="1" applyAlignment="1" applyProtection="1">
      <alignment/>
      <protection/>
    </xf>
    <xf numFmtId="172" fontId="4" fillId="0" borderId="43" xfId="0" applyNumberFormat="1" applyFont="1" applyFill="1" applyBorder="1" applyAlignment="1" applyProtection="1">
      <alignment/>
      <protection/>
    </xf>
    <xf numFmtId="171" fontId="4" fillId="0" borderId="44" xfId="0" applyNumberFormat="1" applyFont="1" applyFill="1" applyBorder="1" applyAlignment="1" applyProtection="1">
      <alignment horizontal="center"/>
      <protection/>
    </xf>
    <xf numFmtId="172" fontId="4" fillId="0" borderId="45" xfId="0" applyNumberFormat="1" applyFont="1" applyFill="1" applyBorder="1" applyAlignment="1" applyProtection="1">
      <alignment/>
      <protection/>
    </xf>
    <xf numFmtId="172" fontId="4" fillId="0" borderId="46" xfId="0" applyNumberFormat="1" applyFont="1" applyFill="1" applyBorder="1" applyAlignment="1" applyProtection="1">
      <alignment/>
      <protection/>
    </xf>
    <xf numFmtId="171" fontId="4" fillId="0" borderId="47" xfId="0" applyNumberFormat="1" applyFont="1" applyFill="1" applyBorder="1" applyAlignment="1" applyProtection="1">
      <alignment horizontal="center"/>
      <protection/>
    </xf>
    <xf numFmtId="172" fontId="5" fillId="0" borderId="46" xfId="0" applyNumberFormat="1" applyFont="1" applyBorder="1" applyAlignment="1" applyProtection="1">
      <alignment wrapText="1"/>
      <protection/>
    </xf>
    <xf numFmtId="172" fontId="5" fillId="0" borderId="45" xfId="0" applyNumberFormat="1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0" fontId="32" fillId="0" borderId="19" xfId="0" applyFont="1" applyBorder="1" applyAlignment="1" applyProtection="1">
      <alignment horizontal="right"/>
      <protection/>
    </xf>
    <xf numFmtId="0" fontId="32" fillId="0" borderId="0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 horizontal="right"/>
      <protection/>
    </xf>
    <xf numFmtId="172" fontId="32" fillId="0" borderId="24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3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 applyProtection="1">
      <alignment horizontal="center"/>
      <protection/>
    </xf>
    <xf numFmtId="0" fontId="33" fillId="0" borderId="0" xfId="0" applyFont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172" fontId="0" fillId="0" borderId="37" xfId="0" applyNumberFormat="1" applyFont="1" applyBorder="1" applyAlignment="1" applyProtection="1">
      <alignment/>
      <protection/>
    </xf>
    <xf numFmtId="172" fontId="54" fillId="0" borderId="37" xfId="0" applyNumberFormat="1" applyFont="1" applyBorder="1" applyAlignment="1" applyProtection="1">
      <alignment horizontal="right"/>
      <protection/>
    </xf>
    <xf numFmtId="172" fontId="53" fillId="0" borderId="37" xfId="0" applyNumberFormat="1" applyFont="1" applyBorder="1" applyAlignment="1" applyProtection="1">
      <alignment horizontal="right"/>
      <protection/>
    </xf>
    <xf numFmtId="172" fontId="53" fillId="0" borderId="38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173" fontId="0" fillId="0" borderId="15" xfId="0" applyNumberFormat="1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/>
      <protection/>
    </xf>
    <xf numFmtId="173" fontId="54" fillId="0" borderId="15" xfId="0" applyNumberFormat="1" applyFont="1" applyBorder="1" applyAlignment="1" applyProtection="1">
      <alignment horizontal="center"/>
      <protection/>
    </xf>
    <xf numFmtId="172" fontId="54" fillId="0" borderId="15" xfId="0" applyNumberFormat="1" applyFont="1" applyBorder="1" applyAlignment="1" applyProtection="1">
      <alignment horizontal="right"/>
      <protection/>
    </xf>
    <xf numFmtId="173" fontId="53" fillId="0" borderId="15" xfId="0" applyNumberFormat="1" applyFont="1" applyBorder="1" applyAlignment="1" applyProtection="1">
      <alignment horizontal="center"/>
      <protection/>
    </xf>
    <xf numFmtId="172" fontId="53" fillId="0" borderId="15" xfId="0" applyNumberFormat="1" applyFont="1" applyBorder="1" applyAlignment="1" applyProtection="1">
      <alignment horizontal="right"/>
      <protection/>
    </xf>
    <xf numFmtId="173" fontId="53" fillId="0" borderId="23" xfId="0" applyNumberFormat="1" applyFont="1" applyBorder="1" applyAlignment="1" applyProtection="1">
      <alignment horizontal="center"/>
      <protection/>
    </xf>
    <xf numFmtId="172" fontId="53" fillId="0" borderId="23" xfId="0" applyNumberFormat="1" applyFont="1" applyBorder="1" applyAlignment="1" applyProtection="1">
      <alignment horizontal="right"/>
      <protection/>
    </xf>
    <xf numFmtId="172" fontId="32" fillId="0" borderId="37" xfId="0" applyNumberFormat="1" applyFont="1" applyBorder="1" applyAlignment="1" applyProtection="1">
      <alignment horizontal="right"/>
      <protection/>
    </xf>
    <xf numFmtId="173" fontId="32" fillId="0" borderId="15" xfId="0" applyNumberFormat="1" applyFont="1" applyBorder="1" applyAlignment="1" applyProtection="1">
      <alignment horizontal="center"/>
      <protection/>
    </xf>
    <xf numFmtId="172" fontId="32" fillId="0" borderId="15" xfId="0" applyNumberFormat="1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showGridLines="0" tabSelected="1" zoomScalePageLayoutView="0" workbookViewId="0" topLeftCell="A1">
      <selection activeCell="L26" sqref="L26"/>
    </sheetView>
  </sheetViews>
  <sheetFormatPr defaultColWidth="9.140625" defaultRowHeight="12.75"/>
  <cols>
    <col min="1" max="1" width="1.57421875" style="2" customWidth="1"/>
    <col min="2" max="2" width="20.7109375" style="2" customWidth="1"/>
    <col min="3" max="3" width="6.7109375" style="86" customWidth="1"/>
    <col min="4" max="5" width="10.7109375" style="2" hidden="1" customWidth="1"/>
    <col min="6" max="6" width="10.7109375" style="86" customWidth="1"/>
    <col min="7" max="8" width="10.7109375" style="2" hidden="1" customWidth="1"/>
    <col min="9" max="9" width="10.7109375" style="86" customWidth="1"/>
    <col min="10" max="11" width="10.7109375" style="2" hidden="1" customWidth="1"/>
    <col min="12" max="12" width="10.7109375" style="86" customWidth="1"/>
    <col min="13" max="14" width="10.7109375" style="2" hidden="1" customWidth="1"/>
    <col min="15" max="15" width="10.7109375" style="86" customWidth="1"/>
    <col min="16" max="16" width="10.7109375" style="2" hidden="1" customWidth="1"/>
    <col min="17" max="17" width="11.7109375" style="2" hidden="1" customWidth="1"/>
    <col min="18" max="18" width="10.7109375" style="86" customWidth="1"/>
    <col min="19" max="20" width="10.7109375" style="2" hidden="1" customWidth="1"/>
    <col min="21" max="21" width="10.7109375" style="86" customWidth="1"/>
    <col min="22" max="23" width="10.7109375" style="2" hidden="1" customWidth="1"/>
    <col min="24" max="24" width="10.7109375" style="86" customWidth="1"/>
    <col min="25" max="25" width="11.57421875" style="2" hidden="1" customWidth="1"/>
    <col min="26" max="26" width="10.7109375" style="2" hidden="1" customWidth="1"/>
    <col min="27" max="27" width="11.28125" style="86" customWidth="1"/>
    <col min="28" max="29" width="10.7109375" style="2" hidden="1" customWidth="1"/>
    <col min="30" max="30" width="10.7109375" style="86" customWidth="1"/>
    <col min="31" max="32" width="10.7109375" style="2" hidden="1" customWidth="1"/>
    <col min="33" max="33" width="10.7109375" style="86" customWidth="1"/>
    <col min="34" max="16384" width="9.140625" style="2" customWidth="1"/>
  </cols>
  <sheetData>
    <row r="1" spans="1:33" ht="15.75" customHeight="1">
      <c r="A1" s="3"/>
      <c r="B1" s="99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s="7" customFormat="1" ht="81.75" customHeight="1">
      <c r="A2" s="4"/>
      <c r="B2" s="5" t="s">
        <v>1</v>
      </c>
      <c r="C2" s="6" t="s">
        <v>2</v>
      </c>
      <c r="D2" s="43" t="s">
        <v>3</v>
      </c>
      <c r="E2" s="44" t="s">
        <v>4</v>
      </c>
      <c r="F2" s="108" t="s">
        <v>5</v>
      </c>
      <c r="G2" s="44" t="s">
        <v>6</v>
      </c>
      <c r="H2" s="44" t="s">
        <v>7</v>
      </c>
      <c r="I2" s="45" t="s">
        <v>8</v>
      </c>
      <c r="J2" s="44" t="s">
        <v>9</v>
      </c>
      <c r="K2" s="44" t="s">
        <v>10</v>
      </c>
      <c r="L2" s="45" t="s">
        <v>11</v>
      </c>
      <c r="M2" s="44" t="s">
        <v>9</v>
      </c>
      <c r="N2" s="44" t="s">
        <v>3</v>
      </c>
      <c r="O2" s="45" t="s">
        <v>12</v>
      </c>
      <c r="P2" s="44" t="s">
        <v>13</v>
      </c>
      <c r="Q2" s="44" t="s">
        <v>14</v>
      </c>
      <c r="R2" s="45" t="s">
        <v>15</v>
      </c>
      <c r="S2" s="44" t="s">
        <v>16</v>
      </c>
      <c r="T2" s="44" t="s">
        <v>14</v>
      </c>
      <c r="U2" s="45" t="s">
        <v>17</v>
      </c>
      <c r="V2" s="44" t="s">
        <v>16</v>
      </c>
      <c r="W2" s="44" t="s">
        <v>18</v>
      </c>
      <c r="X2" s="45" t="s">
        <v>19</v>
      </c>
      <c r="Y2" s="44" t="s">
        <v>20</v>
      </c>
      <c r="Z2" s="44" t="s">
        <v>21</v>
      </c>
      <c r="AA2" s="45" t="s">
        <v>22</v>
      </c>
      <c r="AB2" s="44" t="s">
        <v>23</v>
      </c>
      <c r="AC2" s="44" t="s">
        <v>24</v>
      </c>
      <c r="AD2" s="45" t="s">
        <v>25</v>
      </c>
      <c r="AE2" s="44" t="s">
        <v>26</v>
      </c>
      <c r="AF2" s="44" t="s">
        <v>7</v>
      </c>
      <c r="AG2" s="45" t="s">
        <v>27</v>
      </c>
    </row>
    <row r="3" spans="1:33" s="7" customFormat="1" ht="12.75">
      <c r="A3" s="8"/>
      <c r="B3" s="9"/>
      <c r="C3" s="82"/>
      <c r="D3" s="11"/>
      <c r="E3" s="103"/>
      <c r="F3" s="109"/>
      <c r="G3" s="13"/>
      <c r="H3" s="12"/>
      <c r="I3" s="87"/>
      <c r="J3" s="12"/>
      <c r="K3" s="12"/>
      <c r="L3" s="87"/>
      <c r="M3" s="12"/>
      <c r="N3" s="12"/>
      <c r="O3" s="87"/>
      <c r="P3" s="12"/>
      <c r="Q3" s="12"/>
      <c r="R3" s="87"/>
      <c r="S3" s="12"/>
      <c r="T3" s="13"/>
      <c r="U3" s="87"/>
      <c r="V3" s="12"/>
      <c r="W3" s="13"/>
      <c r="X3" s="87"/>
      <c r="Y3" s="12"/>
      <c r="Z3" s="12"/>
      <c r="AA3" s="87"/>
      <c r="AB3" s="12"/>
      <c r="AC3" s="12"/>
      <c r="AD3" s="87"/>
      <c r="AE3" s="12"/>
      <c r="AF3" s="12"/>
      <c r="AG3" s="87"/>
    </row>
    <row r="4" spans="1:33" s="7" customFormat="1" ht="12.75">
      <c r="A4" s="14"/>
      <c r="B4" s="15" t="s">
        <v>28</v>
      </c>
      <c r="C4" s="82"/>
      <c r="D4" s="27"/>
      <c r="E4" s="104"/>
      <c r="F4" s="110"/>
      <c r="G4" s="35"/>
      <c r="H4" s="28"/>
      <c r="I4" s="88"/>
      <c r="J4" s="28"/>
      <c r="K4" s="28"/>
      <c r="L4" s="88"/>
      <c r="M4" s="28"/>
      <c r="N4" s="28"/>
      <c r="O4" s="88"/>
      <c r="P4" s="28"/>
      <c r="Q4" s="28"/>
      <c r="R4" s="88"/>
      <c r="S4" s="28"/>
      <c r="T4" s="35"/>
      <c r="U4" s="88"/>
      <c r="V4" s="28"/>
      <c r="W4" s="35"/>
      <c r="X4" s="88"/>
      <c r="Y4" s="28"/>
      <c r="Z4" s="28"/>
      <c r="AA4" s="88"/>
      <c r="AB4" s="28"/>
      <c r="AC4" s="28"/>
      <c r="AD4" s="88"/>
      <c r="AE4" s="28"/>
      <c r="AF4" s="28"/>
      <c r="AG4" s="88"/>
    </row>
    <row r="5" spans="1:33" s="7" customFormat="1" ht="12.75">
      <c r="A5" s="14"/>
      <c r="B5" s="16"/>
      <c r="C5" s="82"/>
      <c r="D5" s="27"/>
      <c r="E5" s="104"/>
      <c r="F5" s="110"/>
      <c r="G5" s="35"/>
      <c r="H5" s="28"/>
      <c r="I5" s="88"/>
      <c r="J5" s="28"/>
      <c r="K5" s="28"/>
      <c r="L5" s="88"/>
      <c r="M5" s="28"/>
      <c r="N5" s="28"/>
      <c r="O5" s="88"/>
      <c r="P5" s="28"/>
      <c r="Q5" s="28"/>
      <c r="R5" s="88"/>
      <c r="S5" s="28"/>
      <c r="T5" s="35"/>
      <c r="U5" s="88"/>
      <c r="V5" s="28"/>
      <c r="W5" s="35"/>
      <c r="X5" s="88"/>
      <c r="Y5" s="28"/>
      <c r="Z5" s="28"/>
      <c r="AA5" s="88"/>
      <c r="AB5" s="28"/>
      <c r="AC5" s="28"/>
      <c r="AD5" s="88"/>
      <c r="AE5" s="28"/>
      <c r="AF5" s="28"/>
      <c r="AG5" s="88"/>
    </row>
    <row r="6" spans="1:33" s="7" customFormat="1" ht="12.75">
      <c r="A6" s="17"/>
      <c r="B6" s="18" t="s">
        <v>29</v>
      </c>
      <c r="C6" s="83" t="s">
        <v>30</v>
      </c>
      <c r="D6" s="29">
        <v>25542499245</v>
      </c>
      <c r="E6" s="105">
        <v>35114723649</v>
      </c>
      <c r="F6" s="111">
        <f>IF($E6=0,0,($D6/$E6))</f>
        <v>0.7274014029077345</v>
      </c>
      <c r="G6" s="36">
        <v>8760619750</v>
      </c>
      <c r="H6" s="30">
        <v>29153253920</v>
      </c>
      <c r="I6" s="89">
        <f>IF($H6=0,0,($G6/$H6))</f>
        <v>0.3005022963831133</v>
      </c>
      <c r="J6" s="30">
        <v>8760619750</v>
      </c>
      <c r="K6" s="30">
        <v>23306697944</v>
      </c>
      <c r="L6" s="89">
        <f>IF($K6=0,0,($J6/$K6))</f>
        <v>0.3758842102407435</v>
      </c>
      <c r="M6" s="30">
        <v>8760619750</v>
      </c>
      <c r="N6" s="30">
        <v>25542499245</v>
      </c>
      <c r="O6" s="89">
        <f>IF($D6=0,0,($M6/$D6))</f>
        <v>0.34298208902619076</v>
      </c>
      <c r="P6" s="30">
        <v>1944512187</v>
      </c>
      <c r="Q6" s="30">
        <v>9339274417</v>
      </c>
      <c r="R6" s="89">
        <f>IF($Q6=0,0,($P6/$Q6))</f>
        <v>0.20820805773310003</v>
      </c>
      <c r="S6" s="39">
        <v>81886995</v>
      </c>
      <c r="T6" s="40">
        <v>9339274417</v>
      </c>
      <c r="U6" s="89">
        <f>IF($T6=0,0,($S6/$T6))</f>
        <v>0.008768025367253752</v>
      </c>
      <c r="V6" s="39">
        <v>81886995</v>
      </c>
      <c r="W6" s="40">
        <v>67977211056</v>
      </c>
      <c r="X6" s="89">
        <f>IF($W6=0,0,($V6/$W6))</f>
        <v>0.001204624222263856</v>
      </c>
      <c r="Y6" s="39">
        <v>7738901759</v>
      </c>
      <c r="Z6" s="39">
        <v>9339274417</v>
      </c>
      <c r="AA6" s="89">
        <f>IF($Z6=0,0,($Y6/$Z6))</f>
        <v>0.8286405788562236</v>
      </c>
      <c r="AB6" s="30">
        <v>3149151010</v>
      </c>
      <c r="AC6" s="39">
        <v>10605452327</v>
      </c>
      <c r="AD6" s="89">
        <f>IF($AC6=0,0,($AB6/$AC6))</f>
        <v>0.2969369823088735</v>
      </c>
      <c r="AE6" s="30">
        <v>5004251756</v>
      </c>
      <c r="AF6" s="39">
        <v>29153253920</v>
      </c>
      <c r="AG6" s="89">
        <f>IF($AF6=0,0,($AE6/$AF6))</f>
        <v>0.17165328336014438</v>
      </c>
    </row>
    <row r="7" spans="1:33" s="7" customFormat="1" ht="12.75">
      <c r="A7" s="17"/>
      <c r="B7" s="18" t="s">
        <v>31</v>
      </c>
      <c r="C7" s="83" t="s">
        <v>32</v>
      </c>
      <c r="D7" s="29">
        <v>14374205442</v>
      </c>
      <c r="E7" s="105">
        <v>18508033920</v>
      </c>
      <c r="F7" s="111">
        <f>IF($E7=0,0,($D7/$E7))</f>
        <v>0.7766468066857747</v>
      </c>
      <c r="G7" s="36">
        <v>4898771223</v>
      </c>
      <c r="H7" s="30">
        <v>16522003246</v>
      </c>
      <c r="I7" s="89">
        <f>IF($H7=0,0,($G7/$H7))</f>
        <v>0.29649983419450054</v>
      </c>
      <c r="J7" s="30">
        <v>4898771223</v>
      </c>
      <c r="K7" s="30">
        <v>12144867781</v>
      </c>
      <c r="L7" s="89">
        <f>IF($K7=0,0,($J7/$K7))</f>
        <v>0.40336142898680766</v>
      </c>
      <c r="M7" s="30">
        <v>4898771223</v>
      </c>
      <c r="N7" s="30">
        <v>14374205442</v>
      </c>
      <c r="O7" s="89">
        <f>IF($D7=0,0,($M7/$D7))</f>
        <v>0.340802922482677</v>
      </c>
      <c r="P7" s="30">
        <v>1126231176</v>
      </c>
      <c r="Q7" s="30">
        <v>3276144717</v>
      </c>
      <c r="R7" s="89">
        <f>IF($Q7=0,0,($P7/$Q7))</f>
        <v>0.3437672243707542</v>
      </c>
      <c r="S7" s="39">
        <v>590349000</v>
      </c>
      <c r="T7" s="40">
        <v>3276144717</v>
      </c>
      <c r="U7" s="89">
        <f>IF($T7=0,0,($S7/$T7))</f>
        <v>0.18019625230126854</v>
      </c>
      <c r="V7" s="39">
        <v>590349000</v>
      </c>
      <c r="W7" s="40">
        <v>43841137477</v>
      </c>
      <c r="X7" s="89">
        <f>IF($W7=0,0,($V7/$W7))</f>
        <v>0.0134656405826539</v>
      </c>
      <c r="Y7" s="39">
        <v>2607428304</v>
      </c>
      <c r="Z7" s="39">
        <v>3276144717</v>
      </c>
      <c r="AA7" s="89">
        <f>IF($Z7=0,0,($Y7/$Z7))</f>
        <v>0.7958831276500048</v>
      </c>
      <c r="AB7" s="30">
        <v>6677695512</v>
      </c>
      <c r="AC7" s="39">
        <v>8379361900</v>
      </c>
      <c r="AD7" s="89">
        <f>IF($AC7=0,0,($AB7/$AC7))</f>
        <v>0.7969217216886169</v>
      </c>
      <c r="AE7" s="30">
        <v>6648031635</v>
      </c>
      <c r="AF7" s="39">
        <v>16522003246</v>
      </c>
      <c r="AG7" s="89">
        <f>IF($AF7=0,0,($AE7/$AF7))</f>
        <v>0.4023744297840819</v>
      </c>
    </row>
    <row r="8" spans="1:33" s="7" customFormat="1" ht="12.75">
      <c r="A8" s="17"/>
      <c r="B8" s="18" t="s">
        <v>33</v>
      </c>
      <c r="C8" s="83" t="s">
        <v>34</v>
      </c>
      <c r="D8" s="29">
        <v>113682089841</v>
      </c>
      <c r="E8" s="105">
        <v>130265064343</v>
      </c>
      <c r="F8" s="111">
        <f aca="true" t="shared" si="0" ref="F8:F15">IF($E8=0,0,($D8/$E8))</f>
        <v>0.8726982204658074</v>
      </c>
      <c r="G8" s="36">
        <v>28023471477</v>
      </c>
      <c r="H8" s="30">
        <v>119665330191</v>
      </c>
      <c r="I8" s="89">
        <f aca="true" t="shared" si="1" ref="I8:I15">IF($H8=0,0,($G8/$H8))</f>
        <v>0.2341820428044717</v>
      </c>
      <c r="J8" s="30">
        <v>28023471477</v>
      </c>
      <c r="K8" s="30">
        <v>76898472758</v>
      </c>
      <c r="L8" s="89">
        <f aca="true" t="shared" si="2" ref="L8:L15">IF($K8=0,0,($J8/$K8))</f>
        <v>0.3644216909897554</v>
      </c>
      <c r="M8" s="30">
        <v>28023471477</v>
      </c>
      <c r="N8" s="30">
        <v>113682089841</v>
      </c>
      <c r="O8" s="89">
        <f aca="true" t="shared" si="3" ref="O8:O15">IF($D8=0,0,($M8/$D8))</f>
        <v>0.24650735675421406</v>
      </c>
      <c r="P8" s="30">
        <v>12571174359</v>
      </c>
      <c r="Q8" s="30">
        <v>20472866867</v>
      </c>
      <c r="R8" s="89">
        <f aca="true" t="shared" si="4" ref="R8:R15">IF($Q8=0,0,($P8/$Q8))</f>
        <v>0.6140407418593311</v>
      </c>
      <c r="S8" s="39">
        <v>5447806836</v>
      </c>
      <c r="T8" s="40">
        <v>20472866867</v>
      </c>
      <c r="U8" s="89">
        <f aca="true" t="shared" si="5" ref="U8:U15">IF($T8=0,0,($S8/$T8))</f>
        <v>0.2660988747394857</v>
      </c>
      <c r="V8" s="39">
        <v>5447806836</v>
      </c>
      <c r="W8" s="40">
        <v>178784709772</v>
      </c>
      <c r="X8" s="89">
        <f aca="true" t="shared" si="6" ref="X8:X15">IF($W8=0,0,($V8/$W8))</f>
        <v>0.030471324102309766</v>
      </c>
      <c r="Y8" s="39">
        <v>10958655327</v>
      </c>
      <c r="Z8" s="39">
        <v>20472866867</v>
      </c>
      <c r="AA8" s="89">
        <f aca="true" t="shared" si="7" ref="AA8:AA15">IF($Z8=0,0,($Y8/$Z8))</f>
        <v>0.5352770277944875</v>
      </c>
      <c r="AB8" s="30">
        <v>14060115090</v>
      </c>
      <c r="AC8" s="39">
        <v>73393203758</v>
      </c>
      <c r="AD8" s="89">
        <f aca="true" t="shared" si="8" ref="AD8:AD15">IF($AC8=0,0,($AB8/$AC8))</f>
        <v>0.19157243954577224</v>
      </c>
      <c r="AE8" s="30">
        <v>24637407762</v>
      </c>
      <c r="AF8" s="39">
        <v>119665330191</v>
      </c>
      <c r="AG8" s="89">
        <f aca="true" t="shared" si="9" ref="AG8:AG15">IF($AF8=0,0,($AE8/$AF8))</f>
        <v>0.20588592972313524</v>
      </c>
    </row>
    <row r="9" spans="1:33" s="7" customFormat="1" ht="12.75">
      <c r="A9" s="17"/>
      <c r="B9" s="18" t="s">
        <v>35</v>
      </c>
      <c r="C9" s="83" t="s">
        <v>36</v>
      </c>
      <c r="D9" s="29">
        <v>51959821064</v>
      </c>
      <c r="E9" s="105">
        <v>63838835204</v>
      </c>
      <c r="F9" s="111">
        <f t="shared" si="0"/>
        <v>0.8139218220063061</v>
      </c>
      <c r="G9" s="36">
        <v>16130364899</v>
      </c>
      <c r="H9" s="30">
        <v>55039802665</v>
      </c>
      <c r="I9" s="89">
        <f t="shared" si="1"/>
        <v>0.29306727346348854</v>
      </c>
      <c r="J9" s="30">
        <v>16130364899</v>
      </c>
      <c r="K9" s="30">
        <v>38683810136</v>
      </c>
      <c r="L9" s="89">
        <f t="shared" si="2"/>
        <v>0.4169797349922553</v>
      </c>
      <c r="M9" s="30">
        <v>16130364899</v>
      </c>
      <c r="N9" s="30">
        <v>51959821064</v>
      </c>
      <c r="O9" s="89">
        <f t="shared" si="3"/>
        <v>0.3104391926048377</v>
      </c>
      <c r="P9" s="30">
        <v>4820690801</v>
      </c>
      <c r="Q9" s="30">
        <v>13816619210</v>
      </c>
      <c r="R9" s="89">
        <f t="shared" si="4"/>
        <v>0.34890523707210136</v>
      </c>
      <c r="S9" s="39">
        <v>1458772113</v>
      </c>
      <c r="T9" s="40">
        <v>13816619210</v>
      </c>
      <c r="U9" s="89">
        <f t="shared" si="5"/>
        <v>0.10558097395810043</v>
      </c>
      <c r="V9" s="39">
        <v>1458772113</v>
      </c>
      <c r="W9" s="40">
        <v>104743060432</v>
      </c>
      <c r="X9" s="89">
        <f t="shared" si="6"/>
        <v>0.013927148080106425</v>
      </c>
      <c r="Y9" s="39">
        <v>10955290830</v>
      </c>
      <c r="Z9" s="39">
        <v>13816619221</v>
      </c>
      <c r="AA9" s="89">
        <f t="shared" si="7"/>
        <v>0.7929067635698434</v>
      </c>
      <c r="AB9" s="30">
        <v>7329468698</v>
      </c>
      <c r="AC9" s="39">
        <v>27055413758</v>
      </c>
      <c r="AD9" s="89">
        <f t="shared" si="8"/>
        <v>0.27090580700628736</v>
      </c>
      <c r="AE9" s="30">
        <v>9247149464</v>
      </c>
      <c r="AF9" s="39">
        <v>55039802665</v>
      </c>
      <c r="AG9" s="89">
        <f t="shared" si="9"/>
        <v>0.1680084051224314</v>
      </c>
    </row>
    <row r="10" spans="1:33" s="7" customFormat="1" ht="12.75">
      <c r="A10" s="17"/>
      <c r="B10" s="18" t="s">
        <v>37</v>
      </c>
      <c r="C10" s="83" t="s">
        <v>38</v>
      </c>
      <c r="D10" s="29">
        <v>11465186820</v>
      </c>
      <c r="E10" s="105">
        <v>19398626661</v>
      </c>
      <c r="F10" s="111">
        <f t="shared" si="0"/>
        <v>0.5910308508101867</v>
      </c>
      <c r="G10" s="36">
        <v>5002181338</v>
      </c>
      <c r="H10" s="30">
        <v>14862094057</v>
      </c>
      <c r="I10" s="89">
        <f t="shared" si="1"/>
        <v>0.3365731180825079</v>
      </c>
      <c r="J10" s="30">
        <v>5002181338</v>
      </c>
      <c r="K10" s="30">
        <v>12099668587</v>
      </c>
      <c r="L10" s="89">
        <f t="shared" si="2"/>
        <v>0.4134147395883546</v>
      </c>
      <c r="M10" s="30">
        <v>5002181338</v>
      </c>
      <c r="N10" s="30">
        <v>11465186820</v>
      </c>
      <c r="O10" s="89">
        <f t="shared" si="3"/>
        <v>0.43629305100150123</v>
      </c>
      <c r="P10" s="30">
        <v>1333728880</v>
      </c>
      <c r="Q10" s="30">
        <v>5816357219</v>
      </c>
      <c r="R10" s="89">
        <f t="shared" si="4"/>
        <v>0.22930656247232808</v>
      </c>
      <c r="S10" s="39">
        <v>255000000</v>
      </c>
      <c r="T10" s="40">
        <v>5816357219</v>
      </c>
      <c r="U10" s="89">
        <f t="shared" si="5"/>
        <v>0.04384187394250896</v>
      </c>
      <c r="V10" s="39">
        <v>255000000</v>
      </c>
      <c r="W10" s="40">
        <v>42694367474</v>
      </c>
      <c r="X10" s="89">
        <f t="shared" si="6"/>
        <v>0.005972684808020398</v>
      </c>
      <c r="Y10" s="39">
        <v>4873852929</v>
      </c>
      <c r="Z10" s="39">
        <v>5816357219</v>
      </c>
      <c r="AA10" s="89">
        <f t="shared" si="7"/>
        <v>0.8379562577550826</v>
      </c>
      <c r="AB10" s="30">
        <v>2557040537</v>
      </c>
      <c r="AC10" s="39">
        <v>4289647006</v>
      </c>
      <c r="AD10" s="89">
        <f t="shared" si="8"/>
        <v>0.5960957937619168</v>
      </c>
      <c r="AE10" s="30">
        <v>2751080910</v>
      </c>
      <c r="AF10" s="39">
        <v>14862094057</v>
      </c>
      <c r="AG10" s="89">
        <f t="shared" si="9"/>
        <v>0.18510721971270594</v>
      </c>
    </row>
    <row r="11" spans="1:33" s="7" customFormat="1" ht="12.75">
      <c r="A11" s="17"/>
      <c r="B11" s="18" t="s">
        <v>39</v>
      </c>
      <c r="C11" s="83" t="s">
        <v>40</v>
      </c>
      <c r="D11" s="29">
        <v>12877357257</v>
      </c>
      <c r="E11" s="105">
        <v>18008555278</v>
      </c>
      <c r="F11" s="111">
        <f t="shared" si="0"/>
        <v>0.7150688691130884</v>
      </c>
      <c r="G11" s="36">
        <v>4514602068</v>
      </c>
      <c r="H11" s="30">
        <v>16639684345</v>
      </c>
      <c r="I11" s="89">
        <f t="shared" si="1"/>
        <v>0.27131536719063887</v>
      </c>
      <c r="J11" s="30">
        <v>4514602068</v>
      </c>
      <c r="K11" s="30">
        <v>12355100596</v>
      </c>
      <c r="L11" s="89">
        <f t="shared" si="2"/>
        <v>0.36540391014393</v>
      </c>
      <c r="M11" s="30">
        <v>4514602068</v>
      </c>
      <c r="N11" s="30">
        <v>12877357257</v>
      </c>
      <c r="O11" s="89">
        <f t="shared" si="3"/>
        <v>0.3505845165199489</v>
      </c>
      <c r="P11" s="30">
        <v>516530137</v>
      </c>
      <c r="Q11" s="30">
        <v>3362958166</v>
      </c>
      <c r="R11" s="89">
        <f t="shared" si="4"/>
        <v>0.15359398229279073</v>
      </c>
      <c r="S11" s="39">
        <v>99454354</v>
      </c>
      <c r="T11" s="40">
        <v>3362958166</v>
      </c>
      <c r="U11" s="89">
        <f t="shared" si="5"/>
        <v>0.029573473439395738</v>
      </c>
      <c r="V11" s="39">
        <v>99454354</v>
      </c>
      <c r="W11" s="40">
        <v>36230593712</v>
      </c>
      <c r="X11" s="89">
        <f t="shared" si="6"/>
        <v>0.0027450379309423116</v>
      </c>
      <c r="Y11" s="39">
        <v>2909799384</v>
      </c>
      <c r="Z11" s="39">
        <v>3362958166</v>
      </c>
      <c r="AA11" s="89">
        <f t="shared" si="7"/>
        <v>0.8652499497075219</v>
      </c>
      <c r="AB11" s="30">
        <v>3799383894</v>
      </c>
      <c r="AC11" s="39">
        <v>6771646424</v>
      </c>
      <c r="AD11" s="89">
        <f t="shared" si="8"/>
        <v>0.561072397479919</v>
      </c>
      <c r="AE11" s="30">
        <v>3918785555</v>
      </c>
      <c r="AF11" s="39">
        <v>16639684345</v>
      </c>
      <c r="AG11" s="89">
        <f t="shared" si="9"/>
        <v>0.2355084071157601</v>
      </c>
    </row>
    <row r="12" spans="1:33" s="7" customFormat="1" ht="12.75">
      <c r="A12" s="17"/>
      <c r="B12" s="18" t="s">
        <v>41</v>
      </c>
      <c r="C12" s="83" t="s">
        <v>42</v>
      </c>
      <c r="D12" s="29">
        <v>11075186824</v>
      </c>
      <c r="E12" s="105">
        <v>15741747255</v>
      </c>
      <c r="F12" s="111">
        <f t="shared" si="0"/>
        <v>0.7035551165060299</v>
      </c>
      <c r="G12" s="36">
        <v>3537364505</v>
      </c>
      <c r="H12" s="30">
        <v>14245802954</v>
      </c>
      <c r="I12" s="89">
        <f t="shared" si="1"/>
        <v>0.24830924002123467</v>
      </c>
      <c r="J12" s="30">
        <v>3537364505</v>
      </c>
      <c r="K12" s="30">
        <v>10369362238</v>
      </c>
      <c r="L12" s="89">
        <f t="shared" si="2"/>
        <v>0.341136168629236</v>
      </c>
      <c r="M12" s="30">
        <v>3537364505</v>
      </c>
      <c r="N12" s="30">
        <v>11075186824</v>
      </c>
      <c r="O12" s="89">
        <f t="shared" si="3"/>
        <v>0.319395470362135</v>
      </c>
      <c r="P12" s="30">
        <v>283710909</v>
      </c>
      <c r="Q12" s="30">
        <v>2427559450</v>
      </c>
      <c r="R12" s="89">
        <f t="shared" si="4"/>
        <v>0.11687083873476302</v>
      </c>
      <c r="S12" s="39">
        <v>56640000</v>
      </c>
      <c r="T12" s="40">
        <v>2427559450</v>
      </c>
      <c r="U12" s="89">
        <f t="shared" si="5"/>
        <v>0.023332075348350377</v>
      </c>
      <c r="V12" s="39">
        <v>56640000</v>
      </c>
      <c r="W12" s="40">
        <v>38084589212</v>
      </c>
      <c r="X12" s="89">
        <f t="shared" si="6"/>
        <v>0.0014872157261487124</v>
      </c>
      <c r="Y12" s="39">
        <v>2100378810</v>
      </c>
      <c r="Z12" s="39">
        <v>2427559450</v>
      </c>
      <c r="AA12" s="89">
        <f t="shared" si="7"/>
        <v>0.8652223985698888</v>
      </c>
      <c r="AB12" s="30">
        <v>1903281713</v>
      </c>
      <c r="AC12" s="39">
        <v>6355580013</v>
      </c>
      <c r="AD12" s="89">
        <f t="shared" si="8"/>
        <v>0.2994662499892911</v>
      </c>
      <c r="AE12" s="30">
        <v>2888707631</v>
      </c>
      <c r="AF12" s="39">
        <v>14245802954</v>
      </c>
      <c r="AG12" s="89">
        <f t="shared" si="9"/>
        <v>0.20277604851953226</v>
      </c>
    </row>
    <row r="13" spans="1:33" s="7" customFormat="1" ht="12.75">
      <c r="A13" s="17"/>
      <c r="B13" s="18" t="s">
        <v>43</v>
      </c>
      <c r="C13" s="83" t="s">
        <v>44</v>
      </c>
      <c r="D13" s="29">
        <v>5582837199</v>
      </c>
      <c r="E13" s="105">
        <v>7255714359</v>
      </c>
      <c r="F13" s="111">
        <f t="shared" si="0"/>
        <v>0.7694400472194773</v>
      </c>
      <c r="G13" s="36">
        <v>2269067537</v>
      </c>
      <c r="H13" s="30">
        <v>6672680836</v>
      </c>
      <c r="I13" s="89">
        <f t="shared" si="1"/>
        <v>0.34005335977679</v>
      </c>
      <c r="J13" s="30">
        <v>2269067537</v>
      </c>
      <c r="K13" s="30">
        <v>5142976426</v>
      </c>
      <c r="L13" s="89">
        <f t="shared" si="2"/>
        <v>0.44119734353221396</v>
      </c>
      <c r="M13" s="30">
        <v>2269067537</v>
      </c>
      <c r="N13" s="30">
        <v>5582837199</v>
      </c>
      <c r="O13" s="89">
        <f t="shared" si="3"/>
        <v>0.40643627175917585</v>
      </c>
      <c r="P13" s="30">
        <v>391616850</v>
      </c>
      <c r="Q13" s="30">
        <v>1255436069</v>
      </c>
      <c r="R13" s="89">
        <f t="shared" si="4"/>
        <v>0.31193691154017655</v>
      </c>
      <c r="S13" s="39">
        <v>93602000</v>
      </c>
      <c r="T13" s="40">
        <v>1255436069</v>
      </c>
      <c r="U13" s="89">
        <f t="shared" si="5"/>
        <v>0.07455736083364034</v>
      </c>
      <c r="V13" s="39">
        <v>93602000</v>
      </c>
      <c r="W13" s="40">
        <v>14601246553</v>
      </c>
      <c r="X13" s="89">
        <f t="shared" si="6"/>
        <v>0.0064105485555798905</v>
      </c>
      <c r="Y13" s="39">
        <v>1093051279</v>
      </c>
      <c r="Z13" s="39">
        <v>1255436069</v>
      </c>
      <c r="AA13" s="89">
        <f t="shared" si="7"/>
        <v>0.8706546721018257</v>
      </c>
      <c r="AB13" s="30">
        <v>1527888074</v>
      </c>
      <c r="AC13" s="39">
        <v>2964673400</v>
      </c>
      <c r="AD13" s="89">
        <f t="shared" si="8"/>
        <v>0.5153647190951961</v>
      </c>
      <c r="AE13" s="30">
        <v>1021881411</v>
      </c>
      <c r="AF13" s="39">
        <v>6672680836</v>
      </c>
      <c r="AG13" s="89">
        <f t="shared" si="9"/>
        <v>0.1531440565067662</v>
      </c>
    </row>
    <row r="14" spans="1:33" s="7" customFormat="1" ht="12.75">
      <c r="A14" s="17"/>
      <c r="B14" s="20" t="s">
        <v>45</v>
      </c>
      <c r="C14" s="83" t="s">
        <v>46</v>
      </c>
      <c r="D14" s="29">
        <v>46949091544</v>
      </c>
      <c r="E14" s="105">
        <v>53741139255</v>
      </c>
      <c r="F14" s="111">
        <f t="shared" si="0"/>
        <v>0.8736154870336494</v>
      </c>
      <c r="G14" s="36">
        <v>15748217419</v>
      </c>
      <c r="H14" s="30">
        <v>51433699216</v>
      </c>
      <c r="I14" s="89">
        <f t="shared" si="1"/>
        <v>0.3061848099407371</v>
      </c>
      <c r="J14" s="30">
        <v>15748217419</v>
      </c>
      <c r="K14" s="30">
        <v>38794886891</v>
      </c>
      <c r="L14" s="89">
        <f t="shared" si="2"/>
        <v>0.40593538687835223</v>
      </c>
      <c r="M14" s="30">
        <v>15748217419</v>
      </c>
      <c r="N14" s="30">
        <v>46949091544</v>
      </c>
      <c r="O14" s="89">
        <f t="shared" si="3"/>
        <v>0.33543178155515535</v>
      </c>
      <c r="P14" s="30">
        <v>6350079063</v>
      </c>
      <c r="Q14" s="30">
        <v>9657949185</v>
      </c>
      <c r="R14" s="89">
        <f t="shared" si="4"/>
        <v>0.6574976676065417</v>
      </c>
      <c r="S14" s="39">
        <v>3932218442</v>
      </c>
      <c r="T14" s="40">
        <v>9657949185</v>
      </c>
      <c r="U14" s="89">
        <f t="shared" si="5"/>
        <v>0.40714838799392583</v>
      </c>
      <c r="V14" s="39">
        <v>3932218442</v>
      </c>
      <c r="W14" s="40">
        <v>75033376652</v>
      </c>
      <c r="X14" s="89">
        <f t="shared" si="6"/>
        <v>0.05240625728783842</v>
      </c>
      <c r="Y14" s="39">
        <v>6764577587</v>
      </c>
      <c r="Z14" s="39">
        <v>9657949185</v>
      </c>
      <c r="AA14" s="89">
        <f t="shared" si="7"/>
        <v>0.700415528951657</v>
      </c>
      <c r="AB14" s="30">
        <v>6345007612</v>
      </c>
      <c r="AC14" s="39">
        <v>26791965403</v>
      </c>
      <c r="AD14" s="89">
        <f t="shared" si="8"/>
        <v>0.23682501513269066</v>
      </c>
      <c r="AE14" s="30">
        <v>6615957621</v>
      </c>
      <c r="AF14" s="39">
        <v>51433699216</v>
      </c>
      <c r="AG14" s="89">
        <f t="shared" si="9"/>
        <v>0.1286307950205127</v>
      </c>
    </row>
    <row r="15" spans="1:33" s="7" customFormat="1" ht="12.75">
      <c r="A15" s="21"/>
      <c r="B15" s="22" t="s">
        <v>632</v>
      </c>
      <c r="C15" s="84"/>
      <c r="D15" s="31">
        <f>SUM(D6:D14)</f>
        <v>293508275236</v>
      </c>
      <c r="E15" s="106">
        <f>SUM(E6:E14)</f>
        <v>361872439924</v>
      </c>
      <c r="F15" s="112">
        <f t="shared" si="0"/>
        <v>0.81108214623264</v>
      </c>
      <c r="G15" s="37">
        <f>SUM(G6:G14)</f>
        <v>88884660216</v>
      </c>
      <c r="H15" s="32">
        <f>SUM(H6:H14)</f>
        <v>324234351430</v>
      </c>
      <c r="I15" s="90">
        <f t="shared" si="1"/>
        <v>0.27413708579607304</v>
      </c>
      <c r="J15" s="32">
        <f>SUM(J6:J14)</f>
        <v>88884660216</v>
      </c>
      <c r="K15" s="32">
        <f>SUM(K6:K14)</f>
        <v>229795843357</v>
      </c>
      <c r="L15" s="90">
        <f t="shared" si="2"/>
        <v>0.3867983811957511</v>
      </c>
      <c r="M15" s="32">
        <f>SUM(M6:M14)</f>
        <v>88884660216</v>
      </c>
      <c r="N15" s="32">
        <f>SUM(N6:N14)</f>
        <v>293508275236</v>
      </c>
      <c r="O15" s="90">
        <f t="shared" si="3"/>
        <v>0.30283527830529094</v>
      </c>
      <c r="P15" s="32">
        <f>SUM(P6:P14)</f>
        <v>29338274362</v>
      </c>
      <c r="Q15" s="32">
        <f>SUM(Q6:Q14)</f>
        <v>69425165300</v>
      </c>
      <c r="R15" s="90">
        <f t="shared" si="4"/>
        <v>0.4225884696885266</v>
      </c>
      <c r="S15" s="41">
        <f>SUM(S6:S14)</f>
        <v>12015729740</v>
      </c>
      <c r="T15" s="42">
        <f>SUM(T6:T14)</f>
        <v>69425165300</v>
      </c>
      <c r="U15" s="90">
        <f t="shared" si="5"/>
        <v>0.17307455715917466</v>
      </c>
      <c r="V15" s="41">
        <f>SUM(V6:V14)</f>
        <v>12015729740</v>
      </c>
      <c r="W15" s="42">
        <f>SUM(W6:W14)</f>
        <v>601990292340</v>
      </c>
      <c r="X15" s="90">
        <f t="shared" si="6"/>
        <v>0.019960005822176278</v>
      </c>
      <c r="Y15" s="41">
        <f>SUM(Y6:Y14)</f>
        <v>50001936209</v>
      </c>
      <c r="Z15" s="41">
        <f>SUM(Z6:Z14)</f>
        <v>69425165311</v>
      </c>
      <c r="AA15" s="90">
        <f t="shared" si="7"/>
        <v>0.7202278307154062</v>
      </c>
      <c r="AB15" s="32">
        <f>SUM(AB6:AB14)</f>
        <v>47349032140</v>
      </c>
      <c r="AC15" s="41">
        <f>SUM(AC6:AC14)</f>
        <v>166606943989</v>
      </c>
      <c r="AD15" s="90">
        <f t="shared" si="8"/>
        <v>0.28419603052755205</v>
      </c>
      <c r="AE15" s="32">
        <f>SUM(AE6:AE14)</f>
        <v>62733253745</v>
      </c>
      <c r="AF15" s="41">
        <f>SUM(AF6:AF14)</f>
        <v>324234351430</v>
      </c>
      <c r="AG15" s="90">
        <f t="shared" si="9"/>
        <v>0.19348120724507403</v>
      </c>
    </row>
    <row r="16" spans="1:33" s="7" customFormat="1" ht="12.75" customHeight="1">
      <c r="A16" s="23"/>
      <c r="B16" s="24"/>
      <c r="C16" s="85"/>
      <c r="D16" s="33"/>
      <c r="E16" s="114"/>
      <c r="F16" s="115"/>
      <c r="G16" s="38"/>
      <c r="H16" s="34"/>
      <c r="I16" s="91"/>
      <c r="J16" s="34"/>
      <c r="K16" s="34"/>
      <c r="L16" s="91"/>
      <c r="M16" s="34"/>
      <c r="N16" s="34"/>
      <c r="O16" s="91"/>
      <c r="P16" s="34"/>
      <c r="Q16" s="34"/>
      <c r="R16" s="91"/>
      <c r="S16" s="34"/>
      <c r="T16" s="38"/>
      <c r="U16" s="91"/>
      <c r="V16" s="34"/>
      <c r="W16" s="38"/>
      <c r="X16" s="91"/>
      <c r="Y16" s="34"/>
      <c r="Z16" s="34"/>
      <c r="AA16" s="91"/>
      <c r="AB16" s="34"/>
      <c r="AC16" s="34"/>
      <c r="AD16" s="91"/>
      <c r="AE16" s="34"/>
      <c r="AF16" s="34"/>
      <c r="AG16" s="91"/>
    </row>
    <row r="17" spans="1:33" s="7" customFormat="1" ht="12.75">
      <c r="A17" s="26"/>
      <c r="B17" s="101" t="s">
        <v>47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</row>
    <row r="18" spans="1:33" ht="12.75">
      <c r="A18" s="1"/>
      <c r="B18" s="1"/>
      <c r="C18" s="81"/>
      <c r="D18" s="1"/>
      <c r="E18" s="1"/>
      <c r="F18" s="81"/>
      <c r="G18" s="1"/>
      <c r="H18" s="1"/>
      <c r="I18" s="81"/>
      <c r="J18" s="1"/>
      <c r="K18" s="1"/>
      <c r="L18" s="81"/>
      <c r="M18" s="1"/>
      <c r="N18" s="1"/>
      <c r="O18" s="81"/>
      <c r="P18" s="1"/>
      <c r="Q18" s="1"/>
      <c r="R18" s="81"/>
      <c r="S18" s="1"/>
      <c r="T18" s="1"/>
      <c r="U18" s="81"/>
      <c r="V18" s="1"/>
      <c r="W18" s="1"/>
      <c r="X18" s="81"/>
      <c r="Y18" s="1"/>
      <c r="Z18" s="1"/>
      <c r="AA18" s="81"/>
      <c r="AB18" s="1"/>
      <c r="AC18" s="1"/>
      <c r="AD18" s="81"/>
      <c r="AE18" s="1"/>
      <c r="AF18" s="1"/>
      <c r="AG18" s="81"/>
    </row>
    <row r="19" spans="1:33" ht="12.75">
      <c r="A19" s="1"/>
      <c r="B19" s="1"/>
      <c r="C19" s="81"/>
      <c r="D19" s="1"/>
      <c r="E19" s="1"/>
      <c r="F19" s="81"/>
      <c r="G19" s="1"/>
      <c r="H19" s="1"/>
      <c r="I19" s="81"/>
      <c r="J19" s="1"/>
      <c r="K19" s="1"/>
      <c r="L19" s="81"/>
      <c r="M19" s="1"/>
      <c r="N19" s="1"/>
      <c r="O19" s="81"/>
      <c r="P19" s="1"/>
      <c r="Q19" s="1"/>
      <c r="R19" s="81"/>
      <c r="S19" s="1"/>
      <c r="T19" s="1"/>
      <c r="U19" s="81"/>
      <c r="V19" s="1"/>
      <c r="W19" s="1"/>
      <c r="X19" s="81"/>
      <c r="Y19" s="1"/>
      <c r="Z19" s="1"/>
      <c r="AA19" s="81"/>
      <c r="AB19" s="1"/>
      <c r="AC19" s="1"/>
      <c r="AD19" s="81"/>
      <c r="AE19" s="1"/>
      <c r="AF19" s="1"/>
      <c r="AG19" s="81"/>
    </row>
    <row r="20" spans="1:33" ht="12.75">
      <c r="A20" s="1"/>
      <c r="B20" s="1"/>
      <c r="C20" s="81"/>
      <c r="D20" s="1"/>
      <c r="E20" s="1"/>
      <c r="F20" s="81"/>
      <c r="G20" s="1"/>
      <c r="H20" s="1"/>
      <c r="I20" s="81"/>
      <c r="J20" s="1"/>
      <c r="K20" s="1"/>
      <c r="L20" s="81"/>
      <c r="M20" s="1"/>
      <c r="N20" s="1"/>
      <c r="O20" s="81"/>
      <c r="P20" s="1"/>
      <c r="Q20" s="1"/>
      <c r="R20" s="81"/>
      <c r="S20" s="1"/>
      <c r="T20" s="1"/>
      <c r="U20" s="81"/>
      <c r="V20" s="1"/>
      <c r="W20" s="1"/>
      <c r="X20" s="81"/>
      <c r="Y20" s="1"/>
      <c r="Z20" s="1"/>
      <c r="AA20" s="81"/>
      <c r="AB20" s="1"/>
      <c r="AC20" s="1"/>
      <c r="AD20" s="81"/>
      <c r="AE20" s="1"/>
      <c r="AF20" s="1"/>
      <c r="AG20" s="81"/>
    </row>
    <row r="21" spans="1:33" ht="12.75">
      <c r="A21" s="1"/>
      <c r="B21" s="1"/>
      <c r="C21" s="81"/>
      <c r="D21" s="1"/>
      <c r="E21" s="1"/>
      <c r="F21" s="81"/>
      <c r="G21" s="1"/>
      <c r="H21" s="1"/>
      <c r="I21" s="81"/>
      <c r="J21" s="1"/>
      <c r="K21" s="1"/>
      <c r="L21" s="81"/>
      <c r="M21" s="1"/>
      <c r="N21" s="1"/>
      <c r="O21" s="81"/>
      <c r="P21" s="1"/>
      <c r="Q21" s="1"/>
      <c r="R21" s="81"/>
      <c r="S21" s="1"/>
      <c r="T21" s="1"/>
      <c r="U21" s="81"/>
      <c r="V21" s="1"/>
      <c r="W21" s="1"/>
      <c r="X21" s="81"/>
      <c r="Y21" s="1"/>
      <c r="Z21" s="1"/>
      <c r="AA21" s="81"/>
      <c r="AB21" s="1"/>
      <c r="AC21" s="1"/>
      <c r="AD21" s="81"/>
      <c r="AE21" s="1"/>
      <c r="AF21" s="1"/>
      <c r="AG21" s="81"/>
    </row>
    <row r="22" spans="1:33" ht="12.75">
      <c r="A22" s="1"/>
      <c r="B22" s="1"/>
      <c r="C22" s="81"/>
      <c r="D22" s="1"/>
      <c r="E22" s="1"/>
      <c r="F22" s="81"/>
      <c r="G22" s="1"/>
      <c r="H22" s="1"/>
      <c r="I22" s="81"/>
      <c r="J22" s="1"/>
      <c r="K22" s="1"/>
      <c r="L22" s="81"/>
      <c r="M22" s="1"/>
      <c r="N22" s="1"/>
      <c r="O22" s="81"/>
      <c r="P22" s="1"/>
      <c r="Q22" s="1"/>
      <c r="R22" s="81"/>
      <c r="S22" s="1"/>
      <c r="T22" s="1"/>
      <c r="U22" s="81"/>
      <c r="V22" s="1"/>
      <c r="W22" s="1"/>
      <c r="X22" s="81"/>
      <c r="Y22" s="1"/>
      <c r="Z22" s="1"/>
      <c r="AA22" s="81"/>
      <c r="AB22" s="1"/>
      <c r="AC22" s="1"/>
      <c r="AD22" s="81"/>
      <c r="AE22" s="1"/>
      <c r="AF22" s="1"/>
      <c r="AG22" s="81"/>
    </row>
    <row r="23" spans="1:33" ht="12.75">
      <c r="A23" s="1"/>
      <c r="B23" s="1"/>
      <c r="C23" s="81"/>
      <c r="D23" s="1"/>
      <c r="E23" s="1"/>
      <c r="F23" s="81"/>
      <c r="G23" s="1"/>
      <c r="H23" s="1"/>
      <c r="I23" s="81"/>
      <c r="J23" s="1"/>
      <c r="K23" s="1"/>
      <c r="L23" s="81"/>
      <c r="M23" s="1"/>
      <c r="N23" s="1"/>
      <c r="O23" s="81"/>
      <c r="P23" s="1"/>
      <c r="Q23" s="1"/>
      <c r="R23" s="81"/>
      <c r="S23" s="1"/>
      <c r="T23" s="1"/>
      <c r="U23" s="81"/>
      <c r="V23" s="1"/>
      <c r="W23" s="1"/>
      <c r="X23" s="81"/>
      <c r="Y23" s="1"/>
      <c r="Z23" s="1"/>
      <c r="AA23" s="81"/>
      <c r="AB23" s="1"/>
      <c r="AC23" s="1"/>
      <c r="AD23" s="81"/>
      <c r="AE23" s="1"/>
      <c r="AF23" s="1"/>
      <c r="AG23" s="81"/>
    </row>
    <row r="24" spans="1:33" ht="12.75">
      <c r="A24" s="1"/>
      <c r="B24" s="1"/>
      <c r="C24" s="81"/>
      <c r="D24" s="1"/>
      <c r="E24" s="1"/>
      <c r="F24" s="81"/>
      <c r="G24" s="1"/>
      <c r="H24" s="1"/>
      <c r="I24" s="81"/>
      <c r="J24" s="1"/>
      <c r="K24" s="1"/>
      <c r="L24" s="81"/>
      <c r="M24" s="1"/>
      <c r="N24" s="1"/>
      <c r="O24" s="81"/>
      <c r="P24" s="1"/>
      <c r="Q24" s="1"/>
      <c r="R24" s="81"/>
      <c r="S24" s="1"/>
      <c r="T24" s="1"/>
      <c r="U24" s="81"/>
      <c r="V24" s="1"/>
      <c r="W24" s="1"/>
      <c r="X24" s="81"/>
      <c r="Y24" s="1"/>
      <c r="Z24" s="1"/>
      <c r="AA24" s="81"/>
      <c r="AB24" s="1"/>
      <c r="AC24" s="1"/>
      <c r="AD24" s="81"/>
      <c r="AE24" s="1"/>
      <c r="AF24" s="1"/>
      <c r="AG24" s="81"/>
    </row>
    <row r="25" spans="1:33" ht="12.75">
      <c r="A25" s="1"/>
      <c r="B25" s="1"/>
      <c r="C25" s="81"/>
      <c r="D25" s="1"/>
      <c r="E25" s="1"/>
      <c r="F25" s="81"/>
      <c r="G25" s="1"/>
      <c r="H25" s="1"/>
      <c r="I25" s="81"/>
      <c r="J25" s="1"/>
      <c r="K25" s="1"/>
      <c r="L25" s="81"/>
      <c r="M25" s="1"/>
      <c r="N25" s="1"/>
      <c r="O25" s="81"/>
      <c r="P25" s="1"/>
      <c r="Q25" s="1"/>
      <c r="R25" s="81"/>
      <c r="S25" s="1"/>
      <c r="T25" s="1"/>
      <c r="U25" s="81"/>
      <c r="V25" s="1"/>
      <c r="W25" s="1"/>
      <c r="X25" s="81"/>
      <c r="Y25" s="1"/>
      <c r="Z25" s="1"/>
      <c r="AA25" s="81"/>
      <c r="AB25" s="1"/>
      <c r="AC25" s="1"/>
      <c r="AD25" s="81"/>
      <c r="AE25" s="1"/>
      <c r="AF25" s="1"/>
      <c r="AG25" s="81"/>
    </row>
    <row r="26" spans="1:33" ht="12.75">
      <c r="A26" s="1"/>
      <c r="B26" s="1"/>
      <c r="C26" s="81"/>
      <c r="D26" s="1"/>
      <c r="E26" s="1"/>
      <c r="F26" s="81"/>
      <c r="G26" s="1"/>
      <c r="H26" s="1"/>
      <c r="I26" s="81"/>
      <c r="J26" s="1"/>
      <c r="K26" s="1"/>
      <c r="L26" s="81"/>
      <c r="M26" s="1"/>
      <c r="N26" s="1"/>
      <c r="O26" s="81"/>
      <c r="P26" s="1"/>
      <c r="Q26" s="1"/>
      <c r="R26" s="81"/>
      <c r="S26" s="1"/>
      <c r="T26" s="1"/>
      <c r="U26" s="81"/>
      <c r="V26" s="1"/>
      <c r="W26" s="1"/>
      <c r="X26" s="81"/>
      <c r="Y26" s="1"/>
      <c r="Z26" s="1"/>
      <c r="AA26" s="81"/>
      <c r="AB26" s="1"/>
      <c r="AC26" s="1"/>
      <c r="AD26" s="81"/>
      <c r="AE26" s="1"/>
      <c r="AF26" s="1"/>
      <c r="AG26" s="81"/>
    </row>
    <row r="27" spans="1:33" ht="12.75">
      <c r="A27" s="1"/>
      <c r="B27" s="1"/>
      <c r="C27" s="81"/>
      <c r="D27" s="1"/>
      <c r="E27" s="1"/>
      <c r="F27" s="81"/>
      <c r="G27" s="1"/>
      <c r="H27" s="1"/>
      <c r="I27" s="81"/>
      <c r="J27" s="1"/>
      <c r="K27" s="1"/>
      <c r="L27" s="81"/>
      <c r="M27" s="1"/>
      <c r="N27" s="1"/>
      <c r="O27" s="81"/>
      <c r="P27" s="1"/>
      <c r="Q27" s="1"/>
      <c r="R27" s="81"/>
      <c r="S27" s="1"/>
      <c r="T27" s="1"/>
      <c r="U27" s="81"/>
      <c r="V27" s="1"/>
      <c r="W27" s="1"/>
      <c r="X27" s="81"/>
      <c r="Y27" s="1"/>
      <c r="Z27" s="1"/>
      <c r="AA27" s="81"/>
      <c r="AB27" s="1"/>
      <c r="AC27" s="1"/>
      <c r="AD27" s="81"/>
      <c r="AE27" s="1"/>
      <c r="AF27" s="1"/>
      <c r="AG27" s="81"/>
    </row>
    <row r="28" spans="1:33" ht="12.75">
      <c r="A28" s="1"/>
      <c r="B28" s="1"/>
      <c r="C28" s="81"/>
      <c r="D28" s="1"/>
      <c r="E28" s="1"/>
      <c r="F28" s="81"/>
      <c r="G28" s="1"/>
      <c r="H28" s="1"/>
      <c r="I28" s="81"/>
      <c r="J28" s="1"/>
      <c r="K28" s="1"/>
      <c r="L28" s="81"/>
      <c r="M28" s="1"/>
      <c r="N28" s="1"/>
      <c r="O28" s="81"/>
      <c r="P28" s="1"/>
      <c r="Q28" s="1"/>
      <c r="R28" s="81"/>
      <c r="S28" s="1"/>
      <c r="T28" s="1"/>
      <c r="U28" s="81"/>
      <c r="V28" s="1"/>
      <c r="W28" s="1"/>
      <c r="X28" s="81"/>
      <c r="Y28" s="1"/>
      <c r="Z28" s="1"/>
      <c r="AA28" s="81"/>
      <c r="AB28" s="1"/>
      <c r="AC28" s="1"/>
      <c r="AD28" s="81"/>
      <c r="AE28" s="1"/>
      <c r="AF28" s="1"/>
      <c r="AG28" s="81"/>
    </row>
    <row r="29" spans="1:33" ht="12.75">
      <c r="A29" s="1"/>
      <c r="B29" s="1"/>
      <c r="C29" s="81"/>
      <c r="D29" s="1"/>
      <c r="E29" s="1"/>
      <c r="F29" s="81"/>
      <c r="G29" s="1"/>
      <c r="H29" s="1"/>
      <c r="I29" s="81"/>
      <c r="J29" s="1"/>
      <c r="K29" s="1"/>
      <c r="L29" s="81"/>
      <c r="M29" s="1"/>
      <c r="N29" s="1"/>
      <c r="O29" s="81"/>
      <c r="P29" s="1"/>
      <c r="Q29" s="1"/>
      <c r="R29" s="81"/>
      <c r="S29" s="1"/>
      <c r="T29" s="1"/>
      <c r="U29" s="81"/>
      <c r="V29" s="1"/>
      <c r="W29" s="1"/>
      <c r="X29" s="81"/>
      <c r="Y29" s="1"/>
      <c r="Z29" s="1"/>
      <c r="AA29" s="81"/>
      <c r="AB29" s="1"/>
      <c r="AC29" s="1"/>
      <c r="AD29" s="81"/>
      <c r="AE29" s="1"/>
      <c r="AF29" s="1"/>
      <c r="AG29" s="81"/>
    </row>
    <row r="30" spans="1:33" ht="12.75">
      <c r="A30" s="1"/>
      <c r="B30" s="1"/>
      <c r="C30" s="81"/>
      <c r="D30" s="1"/>
      <c r="E30" s="1"/>
      <c r="F30" s="81"/>
      <c r="G30" s="1"/>
      <c r="H30" s="1"/>
      <c r="I30" s="81"/>
      <c r="J30" s="1"/>
      <c r="K30" s="1"/>
      <c r="L30" s="81"/>
      <c r="M30" s="1"/>
      <c r="N30" s="1"/>
      <c r="O30" s="81"/>
      <c r="P30" s="1"/>
      <c r="Q30" s="1"/>
      <c r="R30" s="81"/>
      <c r="S30" s="1"/>
      <c r="T30" s="1"/>
      <c r="U30" s="81"/>
      <c r="V30" s="1"/>
      <c r="W30" s="1"/>
      <c r="X30" s="81"/>
      <c r="Y30" s="1"/>
      <c r="Z30" s="1"/>
      <c r="AA30" s="81"/>
      <c r="AB30" s="1"/>
      <c r="AC30" s="1"/>
      <c r="AD30" s="81"/>
      <c r="AE30" s="1"/>
      <c r="AF30" s="1"/>
      <c r="AG30" s="81"/>
    </row>
    <row r="31" spans="1:33" ht="12.75">
      <c r="A31" s="1"/>
      <c r="B31" s="1"/>
      <c r="C31" s="81"/>
      <c r="D31" s="1"/>
      <c r="E31" s="1"/>
      <c r="F31" s="81"/>
      <c r="G31" s="1"/>
      <c r="H31" s="1"/>
      <c r="I31" s="81"/>
      <c r="J31" s="1"/>
      <c r="K31" s="1"/>
      <c r="L31" s="81"/>
      <c r="M31" s="1"/>
      <c r="N31" s="1"/>
      <c r="O31" s="81"/>
      <c r="P31" s="1"/>
      <c r="Q31" s="1"/>
      <c r="R31" s="81"/>
      <c r="S31" s="1"/>
      <c r="T31" s="1"/>
      <c r="U31" s="81"/>
      <c r="V31" s="1"/>
      <c r="W31" s="1"/>
      <c r="X31" s="81"/>
      <c r="Y31" s="1"/>
      <c r="Z31" s="1"/>
      <c r="AA31" s="81"/>
      <c r="AB31" s="1"/>
      <c r="AC31" s="1"/>
      <c r="AD31" s="81"/>
      <c r="AE31" s="1"/>
      <c r="AF31" s="1"/>
      <c r="AG31" s="81"/>
    </row>
    <row r="32" spans="1:33" ht="12.75">
      <c r="A32" s="1"/>
      <c r="B32" s="1"/>
      <c r="C32" s="81"/>
      <c r="D32" s="1"/>
      <c r="E32" s="1"/>
      <c r="F32" s="81"/>
      <c r="G32" s="1"/>
      <c r="H32" s="1"/>
      <c r="I32" s="81"/>
      <c r="J32" s="1"/>
      <c r="K32" s="1"/>
      <c r="L32" s="81"/>
      <c r="M32" s="1"/>
      <c r="N32" s="1"/>
      <c r="O32" s="81"/>
      <c r="P32" s="1"/>
      <c r="Q32" s="1"/>
      <c r="R32" s="81"/>
      <c r="S32" s="1"/>
      <c r="T32" s="1"/>
      <c r="U32" s="81"/>
      <c r="V32" s="1"/>
      <c r="W32" s="1"/>
      <c r="X32" s="81"/>
      <c r="Y32" s="1"/>
      <c r="Z32" s="1"/>
      <c r="AA32" s="81"/>
      <c r="AB32" s="1"/>
      <c r="AC32" s="1"/>
      <c r="AD32" s="81"/>
      <c r="AE32" s="1"/>
      <c r="AF32" s="1"/>
      <c r="AG32" s="81"/>
    </row>
    <row r="33" spans="1:33" ht="12.75">
      <c r="A33" s="1"/>
      <c r="B33" s="1"/>
      <c r="C33" s="81"/>
      <c r="D33" s="1"/>
      <c r="E33" s="1"/>
      <c r="F33" s="81"/>
      <c r="G33" s="1"/>
      <c r="H33" s="1"/>
      <c r="I33" s="81"/>
      <c r="J33" s="1"/>
      <c r="K33" s="1"/>
      <c r="L33" s="81"/>
      <c r="M33" s="1"/>
      <c r="N33" s="1"/>
      <c r="O33" s="81"/>
      <c r="P33" s="1"/>
      <c r="Q33" s="1"/>
      <c r="R33" s="81"/>
      <c r="S33" s="1"/>
      <c r="T33" s="1"/>
      <c r="U33" s="81"/>
      <c r="V33" s="1"/>
      <c r="W33" s="1"/>
      <c r="X33" s="81"/>
      <c r="Y33" s="1"/>
      <c r="Z33" s="1"/>
      <c r="AA33" s="81"/>
      <c r="AB33" s="1"/>
      <c r="AC33" s="1"/>
      <c r="AD33" s="81"/>
      <c r="AE33" s="1"/>
      <c r="AF33" s="1"/>
      <c r="AG33" s="81"/>
    </row>
    <row r="34" spans="1:33" ht="12.75">
      <c r="A34" s="1"/>
      <c r="B34" s="1"/>
      <c r="C34" s="81"/>
      <c r="D34" s="1"/>
      <c r="E34" s="1"/>
      <c r="F34" s="81"/>
      <c r="G34" s="1"/>
      <c r="H34" s="1"/>
      <c r="I34" s="81"/>
      <c r="J34" s="1"/>
      <c r="K34" s="1"/>
      <c r="L34" s="81"/>
      <c r="M34" s="1"/>
      <c r="N34" s="1"/>
      <c r="O34" s="81"/>
      <c r="P34" s="1"/>
      <c r="Q34" s="1"/>
      <c r="R34" s="81"/>
      <c r="S34" s="1"/>
      <c r="T34" s="1"/>
      <c r="U34" s="81"/>
      <c r="V34" s="1"/>
      <c r="W34" s="1"/>
      <c r="X34" s="81"/>
      <c r="Y34" s="1"/>
      <c r="Z34" s="1"/>
      <c r="AA34" s="81"/>
      <c r="AB34" s="1"/>
      <c r="AC34" s="1"/>
      <c r="AD34" s="81"/>
      <c r="AE34" s="1"/>
      <c r="AF34" s="1"/>
      <c r="AG34" s="81"/>
    </row>
    <row r="35" spans="1:33" ht="12.75">
      <c r="A35" s="1"/>
      <c r="B35" s="1"/>
      <c r="C35" s="81"/>
      <c r="D35" s="1"/>
      <c r="E35" s="1"/>
      <c r="F35" s="81"/>
      <c r="G35" s="1"/>
      <c r="H35" s="1"/>
      <c r="I35" s="81"/>
      <c r="J35" s="1"/>
      <c r="K35" s="1"/>
      <c r="L35" s="81"/>
      <c r="M35" s="1"/>
      <c r="N35" s="1"/>
      <c r="O35" s="81"/>
      <c r="P35" s="1"/>
      <c r="Q35" s="1"/>
      <c r="R35" s="81"/>
      <c r="S35" s="1"/>
      <c r="T35" s="1"/>
      <c r="U35" s="81"/>
      <c r="V35" s="1"/>
      <c r="W35" s="1"/>
      <c r="X35" s="81"/>
      <c r="Y35" s="1"/>
      <c r="Z35" s="1"/>
      <c r="AA35" s="81"/>
      <c r="AB35" s="1"/>
      <c r="AC35" s="1"/>
      <c r="AD35" s="81"/>
      <c r="AE35" s="1"/>
      <c r="AF35" s="1"/>
      <c r="AG35" s="81"/>
    </row>
    <row r="36" spans="1:33" ht="12.75">
      <c r="A36" s="1"/>
      <c r="B36" s="1"/>
      <c r="C36" s="81"/>
      <c r="D36" s="1"/>
      <c r="E36" s="1"/>
      <c r="F36" s="81"/>
      <c r="G36" s="1"/>
      <c r="H36" s="1"/>
      <c r="I36" s="81"/>
      <c r="J36" s="1"/>
      <c r="K36" s="1"/>
      <c r="L36" s="81"/>
      <c r="M36" s="1"/>
      <c r="N36" s="1"/>
      <c r="O36" s="81"/>
      <c r="P36" s="1"/>
      <c r="Q36" s="1"/>
      <c r="R36" s="81"/>
      <c r="S36" s="1"/>
      <c r="T36" s="1"/>
      <c r="U36" s="81"/>
      <c r="V36" s="1"/>
      <c r="W36" s="1"/>
      <c r="X36" s="81"/>
      <c r="Y36" s="1"/>
      <c r="Z36" s="1"/>
      <c r="AA36" s="81"/>
      <c r="AB36" s="1"/>
      <c r="AC36" s="1"/>
      <c r="AD36" s="81"/>
      <c r="AE36" s="1"/>
      <c r="AF36" s="1"/>
      <c r="AG36" s="81"/>
    </row>
    <row r="37" spans="1:33" ht="12.75">
      <c r="A37" s="1"/>
      <c r="B37" s="1"/>
      <c r="C37" s="81"/>
      <c r="D37" s="1"/>
      <c r="E37" s="1"/>
      <c r="F37" s="81"/>
      <c r="G37" s="1"/>
      <c r="H37" s="1"/>
      <c r="I37" s="81"/>
      <c r="J37" s="1"/>
      <c r="K37" s="1"/>
      <c r="L37" s="81"/>
      <c r="M37" s="1"/>
      <c r="N37" s="1"/>
      <c r="O37" s="81"/>
      <c r="P37" s="1"/>
      <c r="Q37" s="1"/>
      <c r="R37" s="81"/>
      <c r="S37" s="1"/>
      <c r="T37" s="1"/>
      <c r="U37" s="81"/>
      <c r="V37" s="1"/>
      <c r="W37" s="1"/>
      <c r="X37" s="81"/>
      <c r="Y37" s="1"/>
      <c r="Z37" s="1"/>
      <c r="AA37" s="81"/>
      <c r="AB37" s="1"/>
      <c r="AC37" s="1"/>
      <c r="AD37" s="81"/>
      <c r="AE37" s="1"/>
      <c r="AF37" s="1"/>
      <c r="AG37" s="81"/>
    </row>
    <row r="38" spans="1:33" ht="12.75">
      <c r="A38" s="1"/>
      <c r="B38" s="1"/>
      <c r="C38" s="81"/>
      <c r="D38" s="1"/>
      <c r="E38" s="1"/>
      <c r="F38" s="81"/>
      <c r="G38" s="1"/>
      <c r="H38" s="1"/>
      <c r="I38" s="81"/>
      <c r="J38" s="1"/>
      <c r="K38" s="1"/>
      <c r="L38" s="81"/>
      <c r="M38" s="1"/>
      <c r="N38" s="1"/>
      <c r="O38" s="81"/>
      <c r="P38" s="1"/>
      <c r="Q38" s="1"/>
      <c r="R38" s="81"/>
      <c r="S38" s="1"/>
      <c r="T38" s="1"/>
      <c r="U38" s="81"/>
      <c r="V38" s="1"/>
      <c r="W38" s="1"/>
      <c r="X38" s="81"/>
      <c r="Y38" s="1"/>
      <c r="Z38" s="1"/>
      <c r="AA38" s="81"/>
      <c r="AB38" s="1"/>
      <c r="AC38" s="1"/>
      <c r="AD38" s="81"/>
      <c r="AE38" s="1"/>
      <c r="AF38" s="1"/>
      <c r="AG38" s="81"/>
    </row>
    <row r="39" spans="1:33" ht="12.75">
      <c r="A39" s="1"/>
      <c r="B39" s="1"/>
      <c r="C39" s="81"/>
      <c r="D39" s="1"/>
      <c r="E39" s="1"/>
      <c r="F39" s="81"/>
      <c r="G39" s="1"/>
      <c r="H39" s="1"/>
      <c r="I39" s="81"/>
      <c r="J39" s="1"/>
      <c r="K39" s="1"/>
      <c r="L39" s="81"/>
      <c r="M39" s="1"/>
      <c r="N39" s="1"/>
      <c r="O39" s="81"/>
      <c r="P39" s="1"/>
      <c r="Q39" s="1"/>
      <c r="R39" s="81"/>
      <c r="S39" s="1"/>
      <c r="T39" s="1"/>
      <c r="U39" s="81"/>
      <c r="V39" s="1"/>
      <c r="W39" s="1"/>
      <c r="X39" s="81"/>
      <c r="Y39" s="1"/>
      <c r="Z39" s="1"/>
      <c r="AA39" s="81"/>
      <c r="AB39" s="1"/>
      <c r="AC39" s="1"/>
      <c r="AD39" s="81"/>
      <c r="AE39" s="1"/>
      <c r="AF39" s="1"/>
      <c r="AG39" s="81"/>
    </row>
    <row r="40" spans="1:33" ht="12.75">
      <c r="A40" s="1"/>
      <c r="B40" s="1"/>
      <c r="C40" s="81"/>
      <c r="D40" s="1"/>
      <c r="E40" s="1"/>
      <c r="F40" s="81"/>
      <c r="G40" s="1"/>
      <c r="H40" s="1"/>
      <c r="I40" s="81"/>
      <c r="J40" s="1"/>
      <c r="K40" s="1"/>
      <c r="L40" s="81"/>
      <c r="M40" s="1"/>
      <c r="N40" s="1"/>
      <c r="O40" s="81"/>
      <c r="P40" s="1"/>
      <c r="Q40" s="1"/>
      <c r="R40" s="81"/>
      <c r="S40" s="1"/>
      <c r="T40" s="1"/>
      <c r="U40" s="81"/>
      <c r="V40" s="1"/>
      <c r="W40" s="1"/>
      <c r="X40" s="81"/>
      <c r="Y40" s="1"/>
      <c r="Z40" s="1"/>
      <c r="AA40" s="81"/>
      <c r="AB40" s="1"/>
      <c r="AC40" s="1"/>
      <c r="AD40" s="81"/>
      <c r="AE40" s="1"/>
      <c r="AF40" s="1"/>
      <c r="AG40" s="81"/>
    </row>
    <row r="41" spans="1:33" ht="12.75">
      <c r="A41" s="1"/>
      <c r="B41" s="1"/>
      <c r="C41" s="81"/>
      <c r="D41" s="1"/>
      <c r="E41" s="1"/>
      <c r="F41" s="81"/>
      <c r="G41" s="1"/>
      <c r="H41" s="1"/>
      <c r="I41" s="81"/>
      <c r="J41" s="1"/>
      <c r="K41" s="1"/>
      <c r="L41" s="81"/>
      <c r="M41" s="1"/>
      <c r="N41" s="1"/>
      <c r="O41" s="81"/>
      <c r="P41" s="1"/>
      <c r="Q41" s="1"/>
      <c r="R41" s="81"/>
      <c r="S41" s="1"/>
      <c r="T41" s="1"/>
      <c r="U41" s="81"/>
      <c r="V41" s="1"/>
      <c r="W41" s="1"/>
      <c r="X41" s="81"/>
      <c r="Y41" s="1"/>
      <c r="Z41" s="1"/>
      <c r="AA41" s="81"/>
      <c r="AB41" s="1"/>
      <c r="AC41" s="1"/>
      <c r="AD41" s="81"/>
      <c r="AE41" s="1"/>
      <c r="AF41" s="1"/>
      <c r="AG41" s="81"/>
    </row>
    <row r="42" spans="1:33" ht="12.75">
      <c r="A42" s="1"/>
      <c r="B42" s="1"/>
      <c r="C42" s="81"/>
      <c r="D42" s="1"/>
      <c r="E42" s="1"/>
      <c r="F42" s="81"/>
      <c r="G42" s="1"/>
      <c r="H42" s="1"/>
      <c r="I42" s="81"/>
      <c r="J42" s="1"/>
      <c r="K42" s="1"/>
      <c r="L42" s="81"/>
      <c r="M42" s="1"/>
      <c r="N42" s="1"/>
      <c r="O42" s="81"/>
      <c r="P42" s="1"/>
      <c r="Q42" s="1"/>
      <c r="R42" s="81"/>
      <c r="S42" s="1"/>
      <c r="T42" s="1"/>
      <c r="U42" s="81"/>
      <c r="V42" s="1"/>
      <c r="W42" s="1"/>
      <c r="X42" s="81"/>
      <c r="Y42" s="1"/>
      <c r="Z42" s="1"/>
      <c r="AA42" s="81"/>
      <c r="AB42" s="1"/>
      <c r="AC42" s="1"/>
      <c r="AD42" s="81"/>
      <c r="AE42" s="1"/>
      <c r="AF42" s="1"/>
      <c r="AG42" s="81"/>
    </row>
    <row r="43" spans="1:33" ht="12.75">
      <c r="A43" s="1"/>
      <c r="B43" s="1"/>
      <c r="C43" s="81"/>
      <c r="D43" s="1"/>
      <c r="E43" s="1"/>
      <c r="F43" s="81"/>
      <c r="G43" s="1"/>
      <c r="H43" s="1"/>
      <c r="I43" s="81"/>
      <c r="J43" s="1"/>
      <c r="K43" s="1"/>
      <c r="L43" s="81"/>
      <c r="M43" s="1"/>
      <c r="N43" s="1"/>
      <c r="O43" s="81"/>
      <c r="P43" s="1"/>
      <c r="Q43" s="1"/>
      <c r="R43" s="81"/>
      <c r="S43" s="1"/>
      <c r="T43" s="1"/>
      <c r="U43" s="81"/>
      <c r="V43" s="1"/>
      <c r="W43" s="1"/>
      <c r="X43" s="81"/>
      <c r="Y43" s="1"/>
      <c r="Z43" s="1"/>
      <c r="AA43" s="81"/>
      <c r="AB43" s="1"/>
      <c r="AC43" s="1"/>
      <c r="AD43" s="81"/>
      <c r="AE43" s="1"/>
      <c r="AF43" s="1"/>
      <c r="AG43" s="81"/>
    </row>
    <row r="44" spans="1:33" ht="12.75">
      <c r="A44" s="1"/>
      <c r="B44" s="1"/>
      <c r="C44" s="81"/>
      <c r="D44" s="1"/>
      <c r="E44" s="1"/>
      <c r="F44" s="81"/>
      <c r="G44" s="1"/>
      <c r="H44" s="1"/>
      <c r="I44" s="81"/>
      <c r="J44" s="1"/>
      <c r="K44" s="1"/>
      <c r="L44" s="81"/>
      <c r="M44" s="1"/>
      <c r="N44" s="1"/>
      <c r="O44" s="81"/>
      <c r="P44" s="1"/>
      <c r="Q44" s="1"/>
      <c r="R44" s="81"/>
      <c r="S44" s="1"/>
      <c r="T44" s="1"/>
      <c r="U44" s="81"/>
      <c r="V44" s="1"/>
      <c r="W44" s="1"/>
      <c r="X44" s="81"/>
      <c r="Y44" s="1"/>
      <c r="Z44" s="1"/>
      <c r="AA44" s="81"/>
      <c r="AB44" s="1"/>
      <c r="AC44" s="1"/>
      <c r="AD44" s="81"/>
      <c r="AE44" s="1"/>
      <c r="AF44" s="1"/>
      <c r="AG44" s="81"/>
    </row>
    <row r="45" spans="1:33" ht="12.75">
      <c r="A45" s="1"/>
      <c r="B45" s="1"/>
      <c r="C45" s="81"/>
      <c r="D45" s="1"/>
      <c r="E45" s="1"/>
      <c r="F45" s="81"/>
      <c r="G45" s="1"/>
      <c r="H45" s="1"/>
      <c r="I45" s="81"/>
      <c r="J45" s="1"/>
      <c r="K45" s="1"/>
      <c r="L45" s="81"/>
      <c r="M45" s="1"/>
      <c r="N45" s="1"/>
      <c r="O45" s="81"/>
      <c r="P45" s="1"/>
      <c r="Q45" s="1"/>
      <c r="R45" s="81"/>
      <c r="S45" s="1"/>
      <c r="T45" s="1"/>
      <c r="U45" s="81"/>
      <c r="V45" s="1"/>
      <c r="W45" s="1"/>
      <c r="X45" s="81"/>
      <c r="Y45" s="1"/>
      <c r="Z45" s="1"/>
      <c r="AA45" s="81"/>
      <c r="AB45" s="1"/>
      <c r="AC45" s="1"/>
      <c r="AD45" s="81"/>
      <c r="AE45" s="1"/>
      <c r="AF45" s="1"/>
      <c r="AG45" s="81"/>
    </row>
    <row r="46" spans="1:33" ht="12.75">
      <c r="A46" s="1"/>
      <c r="B46" s="1"/>
      <c r="C46" s="81"/>
      <c r="D46" s="1"/>
      <c r="E46" s="1"/>
      <c r="F46" s="81"/>
      <c r="G46" s="1"/>
      <c r="H46" s="1"/>
      <c r="I46" s="81"/>
      <c r="J46" s="1"/>
      <c r="K46" s="1"/>
      <c r="L46" s="81"/>
      <c r="M46" s="1"/>
      <c r="N46" s="1"/>
      <c r="O46" s="81"/>
      <c r="P46" s="1"/>
      <c r="Q46" s="1"/>
      <c r="R46" s="81"/>
      <c r="S46" s="1"/>
      <c r="T46" s="1"/>
      <c r="U46" s="81"/>
      <c r="V46" s="1"/>
      <c r="W46" s="1"/>
      <c r="X46" s="81"/>
      <c r="Y46" s="1"/>
      <c r="Z46" s="1"/>
      <c r="AA46" s="81"/>
      <c r="AB46" s="1"/>
      <c r="AC46" s="1"/>
      <c r="AD46" s="81"/>
      <c r="AE46" s="1"/>
      <c r="AF46" s="1"/>
      <c r="AG46" s="81"/>
    </row>
    <row r="47" spans="1:33" ht="12.75">
      <c r="A47" s="1"/>
      <c r="B47" s="1"/>
      <c r="C47" s="81"/>
      <c r="D47" s="1"/>
      <c r="E47" s="1"/>
      <c r="F47" s="81"/>
      <c r="G47" s="1"/>
      <c r="H47" s="1"/>
      <c r="I47" s="81"/>
      <c r="J47" s="1"/>
      <c r="K47" s="1"/>
      <c r="L47" s="81"/>
      <c r="M47" s="1"/>
      <c r="N47" s="1"/>
      <c r="O47" s="81"/>
      <c r="P47" s="1"/>
      <c r="Q47" s="1"/>
      <c r="R47" s="81"/>
      <c r="S47" s="1"/>
      <c r="T47" s="1"/>
      <c r="U47" s="81"/>
      <c r="V47" s="1"/>
      <c r="W47" s="1"/>
      <c r="X47" s="81"/>
      <c r="Y47" s="1"/>
      <c r="Z47" s="1"/>
      <c r="AA47" s="81"/>
      <c r="AB47" s="1"/>
      <c r="AC47" s="1"/>
      <c r="AD47" s="81"/>
      <c r="AE47" s="1"/>
      <c r="AF47" s="1"/>
      <c r="AG47" s="81"/>
    </row>
    <row r="48" spans="1:33" ht="12.75">
      <c r="A48" s="1"/>
      <c r="B48" s="1"/>
      <c r="C48" s="81"/>
      <c r="D48" s="1"/>
      <c r="E48" s="1"/>
      <c r="F48" s="81"/>
      <c r="G48" s="1"/>
      <c r="H48" s="1"/>
      <c r="I48" s="81"/>
      <c r="J48" s="1"/>
      <c r="K48" s="1"/>
      <c r="L48" s="81"/>
      <c r="M48" s="1"/>
      <c r="N48" s="1"/>
      <c r="O48" s="81"/>
      <c r="P48" s="1"/>
      <c r="Q48" s="1"/>
      <c r="R48" s="81"/>
      <c r="S48" s="1"/>
      <c r="T48" s="1"/>
      <c r="U48" s="81"/>
      <c r="V48" s="1"/>
      <c r="W48" s="1"/>
      <c r="X48" s="81"/>
      <c r="Y48" s="1"/>
      <c r="Z48" s="1"/>
      <c r="AA48" s="81"/>
      <c r="AB48" s="1"/>
      <c r="AC48" s="1"/>
      <c r="AD48" s="81"/>
      <c r="AE48" s="1"/>
      <c r="AF48" s="1"/>
      <c r="AG48" s="81"/>
    </row>
    <row r="49" spans="1:33" ht="12.75">
      <c r="A49" s="1"/>
      <c r="B49" s="1"/>
      <c r="C49" s="81"/>
      <c r="D49" s="1"/>
      <c r="E49" s="1"/>
      <c r="F49" s="81"/>
      <c r="G49" s="1"/>
      <c r="H49" s="1"/>
      <c r="I49" s="81"/>
      <c r="J49" s="1"/>
      <c r="K49" s="1"/>
      <c r="L49" s="81"/>
      <c r="M49" s="1"/>
      <c r="N49" s="1"/>
      <c r="O49" s="81"/>
      <c r="P49" s="1"/>
      <c r="Q49" s="1"/>
      <c r="R49" s="81"/>
      <c r="S49" s="1"/>
      <c r="T49" s="1"/>
      <c r="U49" s="81"/>
      <c r="V49" s="1"/>
      <c r="W49" s="1"/>
      <c r="X49" s="81"/>
      <c r="Y49" s="1"/>
      <c r="Z49" s="1"/>
      <c r="AA49" s="81"/>
      <c r="AB49" s="1"/>
      <c r="AC49" s="1"/>
      <c r="AD49" s="81"/>
      <c r="AE49" s="1"/>
      <c r="AF49" s="1"/>
      <c r="AG49" s="81"/>
    </row>
    <row r="50" spans="1:33" ht="12.75">
      <c r="A50" s="1"/>
      <c r="B50" s="1"/>
      <c r="C50" s="81"/>
      <c r="D50" s="1"/>
      <c r="E50" s="1"/>
      <c r="F50" s="81"/>
      <c r="G50" s="1"/>
      <c r="H50" s="1"/>
      <c r="I50" s="81"/>
      <c r="J50" s="1"/>
      <c r="K50" s="1"/>
      <c r="L50" s="81"/>
      <c r="M50" s="1"/>
      <c r="N50" s="1"/>
      <c r="O50" s="81"/>
      <c r="P50" s="1"/>
      <c r="Q50" s="1"/>
      <c r="R50" s="81"/>
      <c r="S50" s="1"/>
      <c r="T50" s="1"/>
      <c r="U50" s="81"/>
      <c r="V50" s="1"/>
      <c r="W50" s="1"/>
      <c r="X50" s="81"/>
      <c r="Y50" s="1"/>
      <c r="Z50" s="1"/>
      <c r="AA50" s="81"/>
      <c r="AB50" s="1"/>
      <c r="AC50" s="1"/>
      <c r="AD50" s="81"/>
      <c r="AE50" s="1"/>
      <c r="AF50" s="1"/>
      <c r="AG50" s="81"/>
    </row>
    <row r="51" spans="1:33" ht="12.75">
      <c r="A51" s="1"/>
      <c r="B51" s="1"/>
      <c r="C51" s="81"/>
      <c r="D51" s="1"/>
      <c r="E51" s="1"/>
      <c r="F51" s="81"/>
      <c r="G51" s="1"/>
      <c r="H51" s="1"/>
      <c r="I51" s="81"/>
      <c r="J51" s="1"/>
      <c r="K51" s="1"/>
      <c r="L51" s="81"/>
      <c r="M51" s="1"/>
      <c r="N51" s="1"/>
      <c r="O51" s="81"/>
      <c r="P51" s="1"/>
      <c r="Q51" s="1"/>
      <c r="R51" s="81"/>
      <c r="S51" s="1"/>
      <c r="T51" s="1"/>
      <c r="U51" s="81"/>
      <c r="V51" s="1"/>
      <c r="W51" s="1"/>
      <c r="X51" s="81"/>
      <c r="Y51" s="1"/>
      <c r="Z51" s="1"/>
      <c r="AA51" s="81"/>
      <c r="AB51" s="1"/>
      <c r="AC51" s="1"/>
      <c r="AD51" s="81"/>
      <c r="AE51" s="1"/>
      <c r="AF51" s="1"/>
      <c r="AG51" s="81"/>
    </row>
    <row r="52" spans="1:33" ht="12.75">
      <c r="A52" s="1"/>
      <c r="B52" s="1"/>
      <c r="C52" s="81"/>
      <c r="D52" s="1"/>
      <c r="E52" s="1"/>
      <c r="F52" s="81"/>
      <c r="G52" s="1"/>
      <c r="H52" s="1"/>
      <c r="I52" s="81"/>
      <c r="J52" s="1"/>
      <c r="K52" s="1"/>
      <c r="L52" s="81"/>
      <c r="M52" s="1"/>
      <c r="N52" s="1"/>
      <c r="O52" s="81"/>
      <c r="P52" s="1"/>
      <c r="Q52" s="1"/>
      <c r="R52" s="81"/>
      <c r="S52" s="1"/>
      <c r="T52" s="1"/>
      <c r="U52" s="81"/>
      <c r="V52" s="1"/>
      <c r="W52" s="1"/>
      <c r="X52" s="81"/>
      <c r="Y52" s="1"/>
      <c r="Z52" s="1"/>
      <c r="AA52" s="81"/>
      <c r="AB52" s="1"/>
      <c r="AC52" s="1"/>
      <c r="AD52" s="81"/>
      <c r="AE52" s="1"/>
      <c r="AF52" s="1"/>
      <c r="AG52" s="81"/>
    </row>
    <row r="53" spans="1:33" ht="12.75">
      <c r="A53" s="1"/>
      <c r="B53" s="1"/>
      <c r="C53" s="81"/>
      <c r="D53" s="1"/>
      <c r="E53" s="1"/>
      <c r="F53" s="81"/>
      <c r="G53" s="1"/>
      <c r="H53" s="1"/>
      <c r="I53" s="81"/>
      <c r="J53" s="1"/>
      <c r="K53" s="1"/>
      <c r="L53" s="81"/>
      <c r="M53" s="1"/>
      <c r="N53" s="1"/>
      <c r="O53" s="81"/>
      <c r="P53" s="1"/>
      <c r="Q53" s="1"/>
      <c r="R53" s="81"/>
      <c r="S53" s="1"/>
      <c r="T53" s="1"/>
      <c r="U53" s="81"/>
      <c r="V53" s="1"/>
      <c r="W53" s="1"/>
      <c r="X53" s="81"/>
      <c r="Y53" s="1"/>
      <c r="Z53" s="1"/>
      <c r="AA53" s="81"/>
      <c r="AB53" s="1"/>
      <c r="AC53" s="1"/>
      <c r="AD53" s="81"/>
      <c r="AE53" s="1"/>
      <c r="AF53" s="1"/>
      <c r="AG53" s="81"/>
    </row>
    <row r="54" spans="1:33" ht="12.75">
      <c r="A54" s="1"/>
      <c r="B54" s="1"/>
      <c r="C54" s="81"/>
      <c r="D54" s="1"/>
      <c r="E54" s="1"/>
      <c r="F54" s="81"/>
      <c r="G54" s="1"/>
      <c r="H54" s="1"/>
      <c r="I54" s="81"/>
      <c r="J54" s="1"/>
      <c r="K54" s="1"/>
      <c r="L54" s="81"/>
      <c r="M54" s="1"/>
      <c r="N54" s="1"/>
      <c r="O54" s="81"/>
      <c r="P54" s="1"/>
      <c r="Q54" s="1"/>
      <c r="R54" s="81"/>
      <c r="S54" s="1"/>
      <c r="T54" s="1"/>
      <c r="U54" s="81"/>
      <c r="V54" s="1"/>
      <c r="W54" s="1"/>
      <c r="X54" s="81"/>
      <c r="Y54" s="1"/>
      <c r="Z54" s="1"/>
      <c r="AA54" s="81"/>
      <c r="AB54" s="1"/>
      <c r="AC54" s="1"/>
      <c r="AD54" s="81"/>
      <c r="AE54" s="1"/>
      <c r="AF54" s="1"/>
      <c r="AG54" s="81"/>
    </row>
    <row r="55" spans="1:33" ht="12.75">
      <c r="A55" s="1"/>
      <c r="B55" s="1"/>
      <c r="C55" s="81"/>
      <c r="D55" s="1"/>
      <c r="E55" s="1"/>
      <c r="F55" s="81"/>
      <c r="G55" s="1"/>
      <c r="H55" s="1"/>
      <c r="I55" s="81"/>
      <c r="J55" s="1"/>
      <c r="K55" s="1"/>
      <c r="L55" s="81"/>
      <c r="M55" s="1"/>
      <c r="N55" s="1"/>
      <c r="O55" s="81"/>
      <c r="P55" s="1"/>
      <c r="Q55" s="1"/>
      <c r="R55" s="81"/>
      <c r="S55" s="1"/>
      <c r="T55" s="1"/>
      <c r="U55" s="81"/>
      <c r="V55" s="1"/>
      <c r="W55" s="1"/>
      <c r="X55" s="81"/>
      <c r="Y55" s="1"/>
      <c r="Z55" s="1"/>
      <c r="AA55" s="81"/>
      <c r="AB55" s="1"/>
      <c r="AC55" s="1"/>
      <c r="AD55" s="81"/>
      <c r="AE55" s="1"/>
      <c r="AF55" s="1"/>
      <c r="AG55" s="81"/>
    </row>
    <row r="56" spans="1:33" ht="12.75">
      <c r="A56" s="1"/>
      <c r="B56" s="1"/>
      <c r="C56" s="81"/>
      <c r="D56" s="1"/>
      <c r="E56" s="1"/>
      <c r="F56" s="81"/>
      <c r="G56" s="1"/>
      <c r="H56" s="1"/>
      <c r="I56" s="81"/>
      <c r="J56" s="1"/>
      <c r="K56" s="1"/>
      <c r="L56" s="81"/>
      <c r="M56" s="1"/>
      <c r="N56" s="1"/>
      <c r="O56" s="81"/>
      <c r="P56" s="1"/>
      <c r="Q56" s="1"/>
      <c r="R56" s="81"/>
      <c r="S56" s="1"/>
      <c r="T56" s="1"/>
      <c r="U56" s="81"/>
      <c r="V56" s="1"/>
      <c r="W56" s="1"/>
      <c r="X56" s="81"/>
      <c r="Y56" s="1"/>
      <c r="Z56" s="1"/>
      <c r="AA56" s="81"/>
      <c r="AB56" s="1"/>
      <c r="AC56" s="1"/>
      <c r="AD56" s="81"/>
      <c r="AE56" s="1"/>
      <c r="AF56" s="1"/>
      <c r="AG56" s="81"/>
    </row>
    <row r="57" spans="1:33" ht="12.75">
      <c r="A57" s="1"/>
      <c r="B57" s="1"/>
      <c r="C57" s="81"/>
      <c r="D57" s="1"/>
      <c r="E57" s="1"/>
      <c r="F57" s="81"/>
      <c r="G57" s="1"/>
      <c r="H57" s="1"/>
      <c r="I57" s="81"/>
      <c r="J57" s="1"/>
      <c r="K57" s="1"/>
      <c r="L57" s="81"/>
      <c r="M57" s="1"/>
      <c r="N57" s="1"/>
      <c r="O57" s="81"/>
      <c r="P57" s="1"/>
      <c r="Q57" s="1"/>
      <c r="R57" s="81"/>
      <c r="S57" s="1"/>
      <c r="T57" s="1"/>
      <c r="U57" s="81"/>
      <c r="V57" s="1"/>
      <c r="W57" s="1"/>
      <c r="X57" s="81"/>
      <c r="Y57" s="1"/>
      <c r="Z57" s="1"/>
      <c r="AA57" s="81"/>
      <c r="AB57" s="1"/>
      <c r="AC57" s="1"/>
      <c r="AD57" s="81"/>
      <c r="AE57" s="1"/>
      <c r="AF57" s="1"/>
      <c r="AG57" s="81"/>
    </row>
    <row r="58" spans="1:33" ht="12.75">
      <c r="A58" s="1"/>
      <c r="B58" s="1"/>
      <c r="C58" s="81"/>
      <c r="D58" s="1"/>
      <c r="E58" s="1"/>
      <c r="F58" s="81"/>
      <c r="G58" s="1"/>
      <c r="H58" s="1"/>
      <c r="I58" s="81"/>
      <c r="J58" s="1"/>
      <c r="K58" s="1"/>
      <c r="L58" s="81"/>
      <c r="M58" s="1"/>
      <c r="N58" s="1"/>
      <c r="O58" s="81"/>
      <c r="P58" s="1"/>
      <c r="Q58" s="1"/>
      <c r="R58" s="81"/>
      <c r="S58" s="1"/>
      <c r="T58" s="1"/>
      <c r="U58" s="81"/>
      <c r="V58" s="1"/>
      <c r="W58" s="1"/>
      <c r="X58" s="81"/>
      <c r="Y58" s="1"/>
      <c r="Z58" s="1"/>
      <c r="AA58" s="81"/>
      <c r="AB58" s="1"/>
      <c r="AC58" s="1"/>
      <c r="AD58" s="81"/>
      <c r="AE58" s="1"/>
      <c r="AF58" s="1"/>
      <c r="AG58" s="81"/>
    </row>
    <row r="59" spans="1:33" ht="12.75">
      <c r="A59" s="1"/>
      <c r="B59" s="1"/>
      <c r="C59" s="81"/>
      <c r="D59" s="1"/>
      <c r="E59" s="1"/>
      <c r="F59" s="81"/>
      <c r="G59" s="1"/>
      <c r="H59" s="1"/>
      <c r="I59" s="81"/>
      <c r="J59" s="1"/>
      <c r="K59" s="1"/>
      <c r="L59" s="81"/>
      <c r="M59" s="1"/>
      <c r="N59" s="1"/>
      <c r="O59" s="81"/>
      <c r="P59" s="1"/>
      <c r="Q59" s="1"/>
      <c r="R59" s="81"/>
      <c r="S59" s="1"/>
      <c r="T59" s="1"/>
      <c r="U59" s="81"/>
      <c r="V59" s="1"/>
      <c r="W59" s="1"/>
      <c r="X59" s="81"/>
      <c r="Y59" s="1"/>
      <c r="Z59" s="1"/>
      <c r="AA59" s="81"/>
      <c r="AB59" s="1"/>
      <c r="AC59" s="1"/>
      <c r="AD59" s="81"/>
      <c r="AE59" s="1"/>
      <c r="AF59" s="1"/>
      <c r="AG59" s="81"/>
    </row>
    <row r="60" spans="1:33" ht="12.75">
      <c r="A60" s="1"/>
      <c r="B60" s="1"/>
      <c r="C60" s="81"/>
      <c r="D60" s="1"/>
      <c r="E60" s="1"/>
      <c r="F60" s="81"/>
      <c r="G60" s="1"/>
      <c r="H60" s="1"/>
      <c r="I60" s="81"/>
      <c r="J60" s="1"/>
      <c r="K60" s="1"/>
      <c r="L60" s="81"/>
      <c r="M60" s="1"/>
      <c r="N60" s="1"/>
      <c r="O60" s="81"/>
      <c r="P60" s="1"/>
      <c r="Q60" s="1"/>
      <c r="R60" s="81"/>
      <c r="S60" s="1"/>
      <c r="T60" s="1"/>
      <c r="U60" s="81"/>
      <c r="V60" s="1"/>
      <c r="W60" s="1"/>
      <c r="X60" s="81"/>
      <c r="Y60" s="1"/>
      <c r="Z60" s="1"/>
      <c r="AA60" s="81"/>
      <c r="AB60" s="1"/>
      <c r="AC60" s="1"/>
      <c r="AD60" s="81"/>
      <c r="AE60" s="1"/>
      <c r="AF60" s="1"/>
      <c r="AG60" s="81"/>
    </row>
    <row r="61" spans="1:33" ht="12.75">
      <c r="A61" s="1"/>
      <c r="B61" s="1"/>
      <c r="C61" s="81"/>
      <c r="D61" s="1"/>
      <c r="E61" s="1"/>
      <c r="F61" s="81"/>
      <c r="G61" s="1"/>
      <c r="H61" s="1"/>
      <c r="I61" s="81"/>
      <c r="J61" s="1"/>
      <c r="K61" s="1"/>
      <c r="L61" s="81"/>
      <c r="M61" s="1"/>
      <c r="N61" s="1"/>
      <c r="O61" s="81"/>
      <c r="P61" s="1"/>
      <c r="Q61" s="1"/>
      <c r="R61" s="81"/>
      <c r="S61" s="1"/>
      <c r="T61" s="1"/>
      <c r="U61" s="81"/>
      <c r="V61" s="1"/>
      <c r="W61" s="1"/>
      <c r="X61" s="81"/>
      <c r="Y61" s="1"/>
      <c r="Z61" s="1"/>
      <c r="AA61" s="81"/>
      <c r="AB61" s="1"/>
      <c r="AC61" s="1"/>
      <c r="AD61" s="81"/>
      <c r="AE61" s="1"/>
      <c r="AF61" s="1"/>
      <c r="AG61" s="81"/>
    </row>
    <row r="62" spans="1:33" ht="12.75">
      <c r="A62" s="1"/>
      <c r="B62" s="1"/>
      <c r="C62" s="81"/>
      <c r="D62" s="1"/>
      <c r="E62" s="1"/>
      <c r="F62" s="81"/>
      <c r="G62" s="1"/>
      <c r="H62" s="1"/>
      <c r="I62" s="81"/>
      <c r="J62" s="1"/>
      <c r="K62" s="1"/>
      <c r="L62" s="81"/>
      <c r="M62" s="1"/>
      <c r="N62" s="1"/>
      <c r="O62" s="81"/>
      <c r="P62" s="1"/>
      <c r="Q62" s="1"/>
      <c r="R62" s="81"/>
      <c r="S62" s="1"/>
      <c r="T62" s="1"/>
      <c r="U62" s="81"/>
      <c r="V62" s="1"/>
      <c r="W62" s="1"/>
      <c r="X62" s="81"/>
      <c r="Y62" s="1"/>
      <c r="Z62" s="1"/>
      <c r="AA62" s="81"/>
      <c r="AB62" s="1"/>
      <c r="AC62" s="1"/>
      <c r="AD62" s="81"/>
      <c r="AE62" s="1"/>
      <c r="AF62" s="1"/>
      <c r="AG62" s="81"/>
    </row>
    <row r="63" spans="1:33" ht="12.75">
      <c r="A63" s="1"/>
      <c r="B63" s="1"/>
      <c r="C63" s="81"/>
      <c r="D63" s="1"/>
      <c r="E63" s="1"/>
      <c r="F63" s="81"/>
      <c r="G63" s="1"/>
      <c r="H63" s="1"/>
      <c r="I63" s="81"/>
      <c r="J63" s="1"/>
      <c r="K63" s="1"/>
      <c r="L63" s="81"/>
      <c r="M63" s="1"/>
      <c r="N63" s="1"/>
      <c r="O63" s="81"/>
      <c r="P63" s="1"/>
      <c r="Q63" s="1"/>
      <c r="R63" s="81"/>
      <c r="S63" s="1"/>
      <c r="T63" s="1"/>
      <c r="U63" s="81"/>
      <c r="V63" s="1"/>
      <c r="W63" s="1"/>
      <c r="X63" s="81"/>
      <c r="Y63" s="1"/>
      <c r="Z63" s="1"/>
      <c r="AA63" s="81"/>
      <c r="AB63" s="1"/>
      <c r="AC63" s="1"/>
      <c r="AD63" s="81"/>
      <c r="AE63" s="1"/>
      <c r="AF63" s="1"/>
      <c r="AG63" s="81"/>
    </row>
    <row r="64" spans="1:33" ht="12.75">
      <c r="A64" s="1"/>
      <c r="B64" s="1"/>
      <c r="C64" s="81"/>
      <c r="D64" s="1"/>
      <c r="E64" s="1"/>
      <c r="F64" s="81"/>
      <c r="G64" s="1"/>
      <c r="H64" s="1"/>
      <c r="I64" s="81"/>
      <c r="J64" s="1"/>
      <c r="K64" s="1"/>
      <c r="L64" s="81"/>
      <c r="M64" s="1"/>
      <c r="N64" s="1"/>
      <c r="O64" s="81"/>
      <c r="P64" s="1"/>
      <c r="Q64" s="1"/>
      <c r="R64" s="81"/>
      <c r="S64" s="1"/>
      <c r="T64" s="1"/>
      <c r="U64" s="81"/>
      <c r="V64" s="1"/>
      <c r="W64" s="1"/>
      <c r="X64" s="81"/>
      <c r="Y64" s="1"/>
      <c r="Z64" s="1"/>
      <c r="AA64" s="81"/>
      <c r="AB64" s="1"/>
      <c r="AC64" s="1"/>
      <c r="AD64" s="81"/>
      <c r="AE64" s="1"/>
      <c r="AF64" s="1"/>
      <c r="AG64" s="81"/>
    </row>
    <row r="65" spans="1:33" ht="12.75">
      <c r="A65" s="1"/>
      <c r="B65" s="1"/>
      <c r="C65" s="81"/>
      <c r="D65" s="1"/>
      <c r="E65" s="1"/>
      <c r="F65" s="81"/>
      <c r="G65" s="1"/>
      <c r="H65" s="1"/>
      <c r="I65" s="81"/>
      <c r="J65" s="1"/>
      <c r="K65" s="1"/>
      <c r="L65" s="81"/>
      <c r="M65" s="1"/>
      <c r="N65" s="1"/>
      <c r="O65" s="81"/>
      <c r="P65" s="1"/>
      <c r="Q65" s="1"/>
      <c r="R65" s="81"/>
      <c r="S65" s="1"/>
      <c r="T65" s="1"/>
      <c r="U65" s="81"/>
      <c r="V65" s="1"/>
      <c r="W65" s="1"/>
      <c r="X65" s="81"/>
      <c r="Y65" s="1"/>
      <c r="Z65" s="1"/>
      <c r="AA65" s="81"/>
      <c r="AB65" s="1"/>
      <c r="AC65" s="1"/>
      <c r="AD65" s="81"/>
      <c r="AE65" s="1"/>
      <c r="AF65" s="1"/>
      <c r="AG65" s="81"/>
    </row>
    <row r="66" spans="1:33" ht="12.75">
      <c r="A66" s="1"/>
      <c r="B66" s="1"/>
      <c r="C66" s="81"/>
      <c r="D66" s="1"/>
      <c r="E66" s="1"/>
      <c r="F66" s="81"/>
      <c r="G66" s="1"/>
      <c r="H66" s="1"/>
      <c r="I66" s="81"/>
      <c r="J66" s="1"/>
      <c r="K66" s="1"/>
      <c r="L66" s="81"/>
      <c r="M66" s="1"/>
      <c r="N66" s="1"/>
      <c r="O66" s="81"/>
      <c r="P66" s="1"/>
      <c r="Q66" s="1"/>
      <c r="R66" s="81"/>
      <c r="S66" s="1"/>
      <c r="T66" s="1"/>
      <c r="U66" s="81"/>
      <c r="V66" s="1"/>
      <c r="W66" s="1"/>
      <c r="X66" s="81"/>
      <c r="Y66" s="1"/>
      <c r="Z66" s="1"/>
      <c r="AA66" s="81"/>
      <c r="AB66" s="1"/>
      <c r="AC66" s="1"/>
      <c r="AD66" s="81"/>
      <c r="AE66" s="1"/>
      <c r="AF66" s="1"/>
      <c r="AG66" s="81"/>
    </row>
    <row r="67" spans="1:33" ht="12.75">
      <c r="A67" s="1"/>
      <c r="B67" s="1"/>
      <c r="C67" s="81"/>
      <c r="D67" s="1"/>
      <c r="E67" s="1"/>
      <c r="F67" s="81"/>
      <c r="G67" s="1"/>
      <c r="H67" s="1"/>
      <c r="I67" s="81"/>
      <c r="J67" s="1"/>
      <c r="K67" s="1"/>
      <c r="L67" s="81"/>
      <c r="M67" s="1"/>
      <c r="N67" s="1"/>
      <c r="O67" s="81"/>
      <c r="P67" s="1"/>
      <c r="Q67" s="1"/>
      <c r="R67" s="81"/>
      <c r="S67" s="1"/>
      <c r="T67" s="1"/>
      <c r="U67" s="81"/>
      <c r="V67" s="1"/>
      <c r="W67" s="1"/>
      <c r="X67" s="81"/>
      <c r="Y67" s="1"/>
      <c r="Z67" s="1"/>
      <c r="AA67" s="81"/>
      <c r="AB67" s="1"/>
      <c r="AC67" s="1"/>
      <c r="AD67" s="81"/>
      <c r="AE67" s="1"/>
      <c r="AF67" s="1"/>
      <c r="AG67" s="81"/>
    </row>
    <row r="68" spans="1:33" ht="12.75">
      <c r="A68" s="1"/>
      <c r="B68" s="1"/>
      <c r="C68" s="81"/>
      <c r="D68" s="1"/>
      <c r="E68" s="1"/>
      <c r="F68" s="81"/>
      <c r="G68" s="1"/>
      <c r="H68" s="1"/>
      <c r="I68" s="81"/>
      <c r="J68" s="1"/>
      <c r="K68" s="1"/>
      <c r="L68" s="81"/>
      <c r="M68" s="1"/>
      <c r="N68" s="1"/>
      <c r="O68" s="81"/>
      <c r="P68" s="1"/>
      <c r="Q68" s="1"/>
      <c r="R68" s="81"/>
      <c r="S68" s="1"/>
      <c r="T68" s="1"/>
      <c r="U68" s="81"/>
      <c r="V68" s="1"/>
      <c r="W68" s="1"/>
      <c r="X68" s="81"/>
      <c r="Y68" s="1"/>
      <c r="Z68" s="1"/>
      <c r="AA68" s="81"/>
      <c r="AB68" s="1"/>
      <c r="AC68" s="1"/>
      <c r="AD68" s="81"/>
      <c r="AE68" s="1"/>
      <c r="AF68" s="1"/>
      <c r="AG68" s="81"/>
    </row>
    <row r="69" spans="1:33" ht="12.75">
      <c r="A69" s="1"/>
      <c r="B69" s="1"/>
      <c r="C69" s="81"/>
      <c r="D69" s="1"/>
      <c r="E69" s="1"/>
      <c r="F69" s="81"/>
      <c r="G69" s="1"/>
      <c r="H69" s="1"/>
      <c r="I69" s="81"/>
      <c r="J69" s="1"/>
      <c r="K69" s="1"/>
      <c r="L69" s="81"/>
      <c r="M69" s="1"/>
      <c r="N69" s="1"/>
      <c r="O69" s="81"/>
      <c r="P69" s="1"/>
      <c r="Q69" s="1"/>
      <c r="R69" s="81"/>
      <c r="S69" s="1"/>
      <c r="T69" s="1"/>
      <c r="U69" s="81"/>
      <c r="V69" s="1"/>
      <c r="W69" s="1"/>
      <c r="X69" s="81"/>
      <c r="Y69" s="1"/>
      <c r="Z69" s="1"/>
      <c r="AA69" s="81"/>
      <c r="AB69" s="1"/>
      <c r="AC69" s="1"/>
      <c r="AD69" s="81"/>
      <c r="AE69" s="1"/>
      <c r="AF69" s="1"/>
      <c r="AG69" s="81"/>
    </row>
    <row r="70" spans="1:33" ht="12.75">
      <c r="A70" s="1"/>
      <c r="B70" s="1"/>
      <c r="C70" s="81"/>
      <c r="D70" s="1"/>
      <c r="E70" s="1"/>
      <c r="F70" s="81"/>
      <c r="G70" s="1"/>
      <c r="H70" s="1"/>
      <c r="I70" s="81"/>
      <c r="J70" s="1"/>
      <c r="K70" s="1"/>
      <c r="L70" s="81"/>
      <c r="M70" s="1"/>
      <c r="N70" s="1"/>
      <c r="O70" s="81"/>
      <c r="P70" s="1"/>
      <c r="Q70" s="1"/>
      <c r="R70" s="81"/>
      <c r="S70" s="1"/>
      <c r="T70" s="1"/>
      <c r="U70" s="81"/>
      <c r="V70" s="1"/>
      <c r="W70" s="1"/>
      <c r="X70" s="81"/>
      <c r="Y70" s="1"/>
      <c r="Z70" s="1"/>
      <c r="AA70" s="81"/>
      <c r="AB70" s="1"/>
      <c r="AC70" s="1"/>
      <c r="AD70" s="81"/>
      <c r="AE70" s="1"/>
      <c r="AF70" s="1"/>
      <c r="AG70" s="81"/>
    </row>
    <row r="71" spans="1:33" ht="12.75">
      <c r="A71" s="1"/>
      <c r="B71" s="1"/>
      <c r="C71" s="81"/>
      <c r="D71" s="1"/>
      <c r="E71" s="1"/>
      <c r="F71" s="81"/>
      <c r="G71" s="1"/>
      <c r="H71" s="1"/>
      <c r="I71" s="81"/>
      <c r="J71" s="1"/>
      <c r="K71" s="1"/>
      <c r="L71" s="81"/>
      <c r="M71" s="1"/>
      <c r="N71" s="1"/>
      <c r="O71" s="81"/>
      <c r="P71" s="1"/>
      <c r="Q71" s="1"/>
      <c r="R71" s="81"/>
      <c r="S71" s="1"/>
      <c r="T71" s="1"/>
      <c r="U71" s="81"/>
      <c r="V71" s="1"/>
      <c r="W71" s="1"/>
      <c r="X71" s="81"/>
      <c r="Y71" s="1"/>
      <c r="Z71" s="1"/>
      <c r="AA71" s="81"/>
      <c r="AB71" s="1"/>
      <c r="AC71" s="1"/>
      <c r="AD71" s="81"/>
      <c r="AE71" s="1"/>
      <c r="AF71" s="1"/>
      <c r="AG71" s="81"/>
    </row>
    <row r="72" spans="1:33" ht="12.75">
      <c r="A72" s="1"/>
      <c r="B72" s="1"/>
      <c r="C72" s="81"/>
      <c r="D72" s="1"/>
      <c r="E72" s="1"/>
      <c r="F72" s="81"/>
      <c r="G72" s="1"/>
      <c r="H72" s="1"/>
      <c r="I72" s="81"/>
      <c r="J72" s="1"/>
      <c r="K72" s="1"/>
      <c r="L72" s="81"/>
      <c r="M72" s="1"/>
      <c r="N72" s="1"/>
      <c r="O72" s="81"/>
      <c r="P72" s="1"/>
      <c r="Q72" s="1"/>
      <c r="R72" s="81"/>
      <c r="S72" s="1"/>
      <c r="T72" s="1"/>
      <c r="U72" s="81"/>
      <c r="V72" s="1"/>
      <c r="W72" s="1"/>
      <c r="X72" s="81"/>
      <c r="Y72" s="1"/>
      <c r="Z72" s="1"/>
      <c r="AA72" s="81"/>
      <c r="AB72" s="1"/>
      <c r="AC72" s="1"/>
      <c r="AD72" s="81"/>
      <c r="AE72" s="1"/>
      <c r="AF72" s="1"/>
      <c r="AG72" s="81"/>
    </row>
    <row r="73" spans="1:33" ht="12.75">
      <c r="A73" s="1"/>
      <c r="B73" s="1"/>
      <c r="C73" s="81"/>
      <c r="D73" s="1"/>
      <c r="E73" s="1"/>
      <c r="F73" s="81"/>
      <c r="G73" s="1"/>
      <c r="H73" s="1"/>
      <c r="I73" s="81"/>
      <c r="J73" s="1"/>
      <c r="K73" s="1"/>
      <c r="L73" s="81"/>
      <c r="M73" s="1"/>
      <c r="N73" s="1"/>
      <c r="O73" s="81"/>
      <c r="P73" s="1"/>
      <c r="Q73" s="1"/>
      <c r="R73" s="81"/>
      <c r="S73" s="1"/>
      <c r="T73" s="1"/>
      <c r="U73" s="81"/>
      <c r="V73" s="1"/>
      <c r="W73" s="1"/>
      <c r="X73" s="81"/>
      <c r="Y73" s="1"/>
      <c r="Z73" s="1"/>
      <c r="AA73" s="81"/>
      <c r="AB73" s="1"/>
      <c r="AC73" s="1"/>
      <c r="AD73" s="81"/>
      <c r="AE73" s="1"/>
      <c r="AF73" s="1"/>
      <c r="AG73" s="81"/>
    </row>
    <row r="74" spans="1:33" ht="12.75">
      <c r="A74" s="1"/>
      <c r="B74" s="1"/>
      <c r="C74" s="81"/>
      <c r="D74" s="1"/>
      <c r="E74" s="1"/>
      <c r="F74" s="81"/>
      <c r="G74" s="1"/>
      <c r="H74" s="1"/>
      <c r="I74" s="81"/>
      <c r="J74" s="1"/>
      <c r="K74" s="1"/>
      <c r="L74" s="81"/>
      <c r="M74" s="1"/>
      <c r="N74" s="1"/>
      <c r="O74" s="81"/>
      <c r="P74" s="1"/>
      <c r="Q74" s="1"/>
      <c r="R74" s="81"/>
      <c r="S74" s="1"/>
      <c r="T74" s="1"/>
      <c r="U74" s="81"/>
      <c r="V74" s="1"/>
      <c r="W74" s="1"/>
      <c r="X74" s="81"/>
      <c r="Y74" s="1"/>
      <c r="Z74" s="1"/>
      <c r="AA74" s="81"/>
      <c r="AB74" s="1"/>
      <c r="AC74" s="1"/>
      <c r="AD74" s="81"/>
      <c r="AE74" s="1"/>
      <c r="AF74" s="1"/>
      <c r="AG74" s="81"/>
    </row>
    <row r="75" spans="1:33" ht="12.75">
      <c r="A75" s="1"/>
      <c r="B75" s="1"/>
      <c r="C75" s="81"/>
      <c r="D75" s="1"/>
      <c r="E75" s="1"/>
      <c r="F75" s="81"/>
      <c r="G75" s="1"/>
      <c r="H75" s="1"/>
      <c r="I75" s="81"/>
      <c r="J75" s="1"/>
      <c r="K75" s="1"/>
      <c r="L75" s="81"/>
      <c r="M75" s="1"/>
      <c r="N75" s="1"/>
      <c r="O75" s="81"/>
      <c r="P75" s="1"/>
      <c r="Q75" s="1"/>
      <c r="R75" s="81"/>
      <c r="S75" s="1"/>
      <c r="T75" s="1"/>
      <c r="U75" s="81"/>
      <c r="V75" s="1"/>
      <c r="W75" s="1"/>
      <c r="X75" s="81"/>
      <c r="Y75" s="1"/>
      <c r="Z75" s="1"/>
      <c r="AA75" s="81"/>
      <c r="AB75" s="1"/>
      <c r="AC75" s="1"/>
      <c r="AD75" s="81"/>
      <c r="AE75" s="1"/>
      <c r="AF75" s="1"/>
      <c r="AG75" s="81"/>
    </row>
    <row r="76" spans="1:33" ht="12.75">
      <c r="A76" s="1"/>
      <c r="B76" s="1"/>
      <c r="C76" s="81"/>
      <c r="D76" s="1"/>
      <c r="E76" s="1"/>
      <c r="F76" s="81"/>
      <c r="G76" s="1"/>
      <c r="H76" s="1"/>
      <c r="I76" s="81"/>
      <c r="J76" s="1"/>
      <c r="K76" s="1"/>
      <c r="L76" s="81"/>
      <c r="M76" s="1"/>
      <c r="N76" s="1"/>
      <c r="O76" s="81"/>
      <c r="P76" s="1"/>
      <c r="Q76" s="1"/>
      <c r="R76" s="81"/>
      <c r="S76" s="1"/>
      <c r="T76" s="1"/>
      <c r="U76" s="81"/>
      <c r="V76" s="1"/>
      <c r="W76" s="1"/>
      <c r="X76" s="81"/>
      <c r="Y76" s="1"/>
      <c r="Z76" s="1"/>
      <c r="AA76" s="81"/>
      <c r="AB76" s="1"/>
      <c r="AC76" s="1"/>
      <c r="AD76" s="81"/>
      <c r="AE76" s="1"/>
      <c r="AF76" s="1"/>
      <c r="AG76" s="81"/>
    </row>
    <row r="77" spans="1:33" ht="12.75">
      <c r="A77" s="1"/>
      <c r="B77" s="1"/>
      <c r="C77" s="81"/>
      <c r="D77" s="1"/>
      <c r="E77" s="1"/>
      <c r="F77" s="81"/>
      <c r="G77" s="1"/>
      <c r="H77" s="1"/>
      <c r="I77" s="81"/>
      <c r="J77" s="1"/>
      <c r="K77" s="1"/>
      <c r="L77" s="81"/>
      <c r="M77" s="1"/>
      <c r="N77" s="1"/>
      <c r="O77" s="81"/>
      <c r="P77" s="1"/>
      <c r="Q77" s="1"/>
      <c r="R77" s="81"/>
      <c r="S77" s="1"/>
      <c r="T77" s="1"/>
      <c r="U77" s="81"/>
      <c r="V77" s="1"/>
      <c r="W77" s="1"/>
      <c r="X77" s="81"/>
      <c r="Y77" s="1"/>
      <c r="Z77" s="1"/>
      <c r="AA77" s="81"/>
      <c r="AB77" s="1"/>
      <c r="AC77" s="1"/>
      <c r="AD77" s="81"/>
      <c r="AE77" s="1"/>
      <c r="AF77" s="1"/>
      <c r="AG77" s="81"/>
    </row>
    <row r="78" spans="1:33" ht="12.75">
      <c r="A78" s="1"/>
      <c r="B78" s="1"/>
      <c r="C78" s="81"/>
      <c r="D78" s="1"/>
      <c r="E78" s="1"/>
      <c r="F78" s="81"/>
      <c r="G78" s="1"/>
      <c r="H78" s="1"/>
      <c r="I78" s="81"/>
      <c r="J78" s="1"/>
      <c r="K78" s="1"/>
      <c r="L78" s="81"/>
      <c r="M78" s="1"/>
      <c r="N78" s="1"/>
      <c r="O78" s="81"/>
      <c r="P78" s="1"/>
      <c r="Q78" s="1"/>
      <c r="R78" s="81"/>
      <c r="S78" s="1"/>
      <c r="T78" s="1"/>
      <c r="U78" s="81"/>
      <c r="V78" s="1"/>
      <c r="W78" s="1"/>
      <c r="X78" s="81"/>
      <c r="Y78" s="1"/>
      <c r="Z78" s="1"/>
      <c r="AA78" s="81"/>
      <c r="AB78" s="1"/>
      <c r="AC78" s="1"/>
      <c r="AD78" s="81"/>
      <c r="AE78" s="1"/>
      <c r="AF78" s="1"/>
      <c r="AG78" s="81"/>
    </row>
    <row r="79" spans="1:33" ht="12.75">
      <c r="A79" s="1"/>
      <c r="B79" s="1"/>
      <c r="C79" s="81"/>
      <c r="D79" s="1"/>
      <c r="E79" s="1"/>
      <c r="F79" s="81"/>
      <c r="G79" s="1"/>
      <c r="H79" s="1"/>
      <c r="I79" s="81"/>
      <c r="J79" s="1"/>
      <c r="K79" s="1"/>
      <c r="L79" s="81"/>
      <c r="M79" s="1"/>
      <c r="N79" s="1"/>
      <c r="O79" s="81"/>
      <c r="P79" s="1"/>
      <c r="Q79" s="1"/>
      <c r="R79" s="81"/>
      <c r="S79" s="1"/>
      <c r="T79" s="1"/>
      <c r="U79" s="81"/>
      <c r="V79" s="1"/>
      <c r="W79" s="1"/>
      <c r="X79" s="81"/>
      <c r="Y79" s="1"/>
      <c r="Z79" s="1"/>
      <c r="AA79" s="81"/>
      <c r="AB79" s="1"/>
      <c r="AC79" s="1"/>
      <c r="AD79" s="81"/>
      <c r="AE79" s="1"/>
      <c r="AF79" s="1"/>
      <c r="AG79" s="81"/>
    </row>
    <row r="80" spans="1:33" ht="12.75">
      <c r="A80" s="1"/>
      <c r="B80" s="1"/>
      <c r="C80" s="81"/>
      <c r="D80" s="1"/>
      <c r="E80" s="1"/>
      <c r="F80" s="81"/>
      <c r="G80" s="1"/>
      <c r="H80" s="1"/>
      <c r="I80" s="81"/>
      <c r="J80" s="1"/>
      <c r="K80" s="1"/>
      <c r="L80" s="81"/>
      <c r="M80" s="1"/>
      <c r="N80" s="1"/>
      <c r="O80" s="81"/>
      <c r="P80" s="1"/>
      <c r="Q80" s="1"/>
      <c r="R80" s="81"/>
      <c r="S80" s="1"/>
      <c r="T80" s="1"/>
      <c r="U80" s="81"/>
      <c r="V80" s="1"/>
      <c r="W80" s="1"/>
      <c r="X80" s="81"/>
      <c r="Y80" s="1"/>
      <c r="Z80" s="1"/>
      <c r="AA80" s="81"/>
      <c r="AB80" s="1"/>
      <c r="AC80" s="1"/>
      <c r="AD80" s="81"/>
      <c r="AE80" s="1"/>
      <c r="AF80" s="1"/>
      <c r="AG80" s="81"/>
    </row>
    <row r="81" spans="1:33" ht="12.75">
      <c r="A81" s="1"/>
      <c r="B81" s="1"/>
      <c r="C81" s="81"/>
      <c r="D81" s="1"/>
      <c r="E81" s="1"/>
      <c r="F81" s="81"/>
      <c r="G81" s="1"/>
      <c r="H81" s="1"/>
      <c r="I81" s="81"/>
      <c r="J81" s="1"/>
      <c r="K81" s="1"/>
      <c r="L81" s="81"/>
      <c r="M81" s="1"/>
      <c r="N81" s="1"/>
      <c r="O81" s="81"/>
      <c r="P81" s="1"/>
      <c r="Q81" s="1"/>
      <c r="R81" s="81"/>
      <c r="S81" s="1"/>
      <c r="T81" s="1"/>
      <c r="U81" s="81"/>
      <c r="V81" s="1"/>
      <c r="W81" s="1"/>
      <c r="X81" s="81"/>
      <c r="Y81" s="1"/>
      <c r="Z81" s="1"/>
      <c r="AA81" s="81"/>
      <c r="AB81" s="1"/>
      <c r="AC81" s="1"/>
      <c r="AD81" s="81"/>
      <c r="AE81" s="1"/>
      <c r="AF81" s="1"/>
      <c r="AG81" s="81"/>
    </row>
  </sheetData>
  <sheetProtection/>
  <mergeCells count="2">
    <mergeCell ref="B1:AG1"/>
    <mergeCell ref="B17:AG17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82"/>
  <sheetViews>
    <sheetView showGridLines="0" zoomScalePageLayoutView="0" workbookViewId="0" topLeftCell="A1">
      <selection activeCell="A1" sqref="A1:AG30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5" width="12.140625" style="0" hidden="1" customWidth="1"/>
    <col min="6" max="6" width="12.140625" style="98" customWidth="1"/>
    <col min="7" max="8" width="12.140625" style="0" hidden="1" customWidth="1"/>
    <col min="9" max="9" width="12.140625" style="98" customWidth="1"/>
    <col min="10" max="11" width="12.140625" style="0" hidden="1" customWidth="1"/>
    <col min="12" max="12" width="12.140625" style="98" customWidth="1"/>
    <col min="13" max="14" width="12.140625" style="0" hidden="1" customWidth="1"/>
    <col min="15" max="15" width="12.140625" style="98" customWidth="1"/>
    <col min="16" max="17" width="12.140625" style="0" hidden="1" customWidth="1"/>
    <col min="18" max="18" width="12.140625" style="98" customWidth="1"/>
    <col min="19" max="20" width="12.140625" style="0" hidden="1" customWidth="1"/>
    <col min="21" max="21" width="12.140625" style="98" customWidth="1"/>
    <col min="22" max="23" width="12.140625" style="0" hidden="1" customWidth="1"/>
    <col min="24" max="24" width="12.140625" style="98" customWidth="1"/>
    <col min="25" max="26" width="12.140625" style="0" hidden="1" customWidth="1"/>
    <col min="27" max="27" width="12.140625" style="98" customWidth="1"/>
    <col min="28" max="29" width="12.140625" style="0" hidden="1" customWidth="1"/>
    <col min="30" max="30" width="12.140625" style="98" customWidth="1"/>
    <col min="31" max="32" width="12.140625" style="0" hidden="1" customWidth="1"/>
    <col min="33" max="33" width="12.140625" style="98" customWidth="1"/>
  </cols>
  <sheetData>
    <row r="1" spans="1:33" ht="18.75" customHeight="1">
      <c r="A1" s="3"/>
      <c r="B1" s="99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ht="51">
      <c r="A2" s="4"/>
      <c r="B2" s="56" t="s">
        <v>1</v>
      </c>
      <c r="C2" s="57" t="s">
        <v>2</v>
      </c>
      <c r="D2" s="43" t="s">
        <v>3</v>
      </c>
      <c r="E2" s="44" t="s">
        <v>4</v>
      </c>
      <c r="F2" s="108" t="s">
        <v>5</v>
      </c>
      <c r="G2" s="108" t="s">
        <v>6</v>
      </c>
      <c r="H2" s="108" t="s">
        <v>7</v>
      </c>
      <c r="I2" s="108" t="s">
        <v>8</v>
      </c>
      <c r="J2" s="108" t="s">
        <v>9</v>
      </c>
      <c r="K2" s="108" t="s">
        <v>10</v>
      </c>
      <c r="L2" s="108" t="s">
        <v>11</v>
      </c>
      <c r="M2" s="108" t="s">
        <v>9</v>
      </c>
      <c r="N2" s="108" t="s">
        <v>3</v>
      </c>
      <c r="O2" s="108" t="s">
        <v>12</v>
      </c>
      <c r="P2" s="108" t="s">
        <v>13</v>
      </c>
      <c r="Q2" s="108" t="s">
        <v>14</v>
      </c>
      <c r="R2" s="108" t="s">
        <v>15</v>
      </c>
      <c r="S2" s="108" t="s">
        <v>16</v>
      </c>
      <c r="T2" s="108" t="s">
        <v>14</v>
      </c>
      <c r="U2" s="108" t="s">
        <v>17</v>
      </c>
      <c r="V2" s="108" t="s">
        <v>16</v>
      </c>
      <c r="W2" s="108" t="s">
        <v>18</v>
      </c>
      <c r="X2" s="108" t="s">
        <v>19</v>
      </c>
      <c r="Y2" s="108" t="s">
        <v>20</v>
      </c>
      <c r="Z2" s="108" t="s">
        <v>21</v>
      </c>
      <c r="AA2" s="108" t="s">
        <v>22</v>
      </c>
      <c r="AB2" s="108" t="s">
        <v>23</v>
      </c>
      <c r="AC2" s="108" t="s">
        <v>24</v>
      </c>
      <c r="AD2" s="108" t="s">
        <v>25</v>
      </c>
      <c r="AE2" s="108" t="s">
        <v>26</v>
      </c>
      <c r="AF2" s="108" t="s">
        <v>7</v>
      </c>
      <c r="AG2" s="108" t="s">
        <v>27</v>
      </c>
    </row>
    <row r="3" spans="1:33" ht="12.75">
      <c r="A3" s="58"/>
      <c r="B3" s="59"/>
      <c r="C3" s="59"/>
      <c r="D3" s="60"/>
      <c r="E3" s="145"/>
      <c r="F3" s="150"/>
      <c r="G3" s="151"/>
      <c r="H3" s="151"/>
      <c r="I3" s="150"/>
      <c r="J3" s="151"/>
      <c r="K3" s="151"/>
      <c r="L3" s="150"/>
      <c r="M3" s="151"/>
      <c r="N3" s="151"/>
      <c r="O3" s="150"/>
      <c r="P3" s="151"/>
      <c r="Q3" s="151"/>
      <c r="R3" s="150"/>
      <c r="S3" s="151"/>
      <c r="T3" s="151"/>
      <c r="U3" s="150"/>
      <c r="V3" s="151"/>
      <c r="W3" s="151"/>
      <c r="X3" s="150"/>
      <c r="Y3" s="151"/>
      <c r="Z3" s="151"/>
      <c r="AA3" s="150"/>
      <c r="AB3" s="151"/>
      <c r="AC3" s="151"/>
      <c r="AD3" s="150"/>
      <c r="AE3" s="151"/>
      <c r="AF3" s="151"/>
      <c r="AG3" s="150"/>
    </row>
    <row r="4" spans="1:33" ht="16.5">
      <c r="A4" s="61"/>
      <c r="B4" s="62" t="s">
        <v>607</v>
      </c>
      <c r="C4" s="63"/>
      <c r="D4" s="64"/>
      <c r="E4" s="146"/>
      <c r="F4" s="152"/>
      <c r="G4" s="153"/>
      <c r="H4" s="153"/>
      <c r="I4" s="152"/>
      <c r="J4" s="153"/>
      <c r="K4" s="153"/>
      <c r="L4" s="152"/>
      <c r="M4" s="153"/>
      <c r="N4" s="153"/>
      <c r="O4" s="152"/>
      <c r="P4" s="153"/>
      <c r="Q4" s="153"/>
      <c r="R4" s="152"/>
      <c r="S4" s="153"/>
      <c r="T4" s="153"/>
      <c r="U4" s="152"/>
      <c r="V4" s="153"/>
      <c r="W4" s="153"/>
      <c r="X4" s="152"/>
      <c r="Y4" s="153"/>
      <c r="Z4" s="153"/>
      <c r="AA4" s="152"/>
      <c r="AB4" s="153"/>
      <c r="AC4" s="153"/>
      <c r="AD4" s="152"/>
      <c r="AE4" s="153"/>
      <c r="AF4" s="153"/>
      <c r="AG4" s="152"/>
    </row>
    <row r="5" spans="1:33" ht="12.75">
      <c r="A5" s="58"/>
      <c r="B5" s="65"/>
      <c r="C5" s="59"/>
      <c r="D5" s="64"/>
      <c r="E5" s="146"/>
      <c r="F5" s="152"/>
      <c r="G5" s="153"/>
      <c r="H5" s="153"/>
      <c r="I5" s="152"/>
      <c r="J5" s="153"/>
      <c r="K5" s="153"/>
      <c r="L5" s="152"/>
      <c r="M5" s="153"/>
      <c r="N5" s="153"/>
      <c r="O5" s="152"/>
      <c r="P5" s="153"/>
      <c r="Q5" s="153"/>
      <c r="R5" s="152"/>
      <c r="S5" s="153"/>
      <c r="T5" s="153"/>
      <c r="U5" s="152"/>
      <c r="V5" s="153"/>
      <c r="W5" s="153"/>
      <c r="X5" s="152"/>
      <c r="Y5" s="153"/>
      <c r="Z5" s="153"/>
      <c r="AA5" s="152"/>
      <c r="AB5" s="153"/>
      <c r="AC5" s="153"/>
      <c r="AD5" s="152"/>
      <c r="AE5" s="153"/>
      <c r="AF5" s="153"/>
      <c r="AG5" s="152"/>
    </row>
    <row r="6" spans="1:33" ht="12.75">
      <c r="A6" s="66" t="s">
        <v>570</v>
      </c>
      <c r="B6" s="67" t="s">
        <v>328</v>
      </c>
      <c r="C6" s="68" t="s">
        <v>329</v>
      </c>
      <c r="D6" s="69">
        <v>123149210</v>
      </c>
      <c r="E6" s="147">
        <v>367334060</v>
      </c>
      <c r="F6" s="154">
        <f>IF($E6=0,0,($D6/$E6))</f>
        <v>0.3352512696481236</v>
      </c>
      <c r="G6" s="155">
        <v>132211749</v>
      </c>
      <c r="H6" s="155">
        <v>381928172</v>
      </c>
      <c r="I6" s="154">
        <f>IF($H6=0,0,($G6/$H6))</f>
        <v>0.3461691456476272</v>
      </c>
      <c r="J6" s="155">
        <v>132211749</v>
      </c>
      <c r="K6" s="155">
        <v>321674966</v>
      </c>
      <c r="L6" s="154">
        <f>IF($K6=0,0,($J6/$K6))</f>
        <v>0.41101037685350994</v>
      </c>
      <c r="M6" s="155">
        <v>132211749</v>
      </c>
      <c r="N6" s="155">
        <v>123149210</v>
      </c>
      <c r="O6" s="154">
        <f>IF($D6=0,0,($M6/$D6))</f>
        <v>1.07358990772251</v>
      </c>
      <c r="P6" s="155">
        <v>0</v>
      </c>
      <c r="Q6" s="155">
        <v>120602300</v>
      </c>
      <c r="R6" s="154">
        <f>IF($Q6=0,0,($P6/$Q6))</f>
        <v>0</v>
      </c>
      <c r="S6" s="155">
        <v>0</v>
      </c>
      <c r="T6" s="155">
        <v>120602300</v>
      </c>
      <c r="U6" s="154">
        <f>IF($T6=0,0,($S6/$T6))</f>
        <v>0</v>
      </c>
      <c r="V6" s="155">
        <v>0</v>
      </c>
      <c r="W6" s="155">
        <v>972277313</v>
      </c>
      <c r="X6" s="154">
        <f>IF($W6=0,0,($V6/$W6))</f>
        <v>0</v>
      </c>
      <c r="Y6" s="155">
        <v>95228000</v>
      </c>
      <c r="Z6" s="155">
        <v>120602300</v>
      </c>
      <c r="AA6" s="154">
        <f>IF($Z6=0,0,($Y6/$Z6))</f>
        <v>0.7896035150241745</v>
      </c>
      <c r="AB6" s="155">
        <v>158037769</v>
      </c>
      <c r="AC6" s="155">
        <v>47313748</v>
      </c>
      <c r="AD6" s="154">
        <f>IF($AC6=0,0,($AB6/$AC6))</f>
        <v>3.340208199105258</v>
      </c>
      <c r="AE6" s="155">
        <v>96913016</v>
      </c>
      <c r="AF6" s="155">
        <v>381928172</v>
      </c>
      <c r="AG6" s="154">
        <f>IF($AF6=0,0,($AE6/$AF6))</f>
        <v>0.25374670711643654</v>
      </c>
    </row>
    <row r="7" spans="1:33" ht="12.75">
      <c r="A7" s="66" t="s">
        <v>570</v>
      </c>
      <c r="B7" s="67" t="s">
        <v>330</v>
      </c>
      <c r="C7" s="68" t="s">
        <v>331</v>
      </c>
      <c r="D7" s="69">
        <v>527556859</v>
      </c>
      <c r="E7" s="147">
        <v>656564049</v>
      </c>
      <c r="F7" s="154">
        <f>IF($E7=0,0,($D7/$E7))</f>
        <v>0.8035116449088427</v>
      </c>
      <c r="G7" s="155">
        <v>168076824</v>
      </c>
      <c r="H7" s="155">
        <v>738223842</v>
      </c>
      <c r="I7" s="154">
        <f>IF($H7=0,0,($G7/$H7))</f>
        <v>0.22767731741722858</v>
      </c>
      <c r="J7" s="155">
        <v>168076824</v>
      </c>
      <c r="K7" s="155">
        <v>490703842</v>
      </c>
      <c r="L7" s="154">
        <f>IF($K7=0,0,($J7/$K7))</f>
        <v>0.3425219238450552</v>
      </c>
      <c r="M7" s="155">
        <v>168076824</v>
      </c>
      <c r="N7" s="155">
        <v>527556859</v>
      </c>
      <c r="O7" s="154">
        <f>IF($D7=0,0,($M7/$D7))</f>
        <v>0.31859470904917186</v>
      </c>
      <c r="P7" s="155">
        <v>7000000</v>
      </c>
      <c r="Q7" s="155">
        <v>76563810</v>
      </c>
      <c r="R7" s="154">
        <f>IF($Q7=0,0,($P7/$Q7))</f>
        <v>0.09142700709382148</v>
      </c>
      <c r="S7" s="155">
        <v>0</v>
      </c>
      <c r="T7" s="155">
        <v>76563810</v>
      </c>
      <c r="U7" s="154">
        <f>IF($T7=0,0,($S7/$T7))</f>
        <v>0</v>
      </c>
      <c r="V7" s="155">
        <v>0</v>
      </c>
      <c r="W7" s="155">
        <v>1824855713</v>
      </c>
      <c r="X7" s="154">
        <f>IF($W7=0,0,($V7/$W7))</f>
        <v>0</v>
      </c>
      <c r="Y7" s="155">
        <v>69563810</v>
      </c>
      <c r="Z7" s="155">
        <v>76563810</v>
      </c>
      <c r="AA7" s="154">
        <f>IF($Z7=0,0,($Y7/$Z7))</f>
        <v>0.9085729929061785</v>
      </c>
      <c r="AB7" s="155">
        <v>71585576</v>
      </c>
      <c r="AC7" s="155">
        <v>323921662</v>
      </c>
      <c r="AD7" s="154">
        <f>IF($AC7=0,0,($AB7/$AC7))</f>
        <v>0.2209965692260495</v>
      </c>
      <c r="AE7" s="155">
        <v>245295781</v>
      </c>
      <c r="AF7" s="155">
        <v>738223842</v>
      </c>
      <c r="AG7" s="154">
        <f>IF($AF7=0,0,($AE7/$AF7))</f>
        <v>0.33227832405878865</v>
      </c>
    </row>
    <row r="8" spans="1:33" ht="12.75">
      <c r="A8" s="66" t="s">
        <v>570</v>
      </c>
      <c r="B8" s="67" t="s">
        <v>332</v>
      </c>
      <c r="C8" s="68" t="s">
        <v>333</v>
      </c>
      <c r="D8" s="69">
        <v>296924778</v>
      </c>
      <c r="E8" s="147">
        <v>471036778</v>
      </c>
      <c r="F8" s="154">
        <f aca="true" t="shared" si="0" ref="F8:F29">IF($E8=0,0,($D8/$E8))</f>
        <v>0.630364319450232</v>
      </c>
      <c r="G8" s="155">
        <v>132738978</v>
      </c>
      <c r="H8" s="155">
        <v>479434127</v>
      </c>
      <c r="I8" s="154">
        <f aca="true" t="shared" si="1" ref="I8:I29">IF($H8=0,0,($G8/$H8))</f>
        <v>0.27686593532796216</v>
      </c>
      <c r="J8" s="155">
        <v>132738978</v>
      </c>
      <c r="K8" s="155">
        <v>369240207</v>
      </c>
      <c r="L8" s="154">
        <f aca="true" t="shared" si="2" ref="L8:L29">IF($K8=0,0,($J8/$K8))</f>
        <v>0.3594922099044322</v>
      </c>
      <c r="M8" s="155">
        <v>132738978</v>
      </c>
      <c r="N8" s="155">
        <v>296924778</v>
      </c>
      <c r="O8" s="154">
        <f aca="true" t="shared" si="3" ref="O8:O29">IF($D8=0,0,($M8/$D8))</f>
        <v>0.44704581037019414</v>
      </c>
      <c r="P8" s="155">
        <v>2100000</v>
      </c>
      <c r="Q8" s="155">
        <v>77266000</v>
      </c>
      <c r="R8" s="154">
        <f aca="true" t="shared" si="4" ref="R8:R29">IF($Q8=0,0,($P8/$Q8))</f>
        <v>0.02717883674578728</v>
      </c>
      <c r="S8" s="155">
        <v>0</v>
      </c>
      <c r="T8" s="155">
        <v>77266000</v>
      </c>
      <c r="U8" s="154">
        <f aca="true" t="shared" si="5" ref="U8:U29">IF($T8=0,0,($S8/$T8))</f>
        <v>0</v>
      </c>
      <c r="V8" s="155">
        <v>0</v>
      </c>
      <c r="W8" s="155">
        <v>1330291499</v>
      </c>
      <c r="X8" s="154">
        <f aca="true" t="shared" si="6" ref="X8:X29">IF($W8=0,0,($V8/$W8))</f>
        <v>0</v>
      </c>
      <c r="Y8" s="155">
        <v>75166000</v>
      </c>
      <c r="Z8" s="155">
        <v>77266000</v>
      </c>
      <c r="AA8" s="154">
        <f aca="true" t="shared" si="7" ref="AA8:AA29">IF($Z8=0,0,($Y8/$Z8))</f>
        <v>0.9728211632542128</v>
      </c>
      <c r="AB8" s="155">
        <v>83543030</v>
      </c>
      <c r="AC8" s="155">
        <v>127376294</v>
      </c>
      <c r="AD8" s="154">
        <f aca="true" t="shared" si="8" ref="AD8:AD29">IF($AC8=0,0,($AB8/$AC8))</f>
        <v>0.6558758099839206</v>
      </c>
      <c r="AE8" s="155">
        <v>56635742</v>
      </c>
      <c r="AF8" s="155">
        <v>479434127</v>
      </c>
      <c r="AG8" s="154">
        <f aca="true" t="shared" si="9" ref="AG8:AG29">IF($AF8=0,0,($AE8/$AF8))</f>
        <v>0.11813039333347249</v>
      </c>
    </row>
    <row r="9" spans="1:33" ht="12.75">
      <c r="A9" s="66" t="s">
        <v>570</v>
      </c>
      <c r="B9" s="67" t="s">
        <v>334</v>
      </c>
      <c r="C9" s="68" t="s">
        <v>335</v>
      </c>
      <c r="D9" s="69">
        <v>187820351</v>
      </c>
      <c r="E9" s="147">
        <v>284404351</v>
      </c>
      <c r="F9" s="154">
        <f t="shared" si="0"/>
        <v>0.6603990070461334</v>
      </c>
      <c r="G9" s="155">
        <v>77115261</v>
      </c>
      <c r="H9" s="155">
        <v>304743255</v>
      </c>
      <c r="I9" s="154">
        <f t="shared" si="1"/>
        <v>0.2530499354284314</v>
      </c>
      <c r="J9" s="155">
        <v>77115261</v>
      </c>
      <c r="K9" s="155">
        <v>249875231</v>
      </c>
      <c r="L9" s="154">
        <f t="shared" si="2"/>
        <v>0.3086150663728651</v>
      </c>
      <c r="M9" s="155">
        <v>77115261</v>
      </c>
      <c r="N9" s="155">
        <v>187820351</v>
      </c>
      <c r="O9" s="154">
        <f t="shared" si="3"/>
        <v>0.4105799003644712</v>
      </c>
      <c r="P9" s="155">
        <v>0</v>
      </c>
      <c r="Q9" s="155">
        <v>30959000</v>
      </c>
      <c r="R9" s="154">
        <f t="shared" si="4"/>
        <v>0</v>
      </c>
      <c r="S9" s="155">
        <v>0</v>
      </c>
      <c r="T9" s="155">
        <v>30959000</v>
      </c>
      <c r="U9" s="154">
        <f t="shared" si="5"/>
        <v>0</v>
      </c>
      <c r="V9" s="155">
        <v>0</v>
      </c>
      <c r="W9" s="155">
        <v>671942154</v>
      </c>
      <c r="X9" s="154">
        <f t="shared" si="6"/>
        <v>0</v>
      </c>
      <c r="Y9" s="155">
        <v>30459000</v>
      </c>
      <c r="Z9" s="155">
        <v>30959000</v>
      </c>
      <c r="AA9" s="154">
        <f t="shared" si="7"/>
        <v>0.9838496075454634</v>
      </c>
      <c r="AB9" s="155">
        <v>56066092</v>
      </c>
      <c r="AC9" s="155">
        <v>104712817</v>
      </c>
      <c r="AD9" s="154">
        <f t="shared" si="8"/>
        <v>0.5354272151803537</v>
      </c>
      <c r="AE9" s="155">
        <v>11762889</v>
      </c>
      <c r="AF9" s="155">
        <v>304743255</v>
      </c>
      <c r="AG9" s="154">
        <f t="shared" si="9"/>
        <v>0.038599341599865764</v>
      </c>
    </row>
    <row r="10" spans="1:33" ht="12.75">
      <c r="A10" s="66" t="s">
        <v>570</v>
      </c>
      <c r="B10" s="67" t="s">
        <v>336</v>
      </c>
      <c r="C10" s="68" t="s">
        <v>337</v>
      </c>
      <c r="D10" s="69">
        <v>504831526</v>
      </c>
      <c r="E10" s="147">
        <v>596842526</v>
      </c>
      <c r="F10" s="154">
        <f t="shared" si="0"/>
        <v>0.8458370575289738</v>
      </c>
      <c r="G10" s="155">
        <v>142313686</v>
      </c>
      <c r="H10" s="155">
        <v>925995000</v>
      </c>
      <c r="I10" s="154">
        <f t="shared" si="1"/>
        <v>0.15368731580624084</v>
      </c>
      <c r="J10" s="155">
        <v>142313686</v>
      </c>
      <c r="K10" s="155">
        <v>546813200</v>
      </c>
      <c r="L10" s="154">
        <f t="shared" si="2"/>
        <v>0.26026015099854943</v>
      </c>
      <c r="M10" s="155">
        <v>142313686</v>
      </c>
      <c r="N10" s="155">
        <v>504831526</v>
      </c>
      <c r="O10" s="154">
        <f t="shared" si="3"/>
        <v>0.28190332550665625</v>
      </c>
      <c r="P10" s="155">
        <v>0</v>
      </c>
      <c r="Q10" s="155">
        <v>43613000</v>
      </c>
      <c r="R10" s="154">
        <f t="shared" si="4"/>
        <v>0</v>
      </c>
      <c r="S10" s="155">
        <v>0</v>
      </c>
      <c r="T10" s="155">
        <v>43613000</v>
      </c>
      <c r="U10" s="154">
        <f t="shared" si="5"/>
        <v>0</v>
      </c>
      <c r="V10" s="155">
        <v>0</v>
      </c>
      <c r="W10" s="155">
        <v>1751815967</v>
      </c>
      <c r="X10" s="154">
        <f t="shared" si="6"/>
        <v>0</v>
      </c>
      <c r="Y10" s="155">
        <v>32613000</v>
      </c>
      <c r="Z10" s="155">
        <v>43613000</v>
      </c>
      <c r="AA10" s="154">
        <f t="shared" si="7"/>
        <v>0.7477816247449155</v>
      </c>
      <c r="AB10" s="155">
        <v>191062200</v>
      </c>
      <c r="AC10" s="155">
        <v>379896857</v>
      </c>
      <c r="AD10" s="154">
        <f t="shared" si="8"/>
        <v>0.5029317733997468</v>
      </c>
      <c r="AE10" s="155">
        <v>136000000</v>
      </c>
      <c r="AF10" s="155">
        <v>925995000</v>
      </c>
      <c r="AG10" s="154">
        <f t="shared" si="9"/>
        <v>0.14686904356934974</v>
      </c>
    </row>
    <row r="11" spans="1:33" ht="12.75">
      <c r="A11" s="66" t="s">
        <v>570</v>
      </c>
      <c r="B11" s="67" t="s">
        <v>338</v>
      </c>
      <c r="C11" s="68" t="s">
        <v>339</v>
      </c>
      <c r="D11" s="69">
        <v>122405607</v>
      </c>
      <c r="E11" s="147">
        <v>182283752</v>
      </c>
      <c r="F11" s="154">
        <f t="shared" si="0"/>
        <v>0.6715113423822876</v>
      </c>
      <c r="G11" s="155">
        <v>48388076</v>
      </c>
      <c r="H11" s="155">
        <v>208489614</v>
      </c>
      <c r="I11" s="154">
        <f t="shared" si="1"/>
        <v>0.2320886641384448</v>
      </c>
      <c r="J11" s="155">
        <v>48388076</v>
      </c>
      <c r="K11" s="155">
        <v>162606995</v>
      </c>
      <c r="L11" s="154">
        <f t="shared" si="2"/>
        <v>0.29757684163587184</v>
      </c>
      <c r="M11" s="155">
        <v>48388076</v>
      </c>
      <c r="N11" s="155">
        <v>122405607</v>
      </c>
      <c r="O11" s="154">
        <f t="shared" si="3"/>
        <v>0.3953093096462485</v>
      </c>
      <c r="P11" s="155">
        <v>0</v>
      </c>
      <c r="Q11" s="155">
        <v>21644399</v>
      </c>
      <c r="R11" s="154">
        <f t="shared" si="4"/>
        <v>0</v>
      </c>
      <c r="S11" s="155">
        <v>0</v>
      </c>
      <c r="T11" s="155">
        <v>21644399</v>
      </c>
      <c r="U11" s="154">
        <f t="shared" si="5"/>
        <v>0</v>
      </c>
      <c r="V11" s="155">
        <v>0</v>
      </c>
      <c r="W11" s="155">
        <v>323534296</v>
      </c>
      <c r="X11" s="154">
        <f t="shared" si="6"/>
        <v>0</v>
      </c>
      <c r="Y11" s="155">
        <v>21644399</v>
      </c>
      <c r="Z11" s="155">
        <v>21644399</v>
      </c>
      <c r="AA11" s="154">
        <f t="shared" si="7"/>
        <v>1</v>
      </c>
      <c r="AB11" s="155">
        <v>23346000</v>
      </c>
      <c r="AC11" s="155">
        <v>83539467</v>
      </c>
      <c r="AD11" s="154">
        <f t="shared" si="8"/>
        <v>0.27946072483320966</v>
      </c>
      <c r="AE11" s="155">
        <v>49366299</v>
      </c>
      <c r="AF11" s="155">
        <v>208489614</v>
      </c>
      <c r="AG11" s="154">
        <f t="shared" si="9"/>
        <v>0.23678061488472993</v>
      </c>
    </row>
    <row r="12" spans="1:33" ht="12.75">
      <c r="A12" s="66" t="s">
        <v>570</v>
      </c>
      <c r="B12" s="67" t="s">
        <v>80</v>
      </c>
      <c r="C12" s="68" t="s">
        <v>81</v>
      </c>
      <c r="D12" s="69">
        <v>1574549564</v>
      </c>
      <c r="E12" s="147">
        <v>1792172564</v>
      </c>
      <c r="F12" s="154">
        <f t="shared" si="0"/>
        <v>0.878570287051889</v>
      </c>
      <c r="G12" s="155">
        <v>448355744</v>
      </c>
      <c r="H12" s="155">
        <v>1708278686</v>
      </c>
      <c r="I12" s="154">
        <f t="shared" si="1"/>
        <v>0.26246053859621826</v>
      </c>
      <c r="J12" s="155">
        <v>448355744</v>
      </c>
      <c r="K12" s="155">
        <v>1069370588</v>
      </c>
      <c r="L12" s="154">
        <f t="shared" si="2"/>
        <v>0.41927068972276615</v>
      </c>
      <c r="M12" s="155">
        <v>448355744</v>
      </c>
      <c r="N12" s="155">
        <v>1574549564</v>
      </c>
      <c r="O12" s="154">
        <f t="shared" si="3"/>
        <v>0.2847517501202014</v>
      </c>
      <c r="P12" s="155">
        <v>23733000</v>
      </c>
      <c r="Q12" s="155">
        <v>100894000</v>
      </c>
      <c r="R12" s="154">
        <f t="shared" si="4"/>
        <v>0.2352270699942514</v>
      </c>
      <c r="S12" s="155">
        <v>0</v>
      </c>
      <c r="T12" s="155">
        <v>100894000</v>
      </c>
      <c r="U12" s="154">
        <f t="shared" si="5"/>
        <v>0</v>
      </c>
      <c r="V12" s="155">
        <v>0</v>
      </c>
      <c r="W12" s="155">
        <v>1993297285</v>
      </c>
      <c r="X12" s="154">
        <f t="shared" si="6"/>
        <v>0</v>
      </c>
      <c r="Y12" s="155">
        <v>87161000</v>
      </c>
      <c r="Z12" s="155">
        <v>100894000</v>
      </c>
      <c r="AA12" s="154">
        <f t="shared" si="7"/>
        <v>0.8638868515471683</v>
      </c>
      <c r="AB12" s="155">
        <v>175237611</v>
      </c>
      <c r="AC12" s="155">
        <v>1121495966</v>
      </c>
      <c r="AD12" s="154">
        <f t="shared" si="8"/>
        <v>0.1562534474600152</v>
      </c>
      <c r="AE12" s="155">
        <v>339463853</v>
      </c>
      <c r="AF12" s="155">
        <v>1708278686</v>
      </c>
      <c r="AG12" s="154">
        <f t="shared" si="9"/>
        <v>0.19871690478962048</v>
      </c>
    </row>
    <row r="13" spans="1:33" ht="12.75">
      <c r="A13" s="66" t="s">
        <v>571</v>
      </c>
      <c r="B13" s="67" t="s">
        <v>521</v>
      </c>
      <c r="C13" s="68" t="s">
        <v>522</v>
      </c>
      <c r="D13" s="69">
        <v>8245300</v>
      </c>
      <c r="E13" s="147">
        <v>393327300</v>
      </c>
      <c r="F13" s="154">
        <f t="shared" si="0"/>
        <v>0.020962948668958398</v>
      </c>
      <c r="G13" s="155">
        <v>129287770</v>
      </c>
      <c r="H13" s="155">
        <v>419448665</v>
      </c>
      <c r="I13" s="154">
        <f t="shared" si="1"/>
        <v>0.30823264153195007</v>
      </c>
      <c r="J13" s="155">
        <v>129287770</v>
      </c>
      <c r="K13" s="155">
        <v>419448665</v>
      </c>
      <c r="L13" s="154">
        <f t="shared" si="2"/>
        <v>0.30823264153195007</v>
      </c>
      <c r="M13" s="155">
        <v>129287770</v>
      </c>
      <c r="N13" s="155">
        <v>8245300</v>
      </c>
      <c r="O13" s="154">
        <f t="shared" si="3"/>
        <v>15.680177798260827</v>
      </c>
      <c r="P13" s="155">
        <v>16500000</v>
      </c>
      <c r="Q13" s="155">
        <v>16500000</v>
      </c>
      <c r="R13" s="154">
        <f t="shared" si="4"/>
        <v>1</v>
      </c>
      <c r="S13" s="155">
        <v>0</v>
      </c>
      <c r="T13" s="155">
        <v>16500000</v>
      </c>
      <c r="U13" s="154">
        <f t="shared" si="5"/>
        <v>0</v>
      </c>
      <c r="V13" s="155">
        <v>0</v>
      </c>
      <c r="W13" s="155">
        <v>343000000</v>
      </c>
      <c r="X13" s="154">
        <f t="shared" si="6"/>
        <v>0</v>
      </c>
      <c r="Y13" s="155">
        <v>0</v>
      </c>
      <c r="Z13" s="155">
        <v>16500000</v>
      </c>
      <c r="AA13" s="154">
        <f t="shared" si="7"/>
        <v>0</v>
      </c>
      <c r="AB13" s="155">
        <v>0</v>
      </c>
      <c r="AC13" s="155">
        <v>2200000</v>
      </c>
      <c r="AD13" s="154">
        <f t="shared" si="8"/>
        <v>0</v>
      </c>
      <c r="AE13" s="155">
        <v>20000000</v>
      </c>
      <c r="AF13" s="155">
        <v>419448665</v>
      </c>
      <c r="AG13" s="154">
        <f t="shared" si="9"/>
        <v>0.04768163942064281</v>
      </c>
    </row>
    <row r="14" spans="1:33" ht="16.5">
      <c r="A14" s="70"/>
      <c r="B14" s="71" t="s">
        <v>608</v>
      </c>
      <c r="C14" s="72"/>
      <c r="D14" s="73">
        <f>SUM(D6:D13)</f>
        <v>3345483195</v>
      </c>
      <c r="E14" s="148">
        <f>SUM(E6:E13)</f>
        <v>4743965380</v>
      </c>
      <c r="F14" s="156">
        <f t="shared" si="0"/>
        <v>0.705208180714</v>
      </c>
      <c r="G14" s="157">
        <f>SUM(G6:G13)</f>
        <v>1278488088</v>
      </c>
      <c r="H14" s="157">
        <f>SUM(H6:H13)</f>
        <v>5166541361</v>
      </c>
      <c r="I14" s="156">
        <f t="shared" si="1"/>
        <v>0.24745530881660158</v>
      </c>
      <c r="J14" s="157">
        <f>SUM(J6:J13)</f>
        <v>1278488088</v>
      </c>
      <c r="K14" s="157">
        <f>SUM(K6:K13)</f>
        <v>3629733694</v>
      </c>
      <c r="L14" s="156">
        <f t="shared" si="2"/>
        <v>0.3522264154291425</v>
      </c>
      <c r="M14" s="157">
        <f>SUM(M6:M13)</f>
        <v>1278488088</v>
      </c>
      <c r="N14" s="157">
        <f>SUM(N6:N13)</f>
        <v>3345483195</v>
      </c>
      <c r="O14" s="156">
        <f t="shared" si="3"/>
        <v>0.38215349277819344</v>
      </c>
      <c r="P14" s="157">
        <f>SUM(P6:P13)</f>
        <v>49333000</v>
      </c>
      <c r="Q14" s="157">
        <f>SUM(Q6:Q13)</f>
        <v>488042509</v>
      </c>
      <c r="R14" s="156">
        <f t="shared" si="4"/>
        <v>0.1010834078799476</v>
      </c>
      <c r="S14" s="157">
        <f>SUM(S6:S13)</f>
        <v>0</v>
      </c>
      <c r="T14" s="157">
        <f>SUM(T6:T13)</f>
        <v>488042509</v>
      </c>
      <c r="U14" s="156">
        <f t="shared" si="5"/>
        <v>0</v>
      </c>
      <c r="V14" s="157">
        <f>SUM(V6:V13)</f>
        <v>0</v>
      </c>
      <c r="W14" s="157">
        <f>SUM(W6:W13)</f>
        <v>9211014227</v>
      </c>
      <c r="X14" s="156">
        <f t="shared" si="6"/>
        <v>0</v>
      </c>
      <c r="Y14" s="157">
        <f>SUM(Y6:Y13)</f>
        <v>411835209</v>
      </c>
      <c r="Z14" s="157">
        <f>SUM(Z6:Z13)</f>
        <v>488042509</v>
      </c>
      <c r="AA14" s="156">
        <f t="shared" si="7"/>
        <v>0.8438511019129278</v>
      </c>
      <c r="AB14" s="157">
        <f>SUM(AB6:AB13)</f>
        <v>758878278</v>
      </c>
      <c r="AC14" s="157">
        <f>SUM(AC6:AC13)</f>
        <v>2190456811</v>
      </c>
      <c r="AD14" s="156">
        <f t="shared" si="8"/>
        <v>0.34644749633458993</v>
      </c>
      <c r="AE14" s="157">
        <f>SUM(AE6:AE13)</f>
        <v>955437580</v>
      </c>
      <c r="AF14" s="157">
        <f>SUM(AF6:AF13)</f>
        <v>5166541361</v>
      </c>
      <c r="AG14" s="156">
        <f t="shared" si="9"/>
        <v>0.18492788758301398</v>
      </c>
    </row>
    <row r="15" spans="1:33" ht="12.75">
      <c r="A15" s="66" t="s">
        <v>570</v>
      </c>
      <c r="B15" s="67" t="s">
        <v>340</v>
      </c>
      <c r="C15" s="68" t="s">
        <v>341</v>
      </c>
      <c r="D15" s="69">
        <v>379208900</v>
      </c>
      <c r="E15" s="147">
        <v>455082900</v>
      </c>
      <c r="F15" s="154">
        <f t="shared" si="0"/>
        <v>0.8332743330940363</v>
      </c>
      <c r="G15" s="155">
        <v>136575297</v>
      </c>
      <c r="H15" s="155">
        <v>455075564</v>
      </c>
      <c r="I15" s="154">
        <f t="shared" si="1"/>
        <v>0.3001156462885799</v>
      </c>
      <c r="J15" s="155">
        <v>136575297</v>
      </c>
      <c r="K15" s="155">
        <v>311151385</v>
      </c>
      <c r="L15" s="154">
        <f t="shared" si="2"/>
        <v>0.43893520512531226</v>
      </c>
      <c r="M15" s="155">
        <v>136575297</v>
      </c>
      <c r="N15" s="155">
        <v>379208900</v>
      </c>
      <c r="O15" s="154">
        <f t="shared" si="3"/>
        <v>0.36015846938191587</v>
      </c>
      <c r="P15" s="155">
        <v>6440000</v>
      </c>
      <c r="Q15" s="155">
        <v>94488000</v>
      </c>
      <c r="R15" s="154">
        <f t="shared" si="4"/>
        <v>0.06815680298027263</v>
      </c>
      <c r="S15" s="155">
        <v>0</v>
      </c>
      <c r="T15" s="155">
        <v>94488000</v>
      </c>
      <c r="U15" s="154">
        <f t="shared" si="5"/>
        <v>0</v>
      </c>
      <c r="V15" s="155">
        <v>0</v>
      </c>
      <c r="W15" s="155">
        <v>608115000</v>
      </c>
      <c r="X15" s="154">
        <f t="shared" si="6"/>
        <v>0</v>
      </c>
      <c r="Y15" s="155">
        <v>89361000</v>
      </c>
      <c r="Z15" s="155">
        <v>94488000</v>
      </c>
      <c r="AA15" s="154">
        <f t="shared" si="7"/>
        <v>0.945739141478283</v>
      </c>
      <c r="AB15" s="155">
        <v>123802000</v>
      </c>
      <c r="AC15" s="155">
        <v>258517240</v>
      </c>
      <c r="AD15" s="154">
        <f t="shared" si="8"/>
        <v>0.47889262627126916</v>
      </c>
      <c r="AE15" s="155">
        <v>21320000</v>
      </c>
      <c r="AF15" s="155">
        <v>455075564</v>
      </c>
      <c r="AG15" s="154">
        <f t="shared" si="9"/>
        <v>0.046849362362159266</v>
      </c>
    </row>
    <row r="16" spans="1:33" ht="12.75">
      <c r="A16" s="66" t="s">
        <v>570</v>
      </c>
      <c r="B16" s="67" t="s">
        <v>82</v>
      </c>
      <c r="C16" s="68" t="s">
        <v>83</v>
      </c>
      <c r="D16" s="69">
        <v>2589799975</v>
      </c>
      <c r="E16" s="147">
        <v>2882486125</v>
      </c>
      <c r="F16" s="154">
        <f t="shared" si="0"/>
        <v>0.8984605173077806</v>
      </c>
      <c r="G16" s="155">
        <v>649004731</v>
      </c>
      <c r="H16" s="155">
        <v>2696508340</v>
      </c>
      <c r="I16" s="154">
        <f t="shared" si="1"/>
        <v>0.24068337611742746</v>
      </c>
      <c r="J16" s="155">
        <v>649004731</v>
      </c>
      <c r="K16" s="155">
        <v>1747058202</v>
      </c>
      <c r="L16" s="154">
        <f t="shared" si="2"/>
        <v>0.3714843216196412</v>
      </c>
      <c r="M16" s="155">
        <v>649004731</v>
      </c>
      <c r="N16" s="155">
        <v>2589799975</v>
      </c>
      <c r="O16" s="154">
        <f t="shared" si="3"/>
        <v>0.2506003310159118</v>
      </c>
      <c r="P16" s="155">
        <v>29297311</v>
      </c>
      <c r="Q16" s="155">
        <v>261137850</v>
      </c>
      <c r="R16" s="154">
        <f t="shared" si="4"/>
        <v>0.11219097882593428</v>
      </c>
      <c r="S16" s="155">
        <v>0</v>
      </c>
      <c r="T16" s="155">
        <v>261137850</v>
      </c>
      <c r="U16" s="154">
        <f t="shared" si="5"/>
        <v>0</v>
      </c>
      <c r="V16" s="155">
        <v>0</v>
      </c>
      <c r="W16" s="155">
        <v>2490142230</v>
      </c>
      <c r="X16" s="154">
        <f t="shared" si="6"/>
        <v>0</v>
      </c>
      <c r="Y16" s="155">
        <v>252887850</v>
      </c>
      <c r="Z16" s="155">
        <v>261137850</v>
      </c>
      <c r="AA16" s="154">
        <f t="shared" si="7"/>
        <v>0.9684074905265553</v>
      </c>
      <c r="AB16" s="155">
        <v>1738517294</v>
      </c>
      <c r="AC16" s="155">
        <v>1814628099</v>
      </c>
      <c r="AD16" s="154">
        <f t="shared" si="8"/>
        <v>0.958057077898252</v>
      </c>
      <c r="AE16" s="155">
        <v>1588869338</v>
      </c>
      <c r="AF16" s="155">
        <v>2696508340</v>
      </c>
      <c r="AG16" s="154">
        <f t="shared" si="9"/>
        <v>0.5892321245333141</v>
      </c>
    </row>
    <row r="17" spans="1:33" ht="12.75">
      <c r="A17" s="66" t="s">
        <v>570</v>
      </c>
      <c r="B17" s="67" t="s">
        <v>84</v>
      </c>
      <c r="C17" s="68" t="s">
        <v>85</v>
      </c>
      <c r="D17" s="69">
        <v>1306338669</v>
      </c>
      <c r="E17" s="147">
        <v>1446898669</v>
      </c>
      <c r="F17" s="154">
        <f t="shared" si="0"/>
        <v>0.9028542889619591</v>
      </c>
      <c r="G17" s="155">
        <v>412117366</v>
      </c>
      <c r="H17" s="155">
        <v>1404161111</v>
      </c>
      <c r="I17" s="154">
        <f t="shared" si="1"/>
        <v>0.29349720824165454</v>
      </c>
      <c r="J17" s="155">
        <v>412117366</v>
      </c>
      <c r="K17" s="155">
        <v>981451605</v>
      </c>
      <c r="L17" s="154">
        <f t="shared" si="2"/>
        <v>0.41990594737475617</v>
      </c>
      <c r="M17" s="155">
        <v>412117366</v>
      </c>
      <c r="N17" s="155">
        <v>1306338669</v>
      </c>
      <c r="O17" s="154">
        <f t="shared" si="3"/>
        <v>0.3154751335007752</v>
      </c>
      <c r="P17" s="155">
        <v>183699854</v>
      </c>
      <c r="Q17" s="155">
        <v>257134759</v>
      </c>
      <c r="R17" s="154">
        <f t="shared" si="4"/>
        <v>0.714410819892304</v>
      </c>
      <c r="S17" s="155">
        <v>99454354</v>
      </c>
      <c r="T17" s="155">
        <v>257134759</v>
      </c>
      <c r="U17" s="154">
        <f t="shared" si="5"/>
        <v>0.3867791129708761</v>
      </c>
      <c r="V17" s="155">
        <v>99454354</v>
      </c>
      <c r="W17" s="155">
        <v>6242604767</v>
      </c>
      <c r="X17" s="154">
        <f t="shared" si="6"/>
        <v>0.015931547440860113</v>
      </c>
      <c r="Y17" s="155">
        <v>198534259</v>
      </c>
      <c r="Z17" s="155">
        <v>257134759</v>
      </c>
      <c r="AA17" s="154">
        <f t="shared" si="7"/>
        <v>0.7721019895252668</v>
      </c>
      <c r="AB17" s="155">
        <v>65352006</v>
      </c>
      <c r="AC17" s="155">
        <v>773395343</v>
      </c>
      <c r="AD17" s="154">
        <f t="shared" si="8"/>
        <v>0.08450012867481153</v>
      </c>
      <c r="AE17" s="155">
        <v>183553449</v>
      </c>
      <c r="AF17" s="155">
        <v>1404161111</v>
      </c>
      <c r="AG17" s="154">
        <f t="shared" si="9"/>
        <v>0.13072107435682997</v>
      </c>
    </row>
    <row r="18" spans="1:33" ht="12.75">
      <c r="A18" s="66" t="s">
        <v>570</v>
      </c>
      <c r="B18" s="67" t="s">
        <v>342</v>
      </c>
      <c r="C18" s="68" t="s">
        <v>343</v>
      </c>
      <c r="D18" s="69">
        <v>202189331</v>
      </c>
      <c r="E18" s="147">
        <v>259088531</v>
      </c>
      <c r="F18" s="154">
        <f t="shared" si="0"/>
        <v>0.7803870368928063</v>
      </c>
      <c r="G18" s="155">
        <v>85181540</v>
      </c>
      <c r="H18" s="155">
        <v>260881343</v>
      </c>
      <c r="I18" s="154">
        <f t="shared" si="1"/>
        <v>0.3265144951358212</v>
      </c>
      <c r="J18" s="155">
        <v>85181540</v>
      </c>
      <c r="K18" s="155">
        <v>211184524</v>
      </c>
      <c r="L18" s="154">
        <f t="shared" si="2"/>
        <v>0.40335124177944026</v>
      </c>
      <c r="M18" s="155">
        <v>85181540</v>
      </c>
      <c r="N18" s="155">
        <v>202189331</v>
      </c>
      <c r="O18" s="154">
        <f t="shared" si="3"/>
        <v>0.42129591892264584</v>
      </c>
      <c r="P18" s="155">
        <v>14255000</v>
      </c>
      <c r="Q18" s="155">
        <v>75841250</v>
      </c>
      <c r="R18" s="154">
        <f t="shared" si="4"/>
        <v>0.18795839994725824</v>
      </c>
      <c r="S18" s="155">
        <v>0</v>
      </c>
      <c r="T18" s="155">
        <v>75841250</v>
      </c>
      <c r="U18" s="154">
        <f t="shared" si="5"/>
        <v>0</v>
      </c>
      <c r="V18" s="155">
        <v>0</v>
      </c>
      <c r="W18" s="155">
        <v>594343908</v>
      </c>
      <c r="X18" s="154">
        <f t="shared" si="6"/>
        <v>0</v>
      </c>
      <c r="Y18" s="155">
        <v>70106250</v>
      </c>
      <c r="Z18" s="155">
        <v>75841250</v>
      </c>
      <c r="AA18" s="154">
        <f t="shared" si="7"/>
        <v>0.9243815206104857</v>
      </c>
      <c r="AB18" s="155">
        <v>179742588</v>
      </c>
      <c r="AC18" s="155">
        <v>81520865</v>
      </c>
      <c r="AD18" s="154">
        <f t="shared" si="8"/>
        <v>2.204866054843751</v>
      </c>
      <c r="AE18" s="155">
        <v>69369963</v>
      </c>
      <c r="AF18" s="155">
        <v>260881343</v>
      </c>
      <c r="AG18" s="154">
        <f t="shared" si="9"/>
        <v>0.2659061863231822</v>
      </c>
    </row>
    <row r="19" spans="1:33" ht="12.75">
      <c r="A19" s="66" t="s">
        <v>570</v>
      </c>
      <c r="B19" s="67" t="s">
        <v>344</v>
      </c>
      <c r="C19" s="68" t="s">
        <v>345</v>
      </c>
      <c r="D19" s="69">
        <v>284790448</v>
      </c>
      <c r="E19" s="147">
        <v>626851648</v>
      </c>
      <c r="F19" s="154">
        <f t="shared" si="0"/>
        <v>0.4543187353955876</v>
      </c>
      <c r="G19" s="155">
        <v>113813858</v>
      </c>
      <c r="H19" s="155">
        <v>613285341</v>
      </c>
      <c r="I19" s="154">
        <f t="shared" si="1"/>
        <v>0.18558059420500644</v>
      </c>
      <c r="J19" s="155">
        <v>113813858</v>
      </c>
      <c r="K19" s="155">
        <v>483790944</v>
      </c>
      <c r="L19" s="154">
        <f t="shared" si="2"/>
        <v>0.2352542134397621</v>
      </c>
      <c r="M19" s="155">
        <v>113813858</v>
      </c>
      <c r="N19" s="155">
        <v>284790448</v>
      </c>
      <c r="O19" s="154">
        <f t="shared" si="3"/>
        <v>0.39964071407338775</v>
      </c>
      <c r="P19" s="155">
        <v>0</v>
      </c>
      <c r="Q19" s="155">
        <v>135671781</v>
      </c>
      <c r="R19" s="154">
        <f t="shared" si="4"/>
        <v>0</v>
      </c>
      <c r="S19" s="155">
        <v>0</v>
      </c>
      <c r="T19" s="155">
        <v>135671781</v>
      </c>
      <c r="U19" s="154">
        <f t="shared" si="5"/>
        <v>0</v>
      </c>
      <c r="V19" s="155">
        <v>0</v>
      </c>
      <c r="W19" s="155">
        <v>1361034740</v>
      </c>
      <c r="X19" s="154">
        <f t="shared" si="6"/>
        <v>0</v>
      </c>
      <c r="Y19" s="155">
        <v>134771781</v>
      </c>
      <c r="Z19" s="155">
        <v>135671781</v>
      </c>
      <c r="AA19" s="154">
        <f t="shared" si="7"/>
        <v>0.9933663434402766</v>
      </c>
      <c r="AB19" s="155">
        <v>20928132</v>
      </c>
      <c r="AC19" s="155">
        <v>91318207</v>
      </c>
      <c r="AD19" s="154">
        <f t="shared" si="8"/>
        <v>0.22917808712560464</v>
      </c>
      <c r="AE19" s="155">
        <v>15120420</v>
      </c>
      <c r="AF19" s="155">
        <v>613285341</v>
      </c>
      <c r="AG19" s="154">
        <f t="shared" si="9"/>
        <v>0.024654787892606746</v>
      </c>
    </row>
    <row r="20" spans="1:33" ht="12.75">
      <c r="A20" s="66" t="s">
        <v>570</v>
      </c>
      <c r="B20" s="67" t="s">
        <v>346</v>
      </c>
      <c r="C20" s="68" t="s">
        <v>347</v>
      </c>
      <c r="D20" s="69">
        <v>235802000</v>
      </c>
      <c r="E20" s="147">
        <v>556292000</v>
      </c>
      <c r="F20" s="154">
        <f t="shared" si="0"/>
        <v>0.4238817024152783</v>
      </c>
      <c r="G20" s="155">
        <v>192049563</v>
      </c>
      <c r="H20" s="155">
        <v>621258000</v>
      </c>
      <c r="I20" s="154">
        <f t="shared" si="1"/>
        <v>0.30913012468249906</v>
      </c>
      <c r="J20" s="155">
        <v>192049563</v>
      </c>
      <c r="K20" s="155">
        <v>621258000</v>
      </c>
      <c r="L20" s="154">
        <f t="shared" si="2"/>
        <v>0.30913012468249906</v>
      </c>
      <c r="M20" s="155">
        <v>192049563</v>
      </c>
      <c r="N20" s="155">
        <v>235802000</v>
      </c>
      <c r="O20" s="154">
        <f t="shared" si="3"/>
        <v>0.814452646712072</v>
      </c>
      <c r="P20" s="155">
        <v>4500000</v>
      </c>
      <c r="Q20" s="155">
        <v>123602000</v>
      </c>
      <c r="R20" s="154">
        <f t="shared" si="4"/>
        <v>0.036407177877380625</v>
      </c>
      <c r="S20" s="155">
        <v>0</v>
      </c>
      <c r="T20" s="155">
        <v>123602000</v>
      </c>
      <c r="U20" s="154">
        <f t="shared" si="5"/>
        <v>0</v>
      </c>
      <c r="V20" s="155">
        <v>0</v>
      </c>
      <c r="W20" s="155">
        <v>1455068000</v>
      </c>
      <c r="X20" s="154">
        <f t="shared" si="6"/>
        <v>0</v>
      </c>
      <c r="Y20" s="155">
        <v>112302000</v>
      </c>
      <c r="Z20" s="155">
        <v>123602000</v>
      </c>
      <c r="AA20" s="154">
        <f t="shared" si="7"/>
        <v>0.9085775311079108</v>
      </c>
      <c r="AB20" s="155">
        <v>65590000</v>
      </c>
      <c r="AC20" s="155">
        <v>27026000</v>
      </c>
      <c r="AD20" s="154">
        <f t="shared" si="8"/>
        <v>2.4269222230444756</v>
      </c>
      <c r="AE20" s="155">
        <v>0</v>
      </c>
      <c r="AF20" s="155">
        <v>621258000</v>
      </c>
      <c r="AG20" s="154">
        <f t="shared" si="9"/>
        <v>0</v>
      </c>
    </row>
    <row r="21" spans="1:33" ht="12.75">
      <c r="A21" s="66" t="s">
        <v>571</v>
      </c>
      <c r="B21" s="67" t="s">
        <v>523</v>
      </c>
      <c r="C21" s="68" t="s">
        <v>524</v>
      </c>
      <c r="D21" s="69">
        <v>20647118</v>
      </c>
      <c r="E21" s="147">
        <v>357882118</v>
      </c>
      <c r="F21" s="154">
        <f t="shared" si="0"/>
        <v>0.057692510917798916</v>
      </c>
      <c r="G21" s="155">
        <v>120522991</v>
      </c>
      <c r="H21" s="155">
        <v>441906402</v>
      </c>
      <c r="I21" s="154">
        <f t="shared" si="1"/>
        <v>0.2727342044707467</v>
      </c>
      <c r="J21" s="155">
        <v>120522991</v>
      </c>
      <c r="K21" s="155">
        <v>441906402</v>
      </c>
      <c r="L21" s="154">
        <f t="shared" si="2"/>
        <v>0.2727342044707467</v>
      </c>
      <c r="M21" s="155">
        <v>120522991</v>
      </c>
      <c r="N21" s="155">
        <v>20647118</v>
      </c>
      <c r="O21" s="154">
        <f t="shared" si="3"/>
        <v>5.837279130191439</v>
      </c>
      <c r="P21" s="155">
        <v>8050000</v>
      </c>
      <c r="Q21" s="155">
        <v>8050000</v>
      </c>
      <c r="R21" s="154">
        <f t="shared" si="4"/>
        <v>1</v>
      </c>
      <c r="S21" s="155">
        <v>0</v>
      </c>
      <c r="T21" s="155">
        <v>8050000</v>
      </c>
      <c r="U21" s="154">
        <f t="shared" si="5"/>
        <v>0</v>
      </c>
      <c r="V21" s="155">
        <v>0</v>
      </c>
      <c r="W21" s="155">
        <v>156862426</v>
      </c>
      <c r="X21" s="154">
        <f t="shared" si="6"/>
        <v>0</v>
      </c>
      <c r="Y21" s="155">
        <v>0</v>
      </c>
      <c r="Z21" s="155">
        <v>8050000</v>
      </c>
      <c r="AA21" s="154">
        <f t="shared" si="7"/>
        <v>0</v>
      </c>
      <c r="AB21" s="155">
        <v>22738</v>
      </c>
      <c r="AC21" s="155">
        <v>0</v>
      </c>
      <c r="AD21" s="154">
        <f t="shared" si="8"/>
        <v>0</v>
      </c>
      <c r="AE21" s="155">
        <v>26898594</v>
      </c>
      <c r="AF21" s="155">
        <v>441906402</v>
      </c>
      <c r="AG21" s="154">
        <f t="shared" si="9"/>
        <v>0.06086943723435806</v>
      </c>
    </row>
    <row r="22" spans="1:33" ht="16.5">
      <c r="A22" s="70"/>
      <c r="B22" s="71" t="s">
        <v>609</v>
      </c>
      <c r="C22" s="72"/>
      <c r="D22" s="73">
        <f>SUM(D15:D21)</f>
        <v>5018776441</v>
      </c>
      <c r="E22" s="148">
        <f>SUM(E15:E21)</f>
        <v>6584581991</v>
      </c>
      <c r="F22" s="156">
        <f t="shared" si="0"/>
        <v>0.7622012221671491</v>
      </c>
      <c r="G22" s="157">
        <f>SUM(G15:G21)</f>
        <v>1709265346</v>
      </c>
      <c r="H22" s="157">
        <f>SUM(H15:H21)</f>
        <v>6493076101</v>
      </c>
      <c r="I22" s="156">
        <f t="shared" si="1"/>
        <v>0.2632443112343556</v>
      </c>
      <c r="J22" s="157">
        <f>SUM(J15:J21)</f>
        <v>1709265346</v>
      </c>
      <c r="K22" s="157">
        <f>SUM(K15:K21)</f>
        <v>4797801062</v>
      </c>
      <c r="L22" s="156">
        <f t="shared" si="2"/>
        <v>0.3562601541647664</v>
      </c>
      <c r="M22" s="157">
        <f>SUM(M15:M21)</f>
        <v>1709265346</v>
      </c>
      <c r="N22" s="157">
        <f>SUM(N15:N21)</f>
        <v>5018776441</v>
      </c>
      <c r="O22" s="156">
        <f t="shared" si="3"/>
        <v>0.34057411524379955</v>
      </c>
      <c r="P22" s="157">
        <f>SUM(P15:P21)</f>
        <v>246242165</v>
      </c>
      <c r="Q22" s="157">
        <f>SUM(Q15:Q21)</f>
        <v>955925640</v>
      </c>
      <c r="R22" s="156">
        <f t="shared" si="4"/>
        <v>0.2575955228065647</v>
      </c>
      <c r="S22" s="157">
        <f>SUM(S15:S21)</f>
        <v>99454354</v>
      </c>
      <c r="T22" s="157">
        <f>SUM(T15:T21)</f>
        <v>955925640</v>
      </c>
      <c r="U22" s="156">
        <f t="shared" si="5"/>
        <v>0.10403984351753552</v>
      </c>
      <c r="V22" s="157">
        <f>SUM(V15:V21)</f>
        <v>99454354</v>
      </c>
      <c r="W22" s="157">
        <f>SUM(W15:W21)</f>
        <v>12908171071</v>
      </c>
      <c r="X22" s="156">
        <f t="shared" si="6"/>
        <v>0.007704759524254991</v>
      </c>
      <c r="Y22" s="157">
        <f>SUM(Y15:Y21)</f>
        <v>857963140</v>
      </c>
      <c r="Z22" s="157">
        <f>SUM(Z15:Z21)</f>
        <v>955925640</v>
      </c>
      <c r="AA22" s="156">
        <f t="shared" si="7"/>
        <v>0.897520794609087</v>
      </c>
      <c r="AB22" s="157">
        <f>SUM(AB15:AB21)</f>
        <v>2193954758</v>
      </c>
      <c r="AC22" s="157">
        <f>SUM(AC15:AC21)</f>
        <v>3046405754</v>
      </c>
      <c r="AD22" s="156">
        <f t="shared" si="8"/>
        <v>0.7201781164965592</v>
      </c>
      <c r="AE22" s="157">
        <f>SUM(AE15:AE21)</f>
        <v>1905131764</v>
      </c>
      <c r="AF22" s="157">
        <f>SUM(AF15:AF21)</f>
        <v>6493076101</v>
      </c>
      <c r="AG22" s="156">
        <f t="shared" si="9"/>
        <v>0.2934097389843606</v>
      </c>
    </row>
    <row r="23" spans="1:33" ht="12.75">
      <c r="A23" s="66" t="s">
        <v>570</v>
      </c>
      <c r="B23" s="67" t="s">
        <v>348</v>
      </c>
      <c r="C23" s="68" t="s">
        <v>349</v>
      </c>
      <c r="D23" s="69">
        <v>433978752</v>
      </c>
      <c r="E23" s="147">
        <v>552526056</v>
      </c>
      <c r="F23" s="154">
        <f t="shared" si="0"/>
        <v>0.7854448623505278</v>
      </c>
      <c r="G23" s="155">
        <v>132902885</v>
      </c>
      <c r="H23" s="155">
        <v>505139098</v>
      </c>
      <c r="I23" s="154">
        <f t="shared" si="1"/>
        <v>0.2631015605923262</v>
      </c>
      <c r="J23" s="155">
        <v>132902885</v>
      </c>
      <c r="K23" s="155">
        <v>366660523</v>
      </c>
      <c r="L23" s="154">
        <f t="shared" si="2"/>
        <v>0.36246848696062106</v>
      </c>
      <c r="M23" s="155">
        <v>132902885</v>
      </c>
      <c r="N23" s="155">
        <v>433978752</v>
      </c>
      <c r="O23" s="154">
        <f t="shared" si="3"/>
        <v>0.3062428388199061</v>
      </c>
      <c r="P23" s="155">
        <v>7449759</v>
      </c>
      <c r="Q23" s="155">
        <v>71173803</v>
      </c>
      <c r="R23" s="154">
        <f t="shared" si="4"/>
        <v>0.10466995841152398</v>
      </c>
      <c r="S23" s="155">
        <v>0</v>
      </c>
      <c r="T23" s="155">
        <v>71173803</v>
      </c>
      <c r="U23" s="154">
        <f t="shared" si="5"/>
        <v>0</v>
      </c>
      <c r="V23" s="155">
        <v>0</v>
      </c>
      <c r="W23" s="155">
        <v>2201876000</v>
      </c>
      <c r="X23" s="154">
        <f t="shared" si="6"/>
        <v>0</v>
      </c>
      <c r="Y23" s="155">
        <v>64171044</v>
      </c>
      <c r="Z23" s="155">
        <v>71173803</v>
      </c>
      <c r="AA23" s="154">
        <f t="shared" si="7"/>
        <v>0.9016104422578066</v>
      </c>
      <c r="AB23" s="155">
        <v>50000000</v>
      </c>
      <c r="AC23" s="155">
        <v>218868330</v>
      </c>
      <c r="AD23" s="154">
        <f t="shared" si="8"/>
        <v>0.22844785264272816</v>
      </c>
      <c r="AE23" s="155">
        <v>75000000</v>
      </c>
      <c r="AF23" s="155">
        <v>505139098</v>
      </c>
      <c r="AG23" s="154">
        <f t="shared" si="9"/>
        <v>0.14847395558361628</v>
      </c>
    </row>
    <row r="24" spans="1:33" ht="12.75">
      <c r="A24" s="66" t="s">
        <v>570</v>
      </c>
      <c r="B24" s="67" t="s">
        <v>350</v>
      </c>
      <c r="C24" s="68" t="s">
        <v>351</v>
      </c>
      <c r="D24" s="69">
        <v>607493510</v>
      </c>
      <c r="E24" s="147">
        <v>1067700675</v>
      </c>
      <c r="F24" s="154">
        <f t="shared" si="0"/>
        <v>0.5689736123843885</v>
      </c>
      <c r="G24" s="155">
        <v>287455314</v>
      </c>
      <c r="H24" s="155">
        <v>709944449</v>
      </c>
      <c r="I24" s="154">
        <f t="shared" si="1"/>
        <v>0.40489831902326767</v>
      </c>
      <c r="J24" s="155">
        <v>287455314</v>
      </c>
      <c r="K24" s="155">
        <v>621896445</v>
      </c>
      <c r="L24" s="154">
        <f t="shared" si="2"/>
        <v>0.4622237613852255</v>
      </c>
      <c r="M24" s="155">
        <v>287455314</v>
      </c>
      <c r="N24" s="155">
        <v>607493510</v>
      </c>
      <c r="O24" s="154">
        <f t="shared" si="3"/>
        <v>0.4731825266742356</v>
      </c>
      <c r="P24" s="155">
        <v>29834000</v>
      </c>
      <c r="Q24" s="155">
        <v>354404836</v>
      </c>
      <c r="R24" s="154">
        <f t="shared" si="4"/>
        <v>0.08418056688142934</v>
      </c>
      <c r="S24" s="155">
        <v>0</v>
      </c>
      <c r="T24" s="155">
        <v>354404836</v>
      </c>
      <c r="U24" s="154">
        <f t="shared" si="5"/>
        <v>0</v>
      </c>
      <c r="V24" s="155">
        <v>0</v>
      </c>
      <c r="W24" s="155">
        <v>2348923518</v>
      </c>
      <c r="X24" s="154">
        <f t="shared" si="6"/>
        <v>0</v>
      </c>
      <c r="Y24" s="155">
        <v>249954394</v>
      </c>
      <c r="Z24" s="155">
        <v>354404836</v>
      </c>
      <c r="AA24" s="154">
        <f t="shared" si="7"/>
        <v>0.7052792981639788</v>
      </c>
      <c r="AB24" s="155">
        <v>227043436</v>
      </c>
      <c r="AC24" s="155">
        <v>116565872</v>
      </c>
      <c r="AD24" s="154">
        <f t="shared" si="8"/>
        <v>1.9477693779874095</v>
      </c>
      <c r="AE24" s="155">
        <v>94390495</v>
      </c>
      <c r="AF24" s="155">
        <v>709944449</v>
      </c>
      <c r="AG24" s="154">
        <f t="shared" si="9"/>
        <v>0.13295476164783704</v>
      </c>
    </row>
    <row r="25" spans="1:33" ht="12.75">
      <c r="A25" s="66" t="s">
        <v>570</v>
      </c>
      <c r="B25" s="67" t="s">
        <v>352</v>
      </c>
      <c r="C25" s="68" t="s">
        <v>353</v>
      </c>
      <c r="D25" s="69">
        <v>962411540</v>
      </c>
      <c r="E25" s="147">
        <v>1616677540</v>
      </c>
      <c r="F25" s="154">
        <f t="shared" si="0"/>
        <v>0.5953021033495647</v>
      </c>
      <c r="G25" s="155">
        <v>338150000</v>
      </c>
      <c r="H25" s="155">
        <v>879460146</v>
      </c>
      <c r="I25" s="154">
        <f t="shared" si="1"/>
        <v>0.38449724133377616</v>
      </c>
      <c r="J25" s="155">
        <v>338150000</v>
      </c>
      <c r="K25" s="155">
        <v>694460146</v>
      </c>
      <c r="L25" s="154">
        <f t="shared" si="2"/>
        <v>0.4869249905091026</v>
      </c>
      <c r="M25" s="155">
        <v>338150000</v>
      </c>
      <c r="N25" s="155">
        <v>962411540</v>
      </c>
      <c r="O25" s="154">
        <f t="shared" si="3"/>
        <v>0.35135696731151</v>
      </c>
      <c r="P25" s="155">
        <v>0</v>
      </c>
      <c r="Q25" s="155">
        <v>704634000</v>
      </c>
      <c r="R25" s="154">
        <f t="shared" si="4"/>
        <v>0</v>
      </c>
      <c r="S25" s="155">
        <v>0</v>
      </c>
      <c r="T25" s="155">
        <v>704634000</v>
      </c>
      <c r="U25" s="154">
        <f t="shared" si="5"/>
        <v>0</v>
      </c>
      <c r="V25" s="155">
        <v>0</v>
      </c>
      <c r="W25" s="155">
        <v>3538962338</v>
      </c>
      <c r="X25" s="154">
        <f t="shared" si="6"/>
        <v>0</v>
      </c>
      <c r="Y25" s="155">
        <v>634984000</v>
      </c>
      <c r="Z25" s="155">
        <v>704634000</v>
      </c>
      <c r="AA25" s="154">
        <f t="shared" si="7"/>
        <v>0.9011543581490533</v>
      </c>
      <c r="AB25" s="155">
        <v>464000000</v>
      </c>
      <c r="AC25" s="155">
        <v>53963000</v>
      </c>
      <c r="AD25" s="154">
        <f t="shared" si="8"/>
        <v>8.598484146544855</v>
      </c>
      <c r="AE25" s="155">
        <v>338000000</v>
      </c>
      <c r="AF25" s="155">
        <v>879460146</v>
      </c>
      <c r="AG25" s="154">
        <f t="shared" si="9"/>
        <v>0.38432668215530486</v>
      </c>
    </row>
    <row r="26" spans="1:33" ht="12.75">
      <c r="A26" s="66" t="s">
        <v>570</v>
      </c>
      <c r="B26" s="67" t="s">
        <v>354</v>
      </c>
      <c r="C26" s="68" t="s">
        <v>355</v>
      </c>
      <c r="D26" s="69">
        <v>2499297939</v>
      </c>
      <c r="E26" s="147">
        <v>3206712756</v>
      </c>
      <c r="F26" s="154">
        <f t="shared" si="0"/>
        <v>0.7793956394515306</v>
      </c>
      <c r="G26" s="155">
        <v>664986897</v>
      </c>
      <c r="H26" s="155">
        <v>2675594822</v>
      </c>
      <c r="I26" s="154">
        <f t="shared" si="1"/>
        <v>0.2485379667848677</v>
      </c>
      <c r="J26" s="155">
        <v>664986897</v>
      </c>
      <c r="K26" s="155">
        <v>2034620358</v>
      </c>
      <c r="L26" s="154">
        <f t="shared" si="2"/>
        <v>0.32683586123834507</v>
      </c>
      <c r="M26" s="155">
        <v>664986897</v>
      </c>
      <c r="N26" s="155">
        <v>2499297939</v>
      </c>
      <c r="O26" s="154">
        <f t="shared" si="3"/>
        <v>0.2660694776014057</v>
      </c>
      <c r="P26" s="155">
        <v>146613213</v>
      </c>
      <c r="Q26" s="155">
        <v>751719378</v>
      </c>
      <c r="R26" s="154">
        <f t="shared" si="4"/>
        <v>0.19503716052933784</v>
      </c>
      <c r="S26" s="155">
        <v>0</v>
      </c>
      <c r="T26" s="155">
        <v>751719378</v>
      </c>
      <c r="U26" s="154">
        <f t="shared" si="5"/>
        <v>0</v>
      </c>
      <c r="V26" s="155">
        <v>0</v>
      </c>
      <c r="W26" s="155">
        <v>5816014558</v>
      </c>
      <c r="X26" s="154">
        <f t="shared" si="6"/>
        <v>0</v>
      </c>
      <c r="Y26" s="155">
        <v>662733597</v>
      </c>
      <c r="Z26" s="155">
        <v>751719378</v>
      </c>
      <c r="AA26" s="154">
        <f t="shared" si="7"/>
        <v>0.8816236702095499</v>
      </c>
      <c r="AB26" s="155">
        <v>105507422</v>
      </c>
      <c r="AC26" s="155">
        <v>1145386657</v>
      </c>
      <c r="AD26" s="154">
        <f t="shared" si="8"/>
        <v>0.0921151135777549</v>
      </c>
      <c r="AE26" s="155">
        <v>505825716</v>
      </c>
      <c r="AF26" s="155">
        <v>2675594822</v>
      </c>
      <c r="AG26" s="154">
        <f t="shared" si="9"/>
        <v>0.18905168743819611</v>
      </c>
    </row>
    <row r="27" spans="1:33" ht="12.75">
      <c r="A27" s="66" t="s">
        <v>571</v>
      </c>
      <c r="B27" s="67" t="s">
        <v>525</v>
      </c>
      <c r="C27" s="68" t="s">
        <v>526</v>
      </c>
      <c r="D27" s="69">
        <v>9915880</v>
      </c>
      <c r="E27" s="147">
        <v>236390880</v>
      </c>
      <c r="F27" s="154">
        <f t="shared" si="0"/>
        <v>0.041946965128265526</v>
      </c>
      <c r="G27" s="155">
        <v>103353538</v>
      </c>
      <c r="H27" s="155">
        <v>209928368</v>
      </c>
      <c r="I27" s="154">
        <f t="shared" si="1"/>
        <v>0.49232764006434804</v>
      </c>
      <c r="J27" s="155">
        <v>103353538</v>
      </c>
      <c r="K27" s="155">
        <v>209928368</v>
      </c>
      <c r="L27" s="154">
        <f t="shared" si="2"/>
        <v>0.49232764006434804</v>
      </c>
      <c r="M27" s="155">
        <v>103353538</v>
      </c>
      <c r="N27" s="155">
        <v>9915880</v>
      </c>
      <c r="O27" s="154">
        <f t="shared" si="3"/>
        <v>10.42303234811232</v>
      </c>
      <c r="P27" s="155">
        <v>37058000</v>
      </c>
      <c r="Q27" s="155">
        <v>37058000</v>
      </c>
      <c r="R27" s="154">
        <f t="shared" si="4"/>
        <v>1</v>
      </c>
      <c r="S27" s="155">
        <v>0</v>
      </c>
      <c r="T27" s="155">
        <v>37058000</v>
      </c>
      <c r="U27" s="154">
        <f t="shared" si="5"/>
        <v>0</v>
      </c>
      <c r="V27" s="155">
        <v>0</v>
      </c>
      <c r="W27" s="155">
        <v>205632000</v>
      </c>
      <c r="X27" s="154">
        <f t="shared" si="6"/>
        <v>0</v>
      </c>
      <c r="Y27" s="155">
        <v>28158000</v>
      </c>
      <c r="Z27" s="155">
        <v>37058000</v>
      </c>
      <c r="AA27" s="154">
        <f t="shared" si="7"/>
        <v>0.7598359328620001</v>
      </c>
      <c r="AB27" s="155">
        <v>0</v>
      </c>
      <c r="AC27" s="155">
        <v>0</v>
      </c>
      <c r="AD27" s="154">
        <f t="shared" si="8"/>
        <v>0</v>
      </c>
      <c r="AE27" s="155">
        <v>45000000</v>
      </c>
      <c r="AF27" s="155">
        <v>209928368</v>
      </c>
      <c r="AG27" s="154">
        <f t="shared" si="9"/>
        <v>0.21435883310444256</v>
      </c>
    </row>
    <row r="28" spans="1:33" ht="16.5">
      <c r="A28" s="70"/>
      <c r="B28" s="71" t="s">
        <v>610</v>
      </c>
      <c r="C28" s="72"/>
      <c r="D28" s="73">
        <f>SUM(D23:D27)</f>
        <v>4513097621</v>
      </c>
      <c r="E28" s="148">
        <f>SUM(E23:E27)</f>
        <v>6680007907</v>
      </c>
      <c r="F28" s="156">
        <f t="shared" si="0"/>
        <v>0.6756126166064432</v>
      </c>
      <c r="G28" s="157">
        <f>SUM(G23:G27)</f>
        <v>1526848634</v>
      </c>
      <c r="H28" s="157">
        <f>SUM(H23:H27)</f>
        <v>4980066883</v>
      </c>
      <c r="I28" s="156">
        <f t="shared" si="1"/>
        <v>0.3065919936160022</v>
      </c>
      <c r="J28" s="157">
        <f>SUM(J23:J27)</f>
        <v>1526848634</v>
      </c>
      <c r="K28" s="157">
        <f>SUM(K23:K27)</f>
        <v>3927565840</v>
      </c>
      <c r="L28" s="156">
        <f t="shared" si="2"/>
        <v>0.3887518876068033</v>
      </c>
      <c r="M28" s="157">
        <f>SUM(M23:M27)</f>
        <v>1526848634</v>
      </c>
      <c r="N28" s="157">
        <f>SUM(N23:N27)</f>
        <v>4513097621</v>
      </c>
      <c r="O28" s="156">
        <f t="shared" si="3"/>
        <v>0.33831500273678655</v>
      </c>
      <c r="P28" s="157">
        <f>SUM(P23:P27)</f>
        <v>220954972</v>
      </c>
      <c r="Q28" s="157">
        <f>SUM(Q23:Q27)</f>
        <v>1918990017</v>
      </c>
      <c r="R28" s="156">
        <f t="shared" si="4"/>
        <v>0.1151412826760943</v>
      </c>
      <c r="S28" s="157">
        <f>SUM(S23:S27)</f>
        <v>0</v>
      </c>
      <c r="T28" s="157">
        <f>SUM(T23:T27)</f>
        <v>1918990017</v>
      </c>
      <c r="U28" s="156">
        <f t="shared" si="5"/>
        <v>0</v>
      </c>
      <c r="V28" s="157">
        <f>SUM(V23:V27)</f>
        <v>0</v>
      </c>
      <c r="W28" s="157">
        <f>SUM(W23:W27)</f>
        <v>14111408414</v>
      </c>
      <c r="X28" s="156">
        <f t="shared" si="6"/>
        <v>0</v>
      </c>
      <c r="Y28" s="157">
        <f>SUM(Y23:Y27)</f>
        <v>1640001035</v>
      </c>
      <c r="Z28" s="157">
        <f>SUM(Z23:Z27)</f>
        <v>1918990017</v>
      </c>
      <c r="AA28" s="156">
        <f t="shared" si="7"/>
        <v>0.8546167621881902</v>
      </c>
      <c r="AB28" s="157">
        <f>SUM(AB23:AB27)</f>
        <v>846550858</v>
      </c>
      <c r="AC28" s="157">
        <f>SUM(AC23:AC27)</f>
        <v>1534783859</v>
      </c>
      <c r="AD28" s="156">
        <f t="shared" si="8"/>
        <v>0.5515765969493428</v>
      </c>
      <c r="AE28" s="157">
        <f>SUM(AE23:AE27)</f>
        <v>1058216211</v>
      </c>
      <c r="AF28" s="157">
        <f>SUM(AF23:AF27)</f>
        <v>4980066883</v>
      </c>
      <c r="AG28" s="156">
        <f t="shared" si="9"/>
        <v>0.21249036124641943</v>
      </c>
    </row>
    <row r="29" spans="1:33" ht="16.5">
      <c r="A29" s="74"/>
      <c r="B29" s="75" t="s">
        <v>611</v>
      </c>
      <c r="C29" s="76"/>
      <c r="D29" s="77">
        <f>SUM(D6:D13,D15:D21,D23:D27)</f>
        <v>12877357257</v>
      </c>
      <c r="E29" s="149">
        <f>SUM(E6:E13,E15:E21,E23:E27)</f>
        <v>18008555278</v>
      </c>
      <c r="F29" s="158">
        <f t="shared" si="0"/>
        <v>0.7150688691130884</v>
      </c>
      <c r="G29" s="159">
        <f>SUM(G6:G13,G15:G21,G23:G27)</f>
        <v>4514602068</v>
      </c>
      <c r="H29" s="159">
        <f>SUM(H6:H13,H15:H21,H23:H27)</f>
        <v>16639684345</v>
      </c>
      <c r="I29" s="158">
        <f t="shared" si="1"/>
        <v>0.27131536719063887</v>
      </c>
      <c r="J29" s="159">
        <f>SUM(J6:J13,J15:J21,J23:J27)</f>
        <v>4514602068</v>
      </c>
      <c r="K29" s="159">
        <f>SUM(K6:K13,K15:K21,K23:K27)</f>
        <v>12355100596</v>
      </c>
      <c r="L29" s="158">
        <f t="shared" si="2"/>
        <v>0.36540391014393</v>
      </c>
      <c r="M29" s="159">
        <f>SUM(M6:M13,M15:M21,M23:M27)</f>
        <v>4514602068</v>
      </c>
      <c r="N29" s="159">
        <f>SUM(N6:N13,N15:N21,N23:N27)</f>
        <v>12877357257</v>
      </c>
      <c r="O29" s="158">
        <f t="shared" si="3"/>
        <v>0.3505845165199489</v>
      </c>
      <c r="P29" s="159">
        <f>SUM(P6:P13,P15:P21,P23:P27)</f>
        <v>516530137</v>
      </c>
      <c r="Q29" s="159">
        <f>SUM(Q6:Q13,Q15:Q21,Q23:Q27)</f>
        <v>3362958166</v>
      </c>
      <c r="R29" s="158">
        <f t="shared" si="4"/>
        <v>0.15359398229279073</v>
      </c>
      <c r="S29" s="159">
        <f>SUM(S6:S13,S15:S21,S23:S27)</f>
        <v>99454354</v>
      </c>
      <c r="T29" s="159">
        <f>SUM(T6:T13,T15:T21,T23:T27)</f>
        <v>3362958166</v>
      </c>
      <c r="U29" s="158">
        <f t="shared" si="5"/>
        <v>0.029573473439395738</v>
      </c>
      <c r="V29" s="159">
        <f>SUM(V6:V13,V15:V21,V23:V27)</f>
        <v>99454354</v>
      </c>
      <c r="W29" s="159">
        <f>SUM(W6:W13,W15:W21,W23:W27)</f>
        <v>36230593712</v>
      </c>
      <c r="X29" s="158">
        <f t="shared" si="6"/>
        <v>0.0027450379309423116</v>
      </c>
      <c r="Y29" s="159">
        <f>SUM(Y6:Y13,Y15:Y21,Y23:Y27)</f>
        <v>2909799384</v>
      </c>
      <c r="Z29" s="159">
        <f>SUM(Z6:Z13,Z15:Z21,Z23:Z27)</f>
        <v>3362958166</v>
      </c>
      <c r="AA29" s="158">
        <f t="shared" si="7"/>
        <v>0.8652499497075219</v>
      </c>
      <c r="AB29" s="159">
        <f>SUM(AB6:AB13,AB15:AB21,AB23:AB27)</f>
        <v>3799383894</v>
      </c>
      <c r="AC29" s="159">
        <f>SUM(AC6:AC13,AC15:AC21,AC23:AC27)</f>
        <v>6771646424</v>
      </c>
      <c r="AD29" s="158">
        <f t="shared" si="8"/>
        <v>0.561072397479919</v>
      </c>
      <c r="AE29" s="159">
        <f>SUM(AE6:AE13,AE15:AE21,AE23:AE27)</f>
        <v>3918785555</v>
      </c>
      <c r="AF29" s="159">
        <f>SUM(AF6:AF13,AF15:AF21,AF23:AF27)</f>
        <v>16639684345</v>
      </c>
      <c r="AG29" s="158">
        <f t="shared" si="9"/>
        <v>0.2355084071157601</v>
      </c>
    </row>
    <row r="30" spans="1:33" ht="13.5">
      <c r="A30" s="78"/>
      <c r="B30" s="134" t="s">
        <v>47</v>
      </c>
      <c r="C30" s="78"/>
      <c r="D30" s="80"/>
      <c r="E30" s="80"/>
      <c r="F30" s="96"/>
      <c r="G30" s="80"/>
      <c r="H30" s="80"/>
      <c r="I30" s="96"/>
      <c r="J30" s="80"/>
      <c r="K30" s="80"/>
      <c r="L30" s="96"/>
      <c r="M30" s="80"/>
      <c r="N30" s="80"/>
      <c r="O30" s="96"/>
      <c r="P30" s="80"/>
      <c r="Q30" s="80"/>
      <c r="R30" s="96"/>
      <c r="S30" s="80"/>
      <c r="T30" s="80"/>
      <c r="U30" s="96"/>
      <c r="V30" s="80"/>
      <c r="W30" s="80"/>
      <c r="X30" s="96"/>
      <c r="Y30" s="80"/>
      <c r="Z30" s="80"/>
      <c r="AA30" s="96"/>
      <c r="AB30" s="80"/>
      <c r="AC30" s="80"/>
      <c r="AD30" s="96"/>
      <c r="AE30" s="80"/>
      <c r="AF30" s="80"/>
      <c r="AG30" s="96"/>
    </row>
    <row r="31" spans="1:33" ht="13.5">
      <c r="A31" s="79"/>
      <c r="C31" s="78"/>
      <c r="D31" s="80"/>
      <c r="E31" s="80"/>
      <c r="F31" s="96"/>
      <c r="G31" s="80"/>
      <c r="H31" s="80"/>
      <c r="I31" s="96"/>
      <c r="J31" s="80"/>
      <c r="K31" s="80"/>
      <c r="L31" s="96"/>
      <c r="M31" s="80"/>
      <c r="N31" s="80"/>
      <c r="O31" s="96"/>
      <c r="P31" s="80"/>
      <c r="Q31" s="80"/>
      <c r="R31" s="96"/>
      <c r="S31" s="80"/>
      <c r="T31" s="80"/>
      <c r="U31" s="96"/>
      <c r="V31" s="80"/>
      <c r="W31" s="80"/>
      <c r="X31" s="96"/>
      <c r="Y31" s="80"/>
      <c r="Z31" s="80"/>
      <c r="AA31" s="96"/>
      <c r="AB31" s="80"/>
      <c r="AC31" s="80"/>
      <c r="AD31" s="96"/>
      <c r="AE31" s="80"/>
      <c r="AF31" s="80"/>
      <c r="AG31" s="96"/>
    </row>
    <row r="32" spans="1:33" ht="12.75">
      <c r="A32" s="78"/>
      <c r="B32" s="78"/>
      <c r="C32" s="78"/>
      <c r="D32" s="80"/>
      <c r="E32" s="80"/>
      <c r="F32" s="96"/>
      <c r="G32" s="80"/>
      <c r="H32" s="80"/>
      <c r="I32" s="96"/>
      <c r="J32" s="80"/>
      <c r="K32" s="80"/>
      <c r="L32" s="96"/>
      <c r="M32" s="80"/>
      <c r="N32" s="80"/>
      <c r="O32" s="96"/>
      <c r="P32" s="80"/>
      <c r="Q32" s="80"/>
      <c r="R32" s="96"/>
      <c r="S32" s="80"/>
      <c r="T32" s="80"/>
      <c r="U32" s="96"/>
      <c r="V32" s="80"/>
      <c r="W32" s="80"/>
      <c r="X32" s="96"/>
      <c r="Y32" s="80"/>
      <c r="Z32" s="80"/>
      <c r="AA32" s="96"/>
      <c r="AB32" s="80"/>
      <c r="AC32" s="80"/>
      <c r="AD32" s="96"/>
      <c r="AE32" s="80"/>
      <c r="AF32" s="80"/>
      <c r="AG32" s="96"/>
    </row>
    <row r="33" spans="1:33" ht="12.75">
      <c r="A33" s="78"/>
      <c r="B33" s="78"/>
      <c r="C33" s="78"/>
      <c r="D33" s="80"/>
      <c r="E33" s="80"/>
      <c r="F33" s="96"/>
      <c r="G33" s="80"/>
      <c r="H33" s="80"/>
      <c r="I33" s="96"/>
      <c r="J33" s="80"/>
      <c r="K33" s="80"/>
      <c r="L33" s="96"/>
      <c r="M33" s="80"/>
      <c r="N33" s="80"/>
      <c r="O33" s="96"/>
      <c r="P33" s="80"/>
      <c r="Q33" s="80"/>
      <c r="R33" s="96"/>
      <c r="S33" s="80"/>
      <c r="T33" s="80"/>
      <c r="U33" s="96"/>
      <c r="V33" s="80"/>
      <c r="W33" s="80"/>
      <c r="X33" s="96"/>
      <c r="Y33" s="80"/>
      <c r="Z33" s="80"/>
      <c r="AA33" s="96"/>
      <c r="AB33" s="80"/>
      <c r="AC33" s="80"/>
      <c r="AD33" s="96"/>
      <c r="AE33" s="80"/>
      <c r="AF33" s="80"/>
      <c r="AG33" s="96"/>
    </row>
    <row r="34" spans="1:33" ht="12.75">
      <c r="A34" s="78"/>
      <c r="B34" s="78"/>
      <c r="C34" s="78"/>
      <c r="D34" s="80"/>
      <c r="E34" s="80"/>
      <c r="F34" s="96"/>
      <c r="G34" s="80"/>
      <c r="H34" s="80"/>
      <c r="I34" s="96"/>
      <c r="J34" s="80"/>
      <c r="K34" s="80"/>
      <c r="L34" s="96"/>
      <c r="M34" s="80"/>
      <c r="N34" s="80"/>
      <c r="O34" s="96"/>
      <c r="P34" s="80"/>
      <c r="Q34" s="80"/>
      <c r="R34" s="96"/>
      <c r="S34" s="80"/>
      <c r="T34" s="80"/>
      <c r="U34" s="96"/>
      <c r="V34" s="80"/>
      <c r="W34" s="80"/>
      <c r="X34" s="96"/>
      <c r="Y34" s="80"/>
      <c r="Z34" s="80"/>
      <c r="AA34" s="96"/>
      <c r="AB34" s="80"/>
      <c r="AC34" s="80"/>
      <c r="AD34" s="96"/>
      <c r="AE34" s="80"/>
      <c r="AF34" s="80"/>
      <c r="AG34" s="96"/>
    </row>
    <row r="35" spans="1:33" ht="12.75">
      <c r="A35" s="78"/>
      <c r="B35" s="78"/>
      <c r="C35" s="78"/>
      <c r="D35" s="80"/>
      <c r="E35" s="80"/>
      <c r="F35" s="96"/>
      <c r="G35" s="80"/>
      <c r="H35" s="80"/>
      <c r="I35" s="96"/>
      <c r="J35" s="80"/>
      <c r="K35" s="80"/>
      <c r="L35" s="96"/>
      <c r="M35" s="80"/>
      <c r="N35" s="80"/>
      <c r="O35" s="96"/>
      <c r="P35" s="80"/>
      <c r="Q35" s="80"/>
      <c r="R35" s="96"/>
      <c r="S35" s="80"/>
      <c r="T35" s="80"/>
      <c r="U35" s="96"/>
      <c r="V35" s="80"/>
      <c r="W35" s="80"/>
      <c r="X35" s="96"/>
      <c r="Y35" s="80"/>
      <c r="Z35" s="80"/>
      <c r="AA35" s="96"/>
      <c r="AB35" s="80"/>
      <c r="AC35" s="80"/>
      <c r="AD35" s="96"/>
      <c r="AE35" s="80"/>
      <c r="AF35" s="80"/>
      <c r="AG35" s="96"/>
    </row>
    <row r="36" spans="1:33" ht="12.75">
      <c r="A36" s="78"/>
      <c r="B36" s="78"/>
      <c r="C36" s="78"/>
      <c r="D36" s="80"/>
      <c r="E36" s="80"/>
      <c r="F36" s="96"/>
      <c r="G36" s="80"/>
      <c r="H36" s="80"/>
      <c r="I36" s="96"/>
      <c r="J36" s="80"/>
      <c r="K36" s="80"/>
      <c r="L36" s="96"/>
      <c r="M36" s="80"/>
      <c r="N36" s="80"/>
      <c r="O36" s="96"/>
      <c r="P36" s="80"/>
      <c r="Q36" s="80"/>
      <c r="R36" s="96"/>
      <c r="S36" s="80"/>
      <c r="T36" s="80"/>
      <c r="U36" s="96"/>
      <c r="V36" s="80"/>
      <c r="W36" s="80"/>
      <c r="X36" s="96"/>
      <c r="Y36" s="80"/>
      <c r="Z36" s="80"/>
      <c r="AA36" s="96"/>
      <c r="AB36" s="80"/>
      <c r="AC36" s="80"/>
      <c r="AD36" s="96"/>
      <c r="AE36" s="80"/>
      <c r="AF36" s="80"/>
      <c r="AG36" s="96"/>
    </row>
    <row r="37" spans="1:33" ht="12.75">
      <c r="A37" s="78"/>
      <c r="B37" s="78"/>
      <c r="C37" s="78"/>
      <c r="D37" s="80"/>
      <c r="E37" s="80"/>
      <c r="F37" s="96"/>
      <c r="G37" s="80"/>
      <c r="H37" s="80"/>
      <c r="I37" s="96"/>
      <c r="J37" s="80"/>
      <c r="K37" s="80"/>
      <c r="L37" s="96"/>
      <c r="M37" s="80"/>
      <c r="N37" s="80"/>
      <c r="O37" s="96"/>
      <c r="P37" s="80"/>
      <c r="Q37" s="80"/>
      <c r="R37" s="96"/>
      <c r="S37" s="80"/>
      <c r="T37" s="80"/>
      <c r="U37" s="96"/>
      <c r="V37" s="80"/>
      <c r="W37" s="80"/>
      <c r="X37" s="96"/>
      <c r="Y37" s="80"/>
      <c r="Z37" s="80"/>
      <c r="AA37" s="96"/>
      <c r="AB37" s="80"/>
      <c r="AC37" s="80"/>
      <c r="AD37" s="96"/>
      <c r="AE37" s="80"/>
      <c r="AF37" s="80"/>
      <c r="AG37" s="96"/>
    </row>
    <row r="38" spans="1:33" ht="12.75">
      <c r="A38" s="78"/>
      <c r="B38" s="78"/>
      <c r="C38" s="78"/>
      <c r="D38" s="80"/>
      <c r="E38" s="80"/>
      <c r="F38" s="96"/>
      <c r="G38" s="80"/>
      <c r="H38" s="80"/>
      <c r="I38" s="96"/>
      <c r="J38" s="80"/>
      <c r="K38" s="80"/>
      <c r="L38" s="96"/>
      <c r="M38" s="80"/>
      <c r="N38" s="80"/>
      <c r="O38" s="96"/>
      <c r="P38" s="80"/>
      <c r="Q38" s="80"/>
      <c r="R38" s="96"/>
      <c r="S38" s="80"/>
      <c r="T38" s="80"/>
      <c r="U38" s="96"/>
      <c r="V38" s="80"/>
      <c r="W38" s="80"/>
      <c r="X38" s="96"/>
      <c r="Y38" s="80"/>
      <c r="Z38" s="80"/>
      <c r="AA38" s="96"/>
      <c r="AB38" s="80"/>
      <c r="AC38" s="80"/>
      <c r="AD38" s="96"/>
      <c r="AE38" s="80"/>
      <c r="AF38" s="80"/>
      <c r="AG38" s="96"/>
    </row>
    <row r="39" spans="1:33" ht="12.75">
      <c r="A39" s="78"/>
      <c r="B39" s="78"/>
      <c r="C39" s="78"/>
      <c r="D39" s="80"/>
      <c r="E39" s="80"/>
      <c r="F39" s="96"/>
      <c r="G39" s="80"/>
      <c r="H39" s="80"/>
      <c r="I39" s="96"/>
      <c r="J39" s="80"/>
      <c r="K39" s="80"/>
      <c r="L39" s="96"/>
      <c r="M39" s="80"/>
      <c r="N39" s="80"/>
      <c r="O39" s="96"/>
      <c r="P39" s="80"/>
      <c r="Q39" s="80"/>
      <c r="R39" s="96"/>
      <c r="S39" s="80"/>
      <c r="T39" s="80"/>
      <c r="U39" s="96"/>
      <c r="V39" s="80"/>
      <c r="W39" s="80"/>
      <c r="X39" s="96"/>
      <c r="Y39" s="80"/>
      <c r="Z39" s="80"/>
      <c r="AA39" s="96"/>
      <c r="AB39" s="80"/>
      <c r="AC39" s="80"/>
      <c r="AD39" s="96"/>
      <c r="AE39" s="80"/>
      <c r="AF39" s="80"/>
      <c r="AG39" s="96"/>
    </row>
    <row r="40" spans="1:33" ht="12.75">
      <c r="A40" s="78"/>
      <c r="B40" s="78"/>
      <c r="C40" s="78"/>
      <c r="D40" s="80"/>
      <c r="E40" s="80"/>
      <c r="F40" s="96"/>
      <c r="G40" s="80"/>
      <c r="H40" s="80"/>
      <c r="I40" s="96"/>
      <c r="J40" s="80"/>
      <c r="K40" s="80"/>
      <c r="L40" s="96"/>
      <c r="M40" s="80"/>
      <c r="N40" s="80"/>
      <c r="O40" s="96"/>
      <c r="P40" s="80"/>
      <c r="Q40" s="80"/>
      <c r="R40" s="96"/>
      <c r="S40" s="80"/>
      <c r="T40" s="80"/>
      <c r="U40" s="96"/>
      <c r="V40" s="80"/>
      <c r="W40" s="80"/>
      <c r="X40" s="96"/>
      <c r="Y40" s="80"/>
      <c r="Z40" s="80"/>
      <c r="AA40" s="96"/>
      <c r="AB40" s="80"/>
      <c r="AC40" s="80"/>
      <c r="AD40" s="96"/>
      <c r="AE40" s="80"/>
      <c r="AF40" s="80"/>
      <c r="AG40" s="96"/>
    </row>
    <row r="41" spans="1:33" ht="12.75">
      <c r="A41" s="78"/>
      <c r="B41" s="78"/>
      <c r="C41" s="78"/>
      <c r="D41" s="80"/>
      <c r="E41" s="80"/>
      <c r="F41" s="96"/>
      <c r="G41" s="80"/>
      <c r="H41" s="80"/>
      <c r="I41" s="96"/>
      <c r="J41" s="80"/>
      <c r="K41" s="80"/>
      <c r="L41" s="96"/>
      <c r="M41" s="80"/>
      <c r="N41" s="80"/>
      <c r="O41" s="96"/>
      <c r="P41" s="80"/>
      <c r="Q41" s="80"/>
      <c r="R41" s="96"/>
      <c r="S41" s="80"/>
      <c r="T41" s="80"/>
      <c r="U41" s="96"/>
      <c r="V41" s="80"/>
      <c r="W41" s="80"/>
      <c r="X41" s="96"/>
      <c r="Y41" s="80"/>
      <c r="Z41" s="80"/>
      <c r="AA41" s="96"/>
      <c r="AB41" s="80"/>
      <c r="AC41" s="80"/>
      <c r="AD41" s="96"/>
      <c r="AE41" s="80"/>
      <c r="AF41" s="80"/>
      <c r="AG41" s="96"/>
    </row>
    <row r="42" spans="1:33" ht="12.75">
      <c r="A42" s="78"/>
      <c r="B42" s="78"/>
      <c r="C42" s="78"/>
      <c r="D42" s="80"/>
      <c r="E42" s="80"/>
      <c r="F42" s="96"/>
      <c r="G42" s="80"/>
      <c r="H42" s="80"/>
      <c r="I42" s="96"/>
      <c r="J42" s="80"/>
      <c r="K42" s="80"/>
      <c r="L42" s="96"/>
      <c r="M42" s="80"/>
      <c r="N42" s="80"/>
      <c r="O42" s="96"/>
      <c r="P42" s="80"/>
      <c r="Q42" s="80"/>
      <c r="R42" s="96"/>
      <c r="S42" s="80"/>
      <c r="T42" s="80"/>
      <c r="U42" s="96"/>
      <c r="V42" s="80"/>
      <c r="W42" s="80"/>
      <c r="X42" s="96"/>
      <c r="Y42" s="80"/>
      <c r="Z42" s="80"/>
      <c r="AA42" s="96"/>
      <c r="AB42" s="80"/>
      <c r="AC42" s="80"/>
      <c r="AD42" s="96"/>
      <c r="AE42" s="80"/>
      <c r="AF42" s="80"/>
      <c r="AG42" s="96"/>
    </row>
    <row r="43" spans="1:33" ht="409.5">
      <c r="A43" s="78"/>
      <c r="B43" s="78"/>
      <c r="C43" s="78"/>
      <c r="D43" s="80"/>
      <c r="E43" s="80"/>
      <c r="F43" s="96"/>
      <c r="G43" s="80"/>
      <c r="H43" s="80"/>
      <c r="I43" s="96"/>
      <c r="J43" s="80"/>
      <c r="K43" s="80"/>
      <c r="L43" s="96"/>
      <c r="M43" s="80"/>
      <c r="N43" s="80"/>
      <c r="O43" s="96"/>
      <c r="P43" s="80"/>
      <c r="Q43" s="80"/>
      <c r="R43" s="96"/>
      <c r="S43" s="80"/>
      <c r="T43" s="80"/>
      <c r="U43" s="96"/>
      <c r="V43" s="80"/>
      <c r="W43" s="80"/>
      <c r="X43" s="96"/>
      <c r="Y43" s="80"/>
      <c r="Z43" s="80"/>
      <c r="AA43" s="96"/>
      <c r="AB43" s="80"/>
      <c r="AC43" s="80"/>
      <c r="AD43" s="96"/>
      <c r="AE43" s="80"/>
      <c r="AF43" s="80"/>
      <c r="AG43" s="96"/>
    </row>
    <row r="44" spans="1:33" ht="409.5">
      <c r="A44" s="78"/>
      <c r="B44" s="78"/>
      <c r="C44" s="78"/>
      <c r="D44" s="80"/>
      <c r="E44" s="80"/>
      <c r="F44" s="96"/>
      <c r="G44" s="80"/>
      <c r="H44" s="80"/>
      <c r="I44" s="96"/>
      <c r="J44" s="80"/>
      <c r="K44" s="80"/>
      <c r="L44" s="96"/>
      <c r="M44" s="80"/>
      <c r="N44" s="80"/>
      <c r="O44" s="96"/>
      <c r="P44" s="80"/>
      <c r="Q44" s="80"/>
      <c r="R44" s="96"/>
      <c r="S44" s="80"/>
      <c r="T44" s="80"/>
      <c r="U44" s="96"/>
      <c r="V44" s="80"/>
      <c r="W44" s="80"/>
      <c r="X44" s="96"/>
      <c r="Y44" s="80"/>
      <c r="Z44" s="80"/>
      <c r="AA44" s="96"/>
      <c r="AB44" s="80"/>
      <c r="AC44" s="80"/>
      <c r="AD44" s="96"/>
      <c r="AE44" s="80"/>
      <c r="AF44" s="80"/>
      <c r="AG44" s="96"/>
    </row>
    <row r="45" spans="1:33" ht="12.75">
      <c r="A45" s="78"/>
      <c r="B45" s="78"/>
      <c r="C45" s="78"/>
      <c r="D45" s="80"/>
      <c r="E45" s="80"/>
      <c r="F45" s="96"/>
      <c r="G45" s="80"/>
      <c r="H45" s="80"/>
      <c r="I45" s="96"/>
      <c r="J45" s="80"/>
      <c r="K45" s="80"/>
      <c r="L45" s="96"/>
      <c r="M45" s="80"/>
      <c r="N45" s="80"/>
      <c r="O45" s="96"/>
      <c r="P45" s="80"/>
      <c r="Q45" s="80"/>
      <c r="R45" s="96"/>
      <c r="S45" s="80"/>
      <c r="T45" s="80"/>
      <c r="U45" s="96"/>
      <c r="V45" s="80"/>
      <c r="W45" s="80"/>
      <c r="X45" s="96"/>
      <c r="Y45" s="80"/>
      <c r="Z45" s="80"/>
      <c r="AA45" s="96"/>
      <c r="AB45" s="80"/>
      <c r="AC45" s="80"/>
      <c r="AD45" s="96"/>
      <c r="AE45" s="80"/>
      <c r="AF45" s="80"/>
      <c r="AG45" s="96"/>
    </row>
    <row r="46" spans="1:33" ht="12.75">
      <c r="A46" s="78"/>
      <c r="B46" s="78"/>
      <c r="C46" s="78"/>
      <c r="D46" s="80"/>
      <c r="E46" s="80"/>
      <c r="F46" s="96"/>
      <c r="G46" s="80"/>
      <c r="H46" s="80"/>
      <c r="I46" s="96"/>
      <c r="J46" s="80"/>
      <c r="K46" s="80"/>
      <c r="L46" s="96"/>
      <c r="M46" s="80"/>
      <c r="N46" s="80"/>
      <c r="O46" s="96"/>
      <c r="P46" s="80"/>
      <c r="Q46" s="80"/>
      <c r="R46" s="96"/>
      <c r="S46" s="80"/>
      <c r="T46" s="80"/>
      <c r="U46" s="96"/>
      <c r="V46" s="80"/>
      <c r="W46" s="80"/>
      <c r="X46" s="96"/>
      <c r="Y46" s="80"/>
      <c r="Z46" s="80"/>
      <c r="AA46" s="96"/>
      <c r="AB46" s="80"/>
      <c r="AC46" s="80"/>
      <c r="AD46" s="96"/>
      <c r="AE46" s="80"/>
      <c r="AF46" s="80"/>
      <c r="AG46" s="96"/>
    </row>
    <row r="47" spans="1:33" ht="12.75">
      <c r="A47" s="78"/>
      <c r="B47" s="78"/>
      <c r="C47" s="78"/>
      <c r="D47" s="80"/>
      <c r="E47" s="80"/>
      <c r="F47" s="96"/>
      <c r="G47" s="80"/>
      <c r="H47" s="80"/>
      <c r="I47" s="96"/>
      <c r="J47" s="80"/>
      <c r="K47" s="80"/>
      <c r="L47" s="96"/>
      <c r="M47" s="80"/>
      <c r="N47" s="80"/>
      <c r="O47" s="96"/>
      <c r="P47" s="80"/>
      <c r="Q47" s="80"/>
      <c r="R47" s="96"/>
      <c r="S47" s="80"/>
      <c r="T47" s="80"/>
      <c r="U47" s="96"/>
      <c r="V47" s="80"/>
      <c r="W47" s="80"/>
      <c r="X47" s="96"/>
      <c r="Y47" s="80"/>
      <c r="Z47" s="80"/>
      <c r="AA47" s="96"/>
      <c r="AB47" s="80"/>
      <c r="AC47" s="80"/>
      <c r="AD47" s="96"/>
      <c r="AE47" s="80"/>
      <c r="AF47" s="80"/>
      <c r="AG47" s="96"/>
    </row>
    <row r="48" spans="1:33" ht="12.75">
      <c r="A48" s="78"/>
      <c r="B48" s="78"/>
      <c r="C48" s="78"/>
      <c r="D48" s="80"/>
      <c r="E48" s="80"/>
      <c r="F48" s="96"/>
      <c r="G48" s="80"/>
      <c r="H48" s="80"/>
      <c r="I48" s="96"/>
      <c r="J48" s="80"/>
      <c r="K48" s="80"/>
      <c r="L48" s="96"/>
      <c r="M48" s="80"/>
      <c r="N48" s="80"/>
      <c r="O48" s="96"/>
      <c r="P48" s="80"/>
      <c r="Q48" s="80"/>
      <c r="R48" s="96"/>
      <c r="S48" s="80"/>
      <c r="T48" s="80"/>
      <c r="U48" s="96"/>
      <c r="V48" s="80"/>
      <c r="W48" s="80"/>
      <c r="X48" s="96"/>
      <c r="Y48" s="80"/>
      <c r="Z48" s="80"/>
      <c r="AA48" s="96"/>
      <c r="AB48" s="80"/>
      <c r="AC48" s="80"/>
      <c r="AD48" s="96"/>
      <c r="AE48" s="80"/>
      <c r="AF48" s="80"/>
      <c r="AG48" s="96"/>
    </row>
    <row r="49" spans="1:33" ht="12.75">
      <c r="A49" s="78"/>
      <c r="B49" s="78"/>
      <c r="C49" s="78"/>
      <c r="D49" s="80"/>
      <c r="E49" s="80"/>
      <c r="F49" s="96"/>
      <c r="G49" s="80"/>
      <c r="H49" s="80"/>
      <c r="I49" s="96"/>
      <c r="J49" s="80"/>
      <c r="K49" s="80"/>
      <c r="L49" s="96"/>
      <c r="M49" s="80"/>
      <c r="N49" s="80"/>
      <c r="O49" s="96"/>
      <c r="P49" s="80"/>
      <c r="Q49" s="80"/>
      <c r="R49" s="96"/>
      <c r="S49" s="80"/>
      <c r="T49" s="80"/>
      <c r="U49" s="96"/>
      <c r="V49" s="80"/>
      <c r="W49" s="80"/>
      <c r="X49" s="96"/>
      <c r="Y49" s="80"/>
      <c r="Z49" s="80"/>
      <c r="AA49" s="96"/>
      <c r="AB49" s="80"/>
      <c r="AC49" s="80"/>
      <c r="AD49" s="96"/>
      <c r="AE49" s="80"/>
      <c r="AF49" s="80"/>
      <c r="AG49" s="96"/>
    </row>
    <row r="50" spans="1:33" ht="12.75">
      <c r="A50" s="78"/>
      <c r="B50" s="78"/>
      <c r="C50" s="78"/>
      <c r="D50" s="80"/>
      <c r="E50" s="80"/>
      <c r="F50" s="96"/>
      <c r="G50" s="80"/>
      <c r="H50" s="80"/>
      <c r="I50" s="96"/>
      <c r="J50" s="80"/>
      <c r="K50" s="80"/>
      <c r="L50" s="96"/>
      <c r="M50" s="80"/>
      <c r="N50" s="80"/>
      <c r="O50" s="96"/>
      <c r="P50" s="80"/>
      <c r="Q50" s="80"/>
      <c r="R50" s="96"/>
      <c r="S50" s="80"/>
      <c r="T50" s="80"/>
      <c r="U50" s="96"/>
      <c r="V50" s="80"/>
      <c r="W50" s="80"/>
      <c r="X50" s="96"/>
      <c r="Y50" s="80"/>
      <c r="Z50" s="80"/>
      <c r="AA50" s="96"/>
      <c r="AB50" s="80"/>
      <c r="AC50" s="80"/>
      <c r="AD50" s="96"/>
      <c r="AE50" s="80"/>
      <c r="AF50" s="80"/>
      <c r="AG50" s="96"/>
    </row>
    <row r="51" spans="1:33" ht="12.75">
      <c r="A51" s="78"/>
      <c r="B51" s="78"/>
      <c r="C51" s="78"/>
      <c r="D51" s="80"/>
      <c r="E51" s="80"/>
      <c r="F51" s="96"/>
      <c r="G51" s="80"/>
      <c r="H51" s="80"/>
      <c r="I51" s="96"/>
      <c r="J51" s="80"/>
      <c r="K51" s="80"/>
      <c r="L51" s="96"/>
      <c r="M51" s="80"/>
      <c r="N51" s="80"/>
      <c r="O51" s="96"/>
      <c r="P51" s="80"/>
      <c r="Q51" s="80"/>
      <c r="R51" s="96"/>
      <c r="S51" s="80"/>
      <c r="T51" s="80"/>
      <c r="U51" s="96"/>
      <c r="V51" s="80"/>
      <c r="W51" s="80"/>
      <c r="X51" s="96"/>
      <c r="Y51" s="80"/>
      <c r="Z51" s="80"/>
      <c r="AA51" s="96"/>
      <c r="AB51" s="80"/>
      <c r="AC51" s="80"/>
      <c r="AD51" s="96"/>
      <c r="AE51" s="80"/>
      <c r="AF51" s="80"/>
      <c r="AG51" s="96"/>
    </row>
    <row r="52" spans="1:33" ht="12.75">
      <c r="A52" s="78"/>
      <c r="B52" s="78"/>
      <c r="C52" s="78"/>
      <c r="D52" s="80"/>
      <c r="E52" s="80"/>
      <c r="F52" s="96"/>
      <c r="G52" s="80"/>
      <c r="H52" s="80"/>
      <c r="I52" s="96"/>
      <c r="J52" s="80"/>
      <c r="K52" s="80"/>
      <c r="L52" s="96"/>
      <c r="M52" s="80"/>
      <c r="N52" s="80"/>
      <c r="O52" s="96"/>
      <c r="P52" s="80"/>
      <c r="Q52" s="80"/>
      <c r="R52" s="96"/>
      <c r="S52" s="80"/>
      <c r="T52" s="80"/>
      <c r="U52" s="96"/>
      <c r="V52" s="80"/>
      <c r="W52" s="80"/>
      <c r="X52" s="96"/>
      <c r="Y52" s="80"/>
      <c r="Z52" s="80"/>
      <c r="AA52" s="96"/>
      <c r="AB52" s="80"/>
      <c r="AC52" s="80"/>
      <c r="AD52" s="96"/>
      <c r="AE52" s="80"/>
      <c r="AF52" s="80"/>
      <c r="AG52" s="96"/>
    </row>
    <row r="53" spans="1:33" ht="12.75">
      <c r="A53" s="78"/>
      <c r="B53" s="78"/>
      <c r="C53" s="78"/>
      <c r="D53" s="80"/>
      <c r="E53" s="80"/>
      <c r="F53" s="96"/>
      <c r="G53" s="80"/>
      <c r="H53" s="80"/>
      <c r="I53" s="96"/>
      <c r="J53" s="80"/>
      <c r="K53" s="80"/>
      <c r="L53" s="96"/>
      <c r="M53" s="80"/>
      <c r="N53" s="80"/>
      <c r="O53" s="96"/>
      <c r="P53" s="80"/>
      <c r="Q53" s="80"/>
      <c r="R53" s="96"/>
      <c r="S53" s="80"/>
      <c r="T53" s="80"/>
      <c r="U53" s="96"/>
      <c r="V53" s="80"/>
      <c r="W53" s="80"/>
      <c r="X53" s="96"/>
      <c r="Y53" s="80"/>
      <c r="Z53" s="80"/>
      <c r="AA53" s="96"/>
      <c r="AB53" s="80"/>
      <c r="AC53" s="80"/>
      <c r="AD53" s="96"/>
      <c r="AE53" s="80"/>
      <c r="AF53" s="80"/>
      <c r="AG53" s="96"/>
    </row>
    <row r="54" spans="1:33" ht="12.75">
      <c r="A54" s="78"/>
      <c r="B54" s="78"/>
      <c r="C54" s="78"/>
      <c r="D54" s="80"/>
      <c r="E54" s="80"/>
      <c r="F54" s="96"/>
      <c r="G54" s="80"/>
      <c r="H54" s="80"/>
      <c r="I54" s="96"/>
      <c r="J54" s="80"/>
      <c r="K54" s="80"/>
      <c r="L54" s="96"/>
      <c r="M54" s="80"/>
      <c r="N54" s="80"/>
      <c r="O54" s="96"/>
      <c r="P54" s="80"/>
      <c r="Q54" s="80"/>
      <c r="R54" s="96"/>
      <c r="S54" s="80"/>
      <c r="T54" s="80"/>
      <c r="U54" s="96"/>
      <c r="V54" s="80"/>
      <c r="W54" s="80"/>
      <c r="X54" s="96"/>
      <c r="Y54" s="80"/>
      <c r="Z54" s="80"/>
      <c r="AA54" s="96"/>
      <c r="AB54" s="80"/>
      <c r="AC54" s="80"/>
      <c r="AD54" s="96"/>
      <c r="AE54" s="80"/>
      <c r="AF54" s="80"/>
      <c r="AG54" s="96"/>
    </row>
    <row r="55" spans="1:33" ht="12.75">
      <c r="A55" s="78"/>
      <c r="B55" s="78"/>
      <c r="C55" s="78"/>
      <c r="D55" s="80"/>
      <c r="E55" s="80"/>
      <c r="F55" s="96"/>
      <c r="G55" s="80"/>
      <c r="H55" s="80"/>
      <c r="I55" s="96"/>
      <c r="J55" s="80"/>
      <c r="K55" s="80"/>
      <c r="L55" s="96"/>
      <c r="M55" s="80"/>
      <c r="N55" s="80"/>
      <c r="O55" s="96"/>
      <c r="P55" s="80"/>
      <c r="Q55" s="80"/>
      <c r="R55" s="96"/>
      <c r="S55" s="80"/>
      <c r="T55" s="80"/>
      <c r="U55" s="96"/>
      <c r="V55" s="80"/>
      <c r="W55" s="80"/>
      <c r="X55" s="96"/>
      <c r="Y55" s="80"/>
      <c r="Z55" s="80"/>
      <c r="AA55" s="96"/>
      <c r="AB55" s="80"/>
      <c r="AC55" s="80"/>
      <c r="AD55" s="96"/>
      <c r="AE55" s="80"/>
      <c r="AF55" s="80"/>
      <c r="AG55" s="96"/>
    </row>
    <row r="56" spans="1:33" ht="12.75">
      <c r="A56" s="78"/>
      <c r="B56" s="78"/>
      <c r="C56" s="78"/>
      <c r="D56" s="80"/>
      <c r="E56" s="80"/>
      <c r="F56" s="96"/>
      <c r="G56" s="80"/>
      <c r="H56" s="80"/>
      <c r="I56" s="96"/>
      <c r="J56" s="80"/>
      <c r="K56" s="80"/>
      <c r="L56" s="96"/>
      <c r="M56" s="80"/>
      <c r="N56" s="80"/>
      <c r="O56" s="96"/>
      <c r="P56" s="80"/>
      <c r="Q56" s="80"/>
      <c r="R56" s="96"/>
      <c r="S56" s="80"/>
      <c r="T56" s="80"/>
      <c r="U56" s="96"/>
      <c r="V56" s="80"/>
      <c r="W56" s="80"/>
      <c r="X56" s="96"/>
      <c r="Y56" s="80"/>
      <c r="Z56" s="80"/>
      <c r="AA56" s="96"/>
      <c r="AB56" s="80"/>
      <c r="AC56" s="80"/>
      <c r="AD56" s="96"/>
      <c r="AE56" s="80"/>
      <c r="AF56" s="80"/>
      <c r="AG56" s="96"/>
    </row>
    <row r="57" spans="1:33" ht="12.75">
      <c r="A57" s="78"/>
      <c r="B57" s="78"/>
      <c r="C57" s="78"/>
      <c r="D57" s="80"/>
      <c r="E57" s="80"/>
      <c r="F57" s="96"/>
      <c r="G57" s="80"/>
      <c r="H57" s="80"/>
      <c r="I57" s="96"/>
      <c r="J57" s="80"/>
      <c r="K57" s="80"/>
      <c r="L57" s="96"/>
      <c r="M57" s="80"/>
      <c r="N57" s="80"/>
      <c r="O57" s="96"/>
      <c r="P57" s="80"/>
      <c r="Q57" s="80"/>
      <c r="R57" s="96"/>
      <c r="S57" s="80"/>
      <c r="T57" s="80"/>
      <c r="U57" s="96"/>
      <c r="V57" s="80"/>
      <c r="W57" s="80"/>
      <c r="X57" s="96"/>
      <c r="Y57" s="80"/>
      <c r="Z57" s="80"/>
      <c r="AA57" s="96"/>
      <c r="AB57" s="80"/>
      <c r="AC57" s="80"/>
      <c r="AD57" s="96"/>
      <c r="AE57" s="80"/>
      <c r="AF57" s="80"/>
      <c r="AG57" s="96"/>
    </row>
    <row r="58" spans="1:33" ht="12.75">
      <c r="A58" s="78"/>
      <c r="B58" s="78"/>
      <c r="C58" s="78"/>
      <c r="D58" s="80"/>
      <c r="E58" s="80"/>
      <c r="F58" s="96"/>
      <c r="G58" s="80"/>
      <c r="H58" s="80"/>
      <c r="I58" s="96"/>
      <c r="J58" s="80"/>
      <c r="K58" s="80"/>
      <c r="L58" s="96"/>
      <c r="M58" s="80"/>
      <c r="N58" s="80"/>
      <c r="O58" s="96"/>
      <c r="P58" s="80"/>
      <c r="Q58" s="80"/>
      <c r="R58" s="96"/>
      <c r="S58" s="80"/>
      <c r="T58" s="80"/>
      <c r="U58" s="96"/>
      <c r="V58" s="80"/>
      <c r="W58" s="80"/>
      <c r="X58" s="96"/>
      <c r="Y58" s="80"/>
      <c r="Z58" s="80"/>
      <c r="AA58" s="96"/>
      <c r="AB58" s="80"/>
      <c r="AC58" s="80"/>
      <c r="AD58" s="96"/>
      <c r="AE58" s="80"/>
      <c r="AF58" s="80"/>
      <c r="AG58" s="96"/>
    </row>
    <row r="59" spans="1:33" ht="12.75">
      <c r="A59" s="78"/>
      <c r="B59" s="78"/>
      <c r="C59" s="78"/>
      <c r="D59" s="80"/>
      <c r="E59" s="80"/>
      <c r="F59" s="96"/>
      <c r="G59" s="80"/>
      <c r="H59" s="80"/>
      <c r="I59" s="96"/>
      <c r="J59" s="80"/>
      <c r="K59" s="80"/>
      <c r="L59" s="96"/>
      <c r="M59" s="80"/>
      <c r="N59" s="80"/>
      <c r="O59" s="96"/>
      <c r="P59" s="80"/>
      <c r="Q59" s="80"/>
      <c r="R59" s="96"/>
      <c r="S59" s="80"/>
      <c r="T59" s="80"/>
      <c r="U59" s="96"/>
      <c r="V59" s="80"/>
      <c r="W59" s="80"/>
      <c r="X59" s="96"/>
      <c r="Y59" s="80"/>
      <c r="Z59" s="80"/>
      <c r="AA59" s="96"/>
      <c r="AB59" s="80"/>
      <c r="AC59" s="80"/>
      <c r="AD59" s="96"/>
      <c r="AE59" s="80"/>
      <c r="AF59" s="80"/>
      <c r="AG59" s="96"/>
    </row>
    <row r="60" spans="1:33" ht="12.75">
      <c r="A60" s="78"/>
      <c r="B60" s="78"/>
      <c r="C60" s="78"/>
      <c r="D60" s="80"/>
      <c r="E60" s="80"/>
      <c r="F60" s="96"/>
      <c r="G60" s="80"/>
      <c r="H60" s="80"/>
      <c r="I60" s="96"/>
      <c r="J60" s="80"/>
      <c r="K60" s="80"/>
      <c r="L60" s="96"/>
      <c r="M60" s="80"/>
      <c r="N60" s="80"/>
      <c r="O60" s="96"/>
      <c r="P60" s="80"/>
      <c r="Q60" s="80"/>
      <c r="R60" s="96"/>
      <c r="S60" s="80"/>
      <c r="T60" s="80"/>
      <c r="U60" s="96"/>
      <c r="V60" s="80"/>
      <c r="W60" s="80"/>
      <c r="X60" s="96"/>
      <c r="Y60" s="80"/>
      <c r="Z60" s="80"/>
      <c r="AA60" s="96"/>
      <c r="AB60" s="80"/>
      <c r="AC60" s="80"/>
      <c r="AD60" s="96"/>
      <c r="AE60" s="80"/>
      <c r="AF60" s="80"/>
      <c r="AG60" s="96"/>
    </row>
    <row r="61" spans="1:33" ht="12.75">
      <c r="A61" s="78"/>
      <c r="B61" s="78"/>
      <c r="C61" s="78"/>
      <c r="D61" s="80"/>
      <c r="E61" s="80"/>
      <c r="F61" s="96"/>
      <c r="G61" s="80"/>
      <c r="H61" s="80"/>
      <c r="I61" s="96"/>
      <c r="J61" s="80"/>
      <c r="K61" s="80"/>
      <c r="L61" s="96"/>
      <c r="M61" s="80"/>
      <c r="N61" s="80"/>
      <c r="O61" s="96"/>
      <c r="P61" s="80"/>
      <c r="Q61" s="80"/>
      <c r="R61" s="96"/>
      <c r="S61" s="80"/>
      <c r="T61" s="80"/>
      <c r="U61" s="96"/>
      <c r="V61" s="80"/>
      <c r="W61" s="80"/>
      <c r="X61" s="96"/>
      <c r="Y61" s="80"/>
      <c r="Z61" s="80"/>
      <c r="AA61" s="96"/>
      <c r="AB61" s="80"/>
      <c r="AC61" s="80"/>
      <c r="AD61" s="96"/>
      <c r="AE61" s="80"/>
      <c r="AF61" s="80"/>
      <c r="AG61" s="96"/>
    </row>
    <row r="62" spans="1:33" ht="12.75">
      <c r="A62" s="78"/>
      <c r="B62" s="78"/>
      <c r="C62" s="78"/>
      <c r="D62" s="80"/>
      <c r="E62" s="80"/>
      <c r="F62" s="96"/>
      <c r="G62" s="80"/>
      <c r="H62" s="80"/>
      <c r="I62" s="96"/>
      <c r="J62" s="80"/>
      <c r="K62" s="80"/>
      <c r="L62" s="96"/>
      <c r="M62" s="80"/>
      <c r="N62" s="80"/>
      <c r="O62" s="96"/>
      <c r="P62" s="80"/>
      <c r="Q62" s="80"/>
      <c r="R62" s="96"/>
      <c r="S62" s="80"/>
      <c r="T62" s="80"/>
      <c r="U62" s="96"/>
      <c r="V62" s="80"/>
      <c r="W62" s="80"/>
      <c r="X62" s="96"/>
      <c r="Y62" s="80"/>
      <c r="Z62" s="80"/>
      <c r="AA62" s="96"/>
      <c r="AB62" s="80"/>
      <c r="AC62" s="80"/>
      <c r="AD62" s="96"/>
      <c r="AE62" s="80"/>
      <c r="AF62" s="80"/>
      <c r="AG62" s="96"/>
    </row>
    <row r="63" spans="1:33" ht="12.75">
      <c r="A63" s="78"/>
      <c r="B63" s="78"/>
      <c r="C63" s="78"/>
      <c r="D63" s="80"/>
      <c r="E63" s="80"/>
      <c r="F63" s="96"/>
      <c r="G63" s="80"/>
      <c r="H63" s="80"/>
      <c r="I63" s="96"/>
      <c r="J63" s="80"/>
      <c r="K63" s="80"/>
      <c r="L63" s="96"/>
      <c r="M63" s="80"/>
      <c r="N63" s="80"/>
      <c r="O63" s="96"/>
      <c r="P63" s="80"/>
      <c r="Q63" s="80"/>
      <c r="R63" s="96"/>
      <c r="S63" s="80"/>
      <c r="T63" s="80"/>
      <c r="U63" s="96"/>
      <c r="V63" s="80"/>
      <c r="W63" s="80"/>
      <c r="X63" s="96"/>
      <c r="Y63" s="80"/>
      <c r="Z63" s="80"/>
      <c r="AA63" s="96"/>
      <c r="AB63" s="80"/>
      <c r="AC63" s="80"/>
      <c r="AD63" s="96"/>
      <c r="AE63" s="80"/>
      <c r="AF63" s="80"/>
      <c r="AG63" s="96"/>
    </row>
    <row r="64" spans="1:33" ht="12.75">
      <c r="A64" s="78"/>
      <c r="B64" s="78"/>
      <c r="C64" s="78"/>
      <c r="D64" s="80"/>
      <c r="E64" s="80"/>
      <c r="F64" s="96"/>
      <c r="G64" s="80"/>
      <c r="H64" s="80"/>
      <c r="I64" s="96"/>
      <c r="J64" s="80"/>
      <c r="K64" s="80"/>
      <c r="L64" s="96"/>
      <c r="M64" s="80"/>
      <c r="N64" s="80"/>
      <c r="O64" s="96"/>
      <c r="P64" s="80"/>
      <c r="Q64" s="80"/>
      <c r="R64" s="96"/>
      <c r="S64" s="80"/>
      <c r="T64" s="80"/>
      <c r="U64" s="96"/>
      <c r="V64" s="80"/>
      <c r="W64" s="80"/>
      <c r="X64" s="96"/>
      <c r="Y64" s="80"/>
      <c r="Z64" s="80"/>
      <c r="AA64" s="96"/>
      <c r="AB64" s="80"/>
      <c r="AC64" s="80"/>
      <c r="AD64" s="96"/>
      <c r="AE64" s="80"/>
      <c r="AF64" s="80"/>
      <c r="AG64" s="96"/>
    </row>
    <row r="65" spans="1:33" ht="12.75">
      <c r="A65" s="78"/>
      <c r="B65" s="78"/>
      <c r="C65" s="78"/>
      <c r="D65" s="80"/>
      <c r="E65" s="80"/>
      <c r="F65" s="96"/>
      <c r="G65" s="80"/>
      <c r="H65" s="80"/>
      <c r="I65" s="96"/>
      <c r="J65" s="80"/>
      <c r="K65" s="80"/>
      <c r="L65" s="96"/>
      <c r="M65" s="80"/>
      <c r="N65" s="80"/>
      <c r="O65" s="96"/>
      <c r="P65" s="80"/>
      <c r="Q65" s="80"/>
      <c r="R65" s="96"/>
      <c r="S65" s="80"/>
      <c r="T65" s="80"/>
      <c r="U65" s="96"/>
      <c r="V65" s="80"/>
      <c r="W65" s="80"/>
      <c r="X65" s="96"/>
      <c r="Y65" s="80"/>
      <c r="Z65" s="80"/>
      <c r="AA65" s="96"/>
      <c r="AB65" s="80"/>
      <c r="AC65" s="80"/>
      <c r="AD65" s="96"/>
      <c r="AE65" s="80"/>
      <c r="AF65" s="80"/>
      <c r="AG65" s="96"/>
    </row>
    <row r="66" spans="1:33" ht="12.75">
      <c r="A66" s="78"/>
      <c r="B66" s="78"/>
      <c r="C66" s="78"/>
      <c r="D66" s="80"/>
      <c r="E66" s="80"/>
      <c r="F66" s="96"/>
      <c r="G66" s="80"/>
      <c r="H66" s="80"/>
      <c r="I66" s="96"/>
      <c r="J66" s="80"/>
      <c r="K66" s="80"/>
      <c r="L66" s="96"/>
      <c r="M66" s="80"/>
      <c r="N66" s="80"/>
      <c r="O66" s="96"/>
      <c r="P66" s="80"/>
      <c r="Q66" s="80"/>
      <c r="R66" s="96"/>
      <c r="S66" s="80"/>
      <c r="T66" s="80"/>
      <c r="U66" s="96"/>
      <c r="V66" s="80"/>
      <c r="W66" s="80"/>
      <c r="X66" s="96"/>
      <c r="Y66" s="80"/>
      <c r="Z66" s="80"/>
      <c r="AA66" s="96"/>
      <c r="AB66" s="80"/>
      <c r="AC66" s="80"/>
      <c r="AD66" s="96"/>
      <c r="AE66" s="80"/>
      <c r="AF66" s="80"/>
      <c r="AG66" s="96"/>
    </row>
    <row r="67" spans="1:33" ht="12.75">
      <c r="A67" s="78"/>
      <c r="B67" s="78"/>
      <c r="C67" s="78"/>
      <c r="D67" s="80"/>
      <c r="E67" s="80"/>
      <c r="F67" s="96"/>
      <c r="G67" s="80"/>
      <c r="H67" s="80"/>
      <c r="I67" s="96"/>
      <c r="J67" s="80"/>
      <c r="K67" s="80"/>
      <c r="L67" s="96"/>
      <c r="M67" s="80"/>
      <c r="N67" s="80"/>
      <c r="O67" s="96"/>
      <c r="P67" s="80"/>
      <c r="Q67" s="80"/>
      <c r="R67" s="96"/>
      <c r="S67" s="80"/>
      <c r="T67" s="80"/>
      <c r="U67" s="96"/>
      <c r="V67" s="80"/>
      <c r="W67" s="80"/>
      <c r="X67" s="96"/>
      <c r="Y67" s="80"/>
      <c r="Z67" s="80"/>
      <c r="AA67" s="96"/>
      <c r="AB67" s="80"/>
      <c r="AC67" s="80"/>
      <c r="AD67" s="96"/>
      <c r="AE67" s="80"/>
      <c r="AF67" s="80"/>
      <c r="AG67" s="96"/>
    </row>
    <row r="68" spans="1:33" ht="12.75">
      <c r="A68" s="78"/>
      <c r="B68" s="78"/>
      <c r="C68" s="78"/>
      <c r="D68" s="80"/>
      <c r="E68" s="80"/>
      <c r="F68" s="96"/>
      <c r="G68" s="80"/>
      <c r="H68" s="80"/>
      <c r="I68" s="96"/>
      <c r="J68" s="80"/>
      <c r="K68" s="80"/>
      <c r="L68" s="96"/>
      <c r="M68" s="80"/>
      <c r="N68" s="80"/>
      <c r="O68" s="96"/>
      <c r="P68" s="80"/>
      <c r="Q68" s="80"/>
      <c r="R68" s="96"/>
      <c r="S68" s="80"/>
      <c r="T68" s="80"/>
      <c r="U68" s="96"/>
      <c r="V68" s="80"/>
      <c r="W68" s="80"/>
      <c r="X68" s="96"/>
      <c r="Y68" s="80"/>
      <c r="Z68" s="80"/>
      <c r="AA68" s="96"/>
      <c r="AB68" s="80"/>
      <c r="AC68" s="80"/>
      <c r="AD68" s="96"/>
      <c r="AE68" s="80"/>
      <c r="AF68" s="80"/>
      <c r="AG68" s="96"/>
    </row>
    <row r="69" spans="1:33" ht="12.75">
      <c r="A69" s="78"/>
      <c r="B69" s="78"/>
      <c r="C69" s="78"/>
      <c r="D69" s="80"/>
      <c r="E69" s="80"/>
      <c r="F69" s="96"/>
      <c r="G69" s="80"/>
      <c r="H69" s="80"/>
      <c r="I69" s="96"/>
      <c r="J69" s="80"/>
      <c r="K69" s="80"/>
      <c r="L69" s="96"/>
      <c r="M69" s="80"/>
      <c r="N69" s="80"/>
      <c r="O69" s="96"/>
      <c r="P69" s="80"/>
      <c r="Q69" s="80"/>
      <c r="R69" s="96"/>
      <c r="S69" s="80"/>
      <c r="T69" s="80"/>
      <c r="U69" s="96"/>
      <c r="V69" s="80"/>
      <c r="W69" s="80"/>
      <c r="X69" s="96"/>
      <c r="Y69" s="80"/>
      <c r="Z69" s="80"/>
      <c r="AA69" s="96"/>
      <c r="AB69" s="80"/>
      <c r="AC69" s="80"/>
      <c r="AD69" s="96"/>
      <c r="AE69" s="80"/>
      <c r="AF69" s="80"/>
      <c r="AG69" s="96"/>
    </row>
    <row r="70" spans="1:33" ht="12.75">
      <c r="A70" s="78"/>
      <c r="B70" s="78"/>
      <c r="C70" s="78"/>
      <c r="D70" s="80"/>
      <c r="E70" s="80"/>
      <c r="F70" s="96"/>
      <c r="G70" s="80"/>
      <c r="H70" s="80"/>
      <c r="I70" s="96"/>
      <c r="J70" s="80"/>
      <c r="K70" s="80"/>
      <c r="L70" s="96"/>
      <c r="M70" s="80"/>
      <c r="N70" s="80"/>
      <c r="O70" s="96"/>
      <c r="P70" s="80"/>
      <c r="Q70" s="80"/>
      <c r="R70" s="96"/>
      <c r="S70" s="80"/>
      <c r="T70" s="80"/>
      <c r="U70" s="96"/>
      <c r="V70" s="80"/>
      <c r="W70" s="80"/>
      <c r="X70" s="96"/>
      <c r="Y70" s="80"/>
      <c r="Z70" s="80"/>
      <c r="AA70" s="96"/>
      <c r="AB70" s="80"/>
      <c r="AC70" s="80"/>
      <c r="AD70" s="96"/>
      <c r="AE70" s="80"/>
      <c r="AF70" s="80"/>
      <c r="AG70" s="96"/>
    </row>
    <row r="71" spans="1:33" ht="12.75">
      <c r="A71" s="78"/>
      <c r="B71" s="78"/>
      <c r="C71" s="78"/>
      <c r="D71" s="80"/>
      <c r="E71" s="80"/>
      <c r="F71" s="96"/>
      <c r="G71" s="80"/>
      <c r="H71" s="80"/>
      <c r="I71" s="96"/>
      <c r="J71" s="80"/>
      <c r="K71" s="80"/>
      <c r="L71" s="96"/>
      <c r="M71" s="80"/>
      <c r="N71" s="80"/>
      <c r="O71" s="96"/>
      <c r="P71" s="80"/>
      <c r="Q71" s="80"/>
      <c r="R71" s="96"/>
      <c r="S71" s="80"/>
      <c r="T71" s="80"/>
      <c r="U71" s="96"/>
      <c r="V71" s="80"/>
      <c r="W71" s="80"/>
      <c r="X71" s="96"/>
      <c r="Y71" s="80"/>
      <c r="Z71" s="80"/>
      <c r="AA71" s="96"/>
      <c r="AB71" s="80"/>
      <c r="AC71" s="80"/>
      <c r="AD71" s="96"/>
      <c r="AE71" s="80"/>
      <c r="AF71" s="80"/>
      <c r="AG71" s="96"/>
    </row>
    <row r="72" spans="1:33" ht="12.75">
      <c r="A72" s="78"/>
      <c r="B72" s="78"/>
      <c r="C72" s="78"/>
      <c r="D72" s="80"/>
      <c r="E72" s="80"/>
      <c r="F72" s="96"/>
      <c r="G72" s="80"/>
      <c r="H72" s="80"/>
      <c r="I72" s="96"/>
      <c r="J72" s="80"/>
      <c r="K72" s="80"/>
      <c r="L72" s="96"/>
      <c r="M72" s="80"/>
      <c r="N72" s="80"/>
      <c r="O72" s="96"/>
      <c r="P72" s="80"/>
      <c r="Q72" s="80"/>
      <c r="R72" s="96"/>
      <c r="S72" s="80"/>
      <c r="T72" s="80"/>
      <c r="U72" s="96"/>
      <c r="V72" s="80"/>
      <c r="W72" s="80"/>
      <c r="X72" s="96"/>
      <c r="Y72" s="80"/>
      <c r="Z72" s="80"/>
      <c r="AA72" s="96"/>
      <c r="AB72" s="80"/>
      <c r="AC72" s="80"/>
      <c r="AD72" s="96"/>
      <c r="AE72" s="80"/>
      <c r="AF72" s="80"/>
      <c r="AG72" s="96"/>
    </row>
    <row r="73" spans="1:33" ht="12.75">
      <c r="A73" s="78"/>
      <c r="B73" s="78"/>
      <c r="C73" s="78"/>
      <c r="D73" s="80"/>
      <c r="E73" s="80"/>
      <c r="F73" s="96"/>
      <c r="G73" s="80"/>
      <c r="H73" s="80"/>
      <c r="I73" s="96"/>
      <c r="J73" s="80"/>
      <c r="K73" s="80"/>
      <c r="L73" s="96"/>
      <c r="M73" s="80"/>
      <c r="N73" s="80"/>
      <c r="O73" s="96"/>
      <c r="P73" s="80"/>
      <c r="Q73" s="80"/>
      <c r="R73" s="96"/>
      <c r="S73" s="80"/>
      <c r="T73" s="80"/>
      <c r="U73" s="96"/>
      <c r="V73" s="80"/>
      <c r="W73" s="80"/>
      <c r="X73" s="96"/>
      <c r="Y73" s="80"/>
      <c r="Z73" s="80"/>
      <c r="AA73" s="96"/>
      <c r="AB73" s="80"/>
      <c r="AC73" s="80"/>
      <c r="AD73" s="96"/>
      <c r="AE73" s="80"/>
      <c r="AF73" s="80"/>
      <c r="AG73" s="96"/>
    </row>
    <row r="74" spans="1:33" ht="12.75">
      <c r="A74" s="78"/>
      <c r="B74" s="78"/>
      <c r="C74" s="78"/>
      <c r="D74" s="80"/>
      <c r="E74" s="80"/>
      <c r="F74" s="96"/>
      <c r="G74" s="80"/>
      <c r="H74" s="80"/>
      <c r="I74" s="96"/>
      <c r="J74" s="80"/>
      <c r="K74" s="80"/>
      <c r="L74" s="96"/>
      <c r="M74" s="80"/>
      <c r="N74" s="80"/>
      <c r="O74" s="96"/>
      <c r="P74" s="80"/>
      <c r="Q74" s="80"/>
      <c r="R74" s="96"/>
      <c r="S74" s="80"/>
      <c r="T74" s="80"/>
      <c r="U74" s="96"/>
      <c r="V74" s="80"/>
      <c r="W74" s="80"/>
      <c r="X74" s="96"/>
      <c r="Y74" s="80"/>
      <c r="Z74" s="80"/>
      <c r="AA74" s="96"/>
      <c r="AB74" s="80"/>
      <c r="AC74" s="80"/>
      <c r="AD74" s="96"/>
      <c r="AE74" s="80"/>
      <c r="AF74" s="80"/>
      <c r="AG74" s="96"/>
    </row>
    <row r="75" spans="1:33" ht="12.75">
      <c r="A75" s="78"/>
      <c r="B75" s="78"/>
      <c r="C75" s="78"/>
      <c r="D75" s="80"/>
      <c r="E75" s="80"/>
      <c r="F75" s="96"/>
      <c r="G75" s="80"/>
      <c r="H75" s="80"/>
      <c r="I75" s="96"/>
      <c r="J75" s="80"/>
      <c r="K75" s="80"/>
      <c r="L75" s="96"/>
      <c r="M75" s="80"/>
      <c r="N75" s="80"/>
      <c r="O75" s="96"/>
      <c r="P75" s="80"/>
      <c r="Q75" s="80"/>
      <c r="R75" s="96"/>
      <c r="S75" s="80"/>
      <c r="T75" s="80"/>
      <c r="U75" s="96"/>
      <c r="V75" s="80"/>
      <c r="W75" s="80"/>
      <c r="X75" s="96"/>
      <c r="Y75" s="80"/>
      <c r="Z75" s="80"/>
      <c r="AA75" s="96"/>
      <c r="AB75" s="80"/>
      <c r="AC75" s="80"/>
      <c r="AD75" s="96"/>
      <c r="AE75" s="80"/>
      <c r="AF75" s="80"/>
      <c r="AG75" s="96"/>
    </row>
    <row r="76" spans="1:33" ht="12.75">
      <c r="A76" s="78"/>
      <c r="B76" s="78"/>
      <c r="C76" s="78"/>
      <c r="D76" s="80"/>
      <c r="E76" s="80"/>
      <c r="F76" s="96"/>
      <c r="G76" s="80"/>
      <c r="H76" s="80"/>
      <c r="I76" s="96"/>
      <c r="J76" s="80"/>
      <c r="K76" s="80"/>
      <c r="L76" s="96"/>
      <c r="M76" s="80"/>
      <c r="N76" s="80"/>
      <c r="O76" s="96"/>
      <c r="P76" s="80"/>
      <c r="Q76" s="80"/>
      <c r="R76" s="96"/>
      <c r="S76" s="80"/>
      <c r="T76" s="80"/>
      <c r="U76" s="96"/>
      <c r="V76" s="80"/>
      <c r="W76" s="80"/>
      <c r="X76" s="96"/>
      <c r="Y76" s="80"/>
      <c r="Z76" s="80"/>
      <c r="AA76" s="96"/>
      <c r="AB76" s="80"/>
      <c r="AC76" s="80"/>
      <c r="AD76" s="96"/>
      <c r="AE76" s="80"/>
      <c r="AF76" s="80"/>
      <c r="AG76" s="96"/>
    </row>
    <row r="77" spans="1:33" ht="12.75">
      <c r="A77" s="78"/>
      <c r="B77" s="78"/>
      <c r="C77" s="78"/>
      <c r="D77" s="80"/>
      <c r="E77" s="80"/>
      <c r="F77" s="96"/>
      <c r="G77" s="80"/>
      <c r="H77" s="80"/>
      <c r="I77" s="96"/>
      <c r="J77" s="80"/>
      <c r="K77" s="80"/>
      <c r="L77" s="96"/>
      <c r="M77" s="80"/>
      <c r="N77" s="80"/>
      <c r="O77" s="96"/>
      <c r="P77" s="80"/>
      <c r="Q77" s="80"/>
      <c r="R77" s="96"/>
      <c r="S77" s="80"/>
      <c r="T77" s="80"/>
      <c r="U77" s="96"/>
      <c r="V77" s="80"/>
      <c r="W77" s="80"/>
      <c r="X77" s="96"/>
      <c r="Y77" s="80"/>
      <c r="Z77" s="80"/>
      <c r="AA77" s="96"/>
      <c r="AB77" s="80"/>
      <c r="AC77" s="80"/>
      <c r="AD77" s="96"/>
      <c r="AE77" s="80"/>
      <c r="AF77" s="80"/>
      <c r="AG77" s="96"/>
    </row>
    <row r="78" spans="1:33" ht="12.75">
      <c r="A78" s="78"/>
      <c r="B78" s="78"/>
      <c r="C78" s="78"/>
      <c r="D78" s="80"/>
      <c r="E78" s="80"/>
      <c r="F78" s="96"/>
      <c r="G78" s="80"/>
      <c r="H78" s="80"/>
      <c r="I78" s="96"/>
      <c r="J78" s="80"/>
      <c r="K78" s="80"/>
      <c r="L78" s="96"/>
      <c r="M78" s="80"/>
      <c r="N78" s="80"/>
      <c r="O78" s="96"/>
      <c r="P78" s="80"/>
      <c r="Q78" s="80"/>
      <c r="R78" s="96"/>
      <c r="S78" s="80"/>
      <c r="T78" s="80"/>
      <c r="U78" s="96"/>
      <c r="V78" s="80"/>
      <c r="W78" s="80"/>
      <c r="X78" s="96"/>
      <c r="Y78" s="80"/>
      <c r="Z78" s="80"/>
      <c r="AA78" s="96"/>
      <c r="AB78" s="80"/>
      <c r="AC78" s="80"/>
      <c r="AD78" s="96"/>
      <c r="AE78" s="80"/>
      <c r="AF78" s="80"/>
      <c r="AG78" s="96"/>
    </row>
    <row r="79" spans="1:33" ht="12.75">
      <c r="A79" s="78"/>
      <c r="B79" s="78"/>
      <c r="C79" s="78"/>
      <c r="D79" s="80"/>
      <c r="E79" s="80"/>
      <c r="F79" s="96"/>
      <c r="G79" s="80"/>
      <c r="H79" s="80"/>
      <c r="I79" s="96"/>
      <c r="J79" s="80"/>
      <c r="K79" s="80"/>
      <c r="L79" s="96"/>
      <c r="M79" s="80"/>
      <c r="N79" s="80"/>
      <c r="O79" s="96"/>
      <c r="P79" s="80"/>
      <c r="Q79" s="80"/>
      <c r="R79" s="96"/>
      <c r="S79" s="80"/>
      <c r="T79" s="80"/>
      <c r="U79" s="96"/>
      <c r="V79" s="80"/>
      <c r="W79" s="80"/>
      <c r="X79" s="96"/>
      <c r="Y79" s="80"/>
      <c r="Z79" s="80"/>
      <c r="AA79" s="96"/>
      <c r="AB79" s="80"/>
      <c r="AC79" s="80"/>
      <c r="AD79" s="96"/>
      <c r="AE79" s="80"/>
      <c r="AF79" s="80"/>
      <c r="AG79" s="96"/>
    </row>
    <row r="80" spans="1:33" ht="12.75">
      <c r="A80" s="78"/>
      <c r="B80" s="78"/>
      <c r="C80" s="78"/>
      <c r="D80" s="80"/>
      <c r="E80" s="80"/>
      <c r="F80" s="96"/>
      <c r="G80" s="80"/>
      <c r="H80" s="80"/>
      <c r="I80" s="96"/>
      <c r="J80" s="80"/>
      <c r="K80" s="80"/>
      <c r="L80" s="96"/>
      <c r="M80" s="80"/>
      <c r="N80" s="80"/>
      <c r="O80" s="96"/>
      <c r="P80" s="80"/>
      <c r="Q80" s="80"/>
      <c r="R80" s="96"/>
      <c r="S80" s="80"/>
      <c r="T80" s="80"/>
      <c r="U80" s="96"/>
      <c r="V80" s="80"/>
      <c r="W80" s="80"/>
      <c r="X80" s="96"/>
      <c r="Y80" s="80"/>
      <c r="Z80" s="80"/>
      <c r="AA80" s="96"/>
      <c r="AB80" s="80"/>
      <c r="AC80" s="80"/>
      <c r="AD80" s="96"/>
      <c r="AE80" s="80"/>
      <c r="AF80" s="80"/>
      <c r="AG80" s="96"/>
    </row>
    <row r="81" spans="4:33" ht="12.75">
      <c r="D81" s="55"/>
      <c r="E81" s="55"/>
      <c r="F81" s="97"/>
      <c r="G81" s="55"/>
      <c r="H81" s="55"/>
      <c r="I81" s="97"/>
      <c r="J81" s="55"/>
      <c r="K81" s="55"/>
      <c r="L81" s="97"/>
      <c r="M81" s="55"/>
      <c r="N81" s="55"/>
      <c r="O81" s="97"/>
      <c r="P81" s="55"/>
      <c r="Q81" s="55"/>
      <c r="R81" s="97"/>
      <c r="S81" s="55"/>
      <c r="T81" s="55"/>
      <c r="U81" s="97"/>
      <c r="V81" s="55"/>
      <c r="W81" s="55"/>
      <c r="X81" s="97"/>
      <c r="Y81" s="55"/>
      <c r="Z81" s="55"/>
      <c r="AA81" s="97"/>
      <c r="AB81" s="55"/>
      <c r="AC81" s="55"/>
      <c r="AD81" s="97"/>
      <c r="AE81" s="55"/>
      <c r="AF81" s="55"/>
      <c r="AG81" s="97"/>
    </row>
    <row r="82" spans="4:33" ht="12.75">
      <c r="D82" s="55"/>
      <c r="E82" s="55"/>
      <c r="F82" s="97"/>
      <c r="G82" s="55"/>
      <c r="H82" s="55"/>
      <c r="I82" s="97"/>
      <c r="J82" s="55"/>
      <c r="K82" s="55"/>
      <c r="L82" s="97"/>
      <c r="M82" s="55"/>
      <c r="N82" s="55"/>
      <c r="O82" s="97"/>
      <c r="P82" s="55"/>
      <c r="Q82" s="55"/>
      <c r="R82" s="97"/>
      <c r="S82" s="55"/>
      <c r="T82" s="55"/>
      <c r="U82" s="97"/>
      <c r="V82" s="55"/>
      <c r="W82" s="55"/>
      <c r="X82" s="97"/>
      <c r="Y82" s="55"/>
      <c r="Z82" s="55"/>
      <c r="AA82" s="97"/>
      <c r="AB82" s="55"/>
      <c r="AC82" s="55"/>
      <c r="AD82" s="97"/>
      <c r="AE82" s="55"/>
      <c r="AF82" s="55"/>
      <c r="AG82" s="97"/>
    </row>
  </sheetData>
  <sheetProtection/>
  <mergeCells count="1">
    <mergeCell ref="B1:AG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82"/>
  <sheetViews>
    <sheetView showGridLines="0" zoomScalePageLayoutView="0" workbookViewId="0" topLeftCell="A1">
      <selection activeCell="A1" sqref="A1:AG4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5" width="12.140625" style="0" hidden="1" customWidth="1"/>
    <col min="6" max="6" width="12.140625" style="98" customWidth="1"/>
    <col min="7" max="8" width="12.140625" style="0" hidden="1" customWidth="1"/>
    <col min="9" max="9" width="12.140625" style="98" customWidth="1"/>
    <col min="10" max="11" width="12.140625" style="0" hidden="1" customWidth="1"/>
    <col min="12" max="12" width="12.140625" style="98" customWidth="1"/>
    <col min="13" max="14" width="12.140625" style="0" hidden="1" customWidth="1"/>
    <col min="15" max="15" width="12.140625" style="98" customWidth="1"/>
    <col min="16" max="17" width="12.140625" style="0" hidden="1" customWidth="1"/>
    <col min="18" max="18" width="12.140625" style="98" customWidth="1"/>
    <col min="19" max="20" width="12.140625" style="0" hidden="1" customWidth="1"/>
    <col min="21" max="21" width="12.140625" style="98" customWidth="1"/>
    <col min="22" max="23" width="12.140625" style="0" hidden="1" customWidth="1"/>
    <col min="24" max="24" width="12.140625" style="98" customWidth="1"/>
    <col min="25" max="26" width="12.140625" style="0" hidden="1" customWidth="1"/>
    <col min="27" max="27" width="12.140625" style="98" customWidth="1"/>
    <col min="28" max="29" width="12.140625" style="0" hidden="1" customWidth="1"/>
    <col min="30" max="30" width="12.140625" style="98" customWidth="1"/>
    <col min="31" max="32" width="12.140625" style="0" hidden="1" customWidth="1"/>
    <col min="33" max="33" width="12.140625" style="98" customWidth="1"/>
  </cols>
  <sheetData>
    <row r="1" spans="1:33" ht="18.75" customHeight="1">
      <c r="A1" s="3"/>
      <c r="B1" s="99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ht="51">
      <c r="A2" s="4"/>
      <c r="B2" s="56" t="s">
        <v>1</v>
      </c>
      <c r="C2" s="57" t="s">
        <v>2</v>
      </c>
      <c r="D2" s="43" t="s">
        <v>3</v>
      </c>
      <c r="E2" s="44" t="s">
        <v>4</v>
      </c>
      <c r="F2" s="108" t="s">
        <v>5</v>
      </c>
      <c r="G2" s="108" t="s">
        <v>6</v>
      </c>
      <c r="H2" s="108" t="s">
        <v>7</v>
      </c>
      <c r="I2" s="108" t="s">
        <v>8</v>
      </c>
      <c r="J2" s="108" t="s">
        <v>9</v>
      </c>
      <c r="K2" s="108" t="s">
        <v>10</v>
      </c>
      <c r="L2" s="108" t="s">
        <v>11</v>
      </c>
      <c r="M2" s="108" t="s">
        <v>9</v>
      </c>
      <c r="N2" s="108" t="s">
        <v>3</v>
      </c>
      <c r="O2" s="108" t="s">
        <v>12</v>
      </c>
      <c r="P2" s="108" t="s">
        <v>13</v>
      </c>
      <c r="Q2" s="108" t="s">
        <v>14</v>
      </c>
      <c r="R2" s="108" t="s">
        <v>15</v>
      </c>
      <c r="S2" s="108" t="s">
        <v>16</v>
      </c>
      <c r="T2" s="108" t="s">
        <v>14</v>
      </c>
      <c r="U2" s="108" t="s">
        <v>17</v>
      </c>
      <c r="V2" s="108" t="s">
        <v>16</v>
      </c>
      <c r="W2" s="108" t="s">
        <v>18</v>
      </c>
      <c r="X2" s="108" t="s">
        <v>19</v>
      </c>
      <c r="Y2" s="108" t="s">
        <v>20</v>
      </c>
      <c r="Z2" s="108" t="s">
        <v>21</v>
      </c>
      <c r="AA2" s="108" t="s">
        <v>22</v>
      </c>
      <c r="AB2" s="108" t="s">
        <v>23</v>
      </c>
      <c r="AC2" s="108" t="s">
        <v>24</v>
      </c>
      <c r="AD2" s="108" t="s">
        <v>25</v>
      </c>
      <c r="AE2" s="108" t="s">
        <v>26</v>
      </c>
      <c r="AF2" s="108" t="s">
        <v>7</v>
      </c>
      <c r="AG2" s="108" t="s">
        <v>27</v>
      </c>
    </row>
    <row r="3" spans="1:33" ht="12.75">
      <c r="A3" s="58"/>
      <c r="B3" s="59"/>
      <c r="C3" s="59"/>
      <c r="D3" s="60"/>
      <c r="E3" s="145"/>
      <c r="F3" s="150"/>
      <c r="G3" s="151"/>
      <c r="H3" s="151"/>
      <c r="I3" s="150"/>
      <c r="J3" s="151"/>
      <c r="K3" s="151"/>
      <c r="L3" s="150"/>
      <c r="M3" s="151"/>
      <c r="N3" s="151"/>
      <c r="O3" s="150"/>
      <c r="P3" s="151"/>
      <c r="Q3" s="151"/>
      <c r="R3" s="150"/>
      <c r="S3" s="151"/>
      <c r="T3" s="151"/>
      <c r="U3" s="150"/>
      <c r="V3" s="151"/>
      <c r="W3" s="151"/>
      <c r="X3" s="150"/>
      <c r="Y3" s="151"/>
      <c r="Z3" s="151"/>
      <c r="AA3" s="150"/>
      <c r="AB3" s="151"/>
      <c r="AC3" s="151"/>
      <c r="AD3" s="150"/>
      <c r="AE3" s="151"/>
      <c r="AF3" s="151"/>
      <c r="AG3" s="150"/>
    </row>
    <row r="4" spans="1:33" ht="16.5">
      <c r="A4" s="61"/>
      <c r="B4" s="62" t="s">
        <v>612</v>
      </c>
      <c r="C4" s="63"/>
      <c r="D4" s="64"/>
      <c r="E4" s="146"/>
      <c r="F4" s="152"/>
      <c r="G4" s="153"/>
      <c r="H4" s="153"/>
      <c r="I4" s="152"/>
      <c r="J4" s="153"/>
      <c r="K4" s="153"/>
      <c r="L4" s="152"/>
      <c r="M4" s="153"/>
      <c r="N4" s="153"/>
      <c r="O4" s="152"/>
      <c r="P4" s="153"/>
      <c r="Q4" s="153"/>
      <c r="R4" s="152"/>
      <c r="S4" s="153"/>
      <c r="T4" s="153"/>
      <c r="U4" s="152"/>
      <c r="V4" s="153"/>
      <c r="W4" s="153"/>
      <c r="X4" s="152"/>
      <c r="Y4" s="153"/>
      <c r="Z4" s="153"/>
      <c r="AA4" s="152"/>
      <c r="AB4" s="153"/>
      <c r="AC4" s="153"/>
      <c r="AD4" s="152"/>
      <c r="AE4" s="153"/>
      <c r="AF4" s="153"/>
      <c r="AG4" s="152"/>
    </row>
    <row r="5" spans="1:33" ht="12.75">
      <c r="A5" s="58"/>
      <c r="B5" s="65"/>
      <c r="C5" s="59"/>
      <c r="D5" s="64"/>
      <c r="E5" s="146"/>
      <c r="F5" s="152"/>
      <c r="G5" s="153"/>
      <c r="H5" s="153"/>
      <c r="I5" s="152"/>
      <c r="J5" s="153"/>
      <c r="K5" s="153"/>
      <c r="L5" s="152"/>
      <c r="M5" s="153"/>
      <c r="N5" s="153"/>
      <c r="O5" s="152"/>
      <c r="P5" s="153"/>
      <c r="Q5" s="153"/>
      <c r="R5" s="152"/>
      <c r="S5" s="153"/>
      <c r="T5" s="153"/>
      <c r="U5" s="152"/>
      <c r="V5" s="153"/>
      <c r="W5" s="153"/>
      <c r="X5" s="152"/>
      <c r="Y5" s="153"/>
      <c r="Z5" s="153"/>
      <c r="AA5" s="152"/>
      <c r="AB5" s="153"/>
      <c r="AC5" s="153"/>
      <c r="AD5" s="152"/>
      <c r="AE5" s="153"/>
      <c r="AF5" s="153"/>
      <c r="AG5" s="152"/>
    </row>
    <row r="6" spans="1:33" ht="12.75">
      <c r="A6" s="66" t="s">
        <v>570</v>
      </c>
      <c r="B6" s="67" t="s">
        <v>400</v>
      </c>
      <c r="C6" s="68" t="s">
        <v>401</v>
      </c>
      <c r="D6" s="69">
        <v>179277995</v>
      </c>
      <c r="E6" s="147">
        <v>301638945</v>
      </c>
      <c r="F6" s="154">
        <f>IF($E6=0,0,($D6/$E6))</f>
        <v>0.5943463136035037</v>
      </c>
      <c r="G6" s="155">
        <v>52978671</v>
      </c>
      <c r="H6" s="155">
        <v>160944839</v>
      </c>
      <c r="I6" s="154">
        <f>IF($H6=0,0,($G6/$H6))</f>
        <v>0.3291728478475784</v>
      </c>
      <c r="J6" s="155">
        <v>52978671</v>
      </c>
      <c r="K6" s="155">
        <v>148859880</v>
      </c>
      <c r="L6" s="154">
        <f>IF($K6=0,0,($J6/$K6))</f>
        <v>0.3558962361114358</v>
      </c>
      <c r="M6" s="155">
        <v>52978671</v>
      </c>
      <c r="N6" s="155">
        <v>179277995</v>
      </c>
      <c r="O6" s="154">
        <f>IF($D6=0,0,($M6/$D6))</f>
        <v>0.29551128681464783</v>
      </c>
      <c r="P6" s="155">
        <v>7948714</v>
      </c>
      <c r="Q6" s="155">
        <v>137325764</v>
      </c>
      <c r="R6" s="154">
        <f>IF($Q6=0,0,($P6/$Q6))</f>
        <v>0.05788217570011116</v>
      </c>
      <c r="S6" s="155">
        <v>0</v>
      </c>
      <c r="T6" s="155">
        <v>137325764</v>
      </c>
      <c r="U6" s="154">
        <f>IF($T6=0,0,($S6/$T6))</f>
        <v>0</v>
      </c>
      <c r="V6" s="155">
        <v>0</v>
      </c>
      <c r="W6" s="155">
        <v>1415910286</v>
      </c>
      <c r="X6" s="154">
        <f>IF($W6=0,0,($V6/$W6))</f>
        <v>0</v>
      </c>
      <c r="Y6" s="155">
        <v>122575154</v>
      </c>
      <c r="Z6" s="155">
        <v>137325764</v>
      </c>
      <c r="AA6" s="154">
        <f>IF($Z6=0,0,($Y6/$Z6))</f>
        <v>0.8925867253867963</v>
      </c>
      <c r="AB6" s="155">
        <v>5155259</v>
      </c>
      <c r="AC6" s="155">
        <v>24808653</v>
      </c>
      <c r="AD6" s="154">
        <f>IF($AC6=0,0,($AB6/$AC6))</f>
        <v>0.20780084271403207</v>
      </c>
      <c r="AE6" s="155">
        <v>13740219</v>
      </c>
      <c r="AF6" s="155">
        <v>160944839</v>
      </c>
      <c r="AG6" s="154">
        <f>IF($AF6=0,0,($AE6/$AF6))</f>
        <v>0.08537222495217756</v>
      </c>
    </row>
    <row r="7" spans="1:33" ht="12.75">
      <c r="A7" s="66" t="s">
        <v>570</v>
      </c>
      <c r="B7" s="67" t="s">
        <v>402</v>
      </c>
      <c r="C7" s="68" t="s">
        <v>403</v>
      </c>
      <c r="D7" s="69">
        <v>304408091</v>
      </c>
      <c r="E7" s="147">
        <v>426609091</v>
      </c>
      <c r="F7" s="154">
        <f>IF($E7=0,0,($D7/$E7))</f>
        <v>0.7135527522079926</v>
      </c>
      <c r="G7" s="155">
        <v>110536217</v>
      </c>
      <c r="H7" s="155">
        <v>314077676</v>
      </c>
      <c r="I7" s="154">
        <f>IF($H7=0,0,($G7/$H7))</f>
        <v>0.3519391075728668</v>
      </c>
      <c r="J7" s="155">
        <v>110536217</v>
      </c>
      <c r="K7" s="155">
        <v>239521929</v>
      </c>
      <c r="L7" s="154">
        <f>IF($K7=0,0,($J7/$K7))</f>
        <v>0.4614868353035016</v>
      </c>
      <c r="M7" s="155">
        <v>110536217</v>
      </c>
      <c r="N7" s="155">
        <v>304408091</v>
      </c>
      <c r="O7" s="154">
        <f>IF($D7=0,0,($M7/$D7))</f>
        <v>0.3631185249934766</v>
      </c>
      <c r="P7" s="155">
        <v>20113800</v>
      </c>
      <c r="Q7" s="155">
        <v>127434800</v>
      </c>
      <c r="R7" s="154">
        <f>IF($Q7=0,0,($P7/$Q7))</f>
        <v>0.15783600711893456</v>
      </c>
      <c r="S7" s="155">
        <v>1600000</v>
      </c>
      <c r="T7" s="155">
        <v>127434800</v>
      </c>
      <c r="U7" s="154">
        <f>IF($T7=0,0,($S7/$T7))</f>
        <v>0.01255544011525894</v>
      </c>
      <c r="V7" s="155">
        <v>1600000</v>
      </c>
      <c r="W7" s="155">
        <v>1182204303</v>
      </c>
      <c r="X7" s="154">
        <f>IF($W7=0,0,($V7/$W7))</f>
        <v>0.001353403972511171</v>
      </c>
      <c r="Y7" s="155">
        <v>115780366</v>
      </c>
      <c r="Z7" s="155">
        <v>127434800</v>
      </c>
      <c r="AA7" s="154">
        <f>IF($Z7=0,0,($Y7/$Z7))</f>
        <v>0.9085459073973514</v>
      </c>
      <c r="AB7" s="155">
        <v>61182619</v>
      </c>
      <c r="AC7" s="155">
        <v>122919388</v>
      </c>
      <c r="AD7" s="154">
        <f>IF($AC7=0,0,($AB7/$AC7))</f>
        <v>0.4977458804139181</v>
      </c>
      <c r="AE7" s="155">
        <v>28931765</v>
      </c>
      <c r="AF7" s="155">
        <v>314077676</v>
      </c>
      <c r="AG7" s="154">
        <f>IF($AF7=0,0,($AE7/$AF7))</f>
        <v>0.09211659156571192</v>
      </c>
    </row>
    <row r="8" spans="1:33" ht="12.75">
      <c r="A8" s="66" t="s">
        <v>570</v>
      </c>
      <c r="B8" s="67" t="s">
        <v>404</v>
      </c>
      <c r="C8" s="68" t="s">
        <v>405</v>
      </c>
      <c r="D8" s="69">
        <v>640401782</v>
      </c>
      <c r="E8" s="147">
        <v>669193782</v>
      </c>
      <c r="F8" s="154">
        <f aca="true" t="shared" si="0" ref="F8:F42">IF($E8=0,0,($D8/$E8))</f>
        <v>0.9569750933519583</v>
      </c>
      <c r="G8" s="155">
        <v>143567994</v>
      </c>
      <c r="H8" s="155">
        <v>528998501</v>
      </c>
      <c r="I8" s="154">
        <f aca="true" t="shared" si="1" ref="I8:I42">IF($H8=0,0,($G8/$H8))</f>
        <v>0.2713958427644013</v>
      </c>
      <c r="J8" s="155">
        <v>143567994</v>
      </c>
      <c r="K8" s="155">
        <v>395312621</v>
      </c>
      <c r="L8" s="154">
        <f aca="true" t="shared" si="2" ref="L8:L42">IF($K8=0,0,($J8/$K8))</f>
        <v>0.36317584203819286</v>
      </c>
      <c r="M8" s="155">
        <v>143567994</v>
      </c>
      <c r="N8" s="155">
        <v>640401782</v>
      </c>
      <c r="O8" s="154">
        <f aca="true" t="shared" si="3" ref="O8:O42">IF($D8=0,0,($M8/$D8))</f>
        <v>0.22418425125494107</v>
      </c>
      <c r="P8" s="155">
        <v>233741024</v>
      </c>
      <c r="Q8" s="155">
        <v>278844024</v>
      </c>
      <c r="R8" s="154">
        <f aca="true" t="shared" si="4" ref="R8:R42">IF($Q8=0,0,($P8/$Q8))</f>
        <v>0.8382500748877444</v>
      </c>
      <c r="S8" s="155">
        <v>85000000</v>
      </c>
      <c r="T8" s="155">
        <v>278844024</v>
      </c>
      <c r="U8" s="154">
        <f aca="true" t="shared" si="5" ref="U8:U42">IF($T8=0,0,($S8/$T8))</f>
        <v>0.3048299145188064</v>
      </c>
      <c r="V8" s="155">
        <v>85000000</v>
      </c>
      <c r="W8" s="155">
        <v>950000000</v>
      </c>
      <c r="X8" s="154">
        <f aca="true" t="shared" si="6" ref="X8:X42">IF($W8=0,0,($V8/$W8))</f>
        <v>0.08947368421052632</v>
      </c>
      <c r="Y8" s="155">
        <v>249067745</v>
      </c>
      <c r="Z8" s="155">
        <v>278844024</v>
      </c>
      <c r="AA8" s="154">
        <f aca="true" t="shared" si="7" ref="AA8:AA42">IF($Z8=0,0,($Y8/$Z8))</f>
        <v>0.8932152872675514</v>
      </c>
      <c r="AB8" s="155">
        <v>400000000</v>
      </c>
      <c r="AC8" s="155">
        <v>306042124</v>
      </c>
      <c r="AD8" s="154">
        <f aca="true" t="shared" si="8" ref="AD8:AD42">IF($AC8=0,0,($AB8/$AC8))</f>
        <v>1.307009619368607</v>
      </c>
      <c r="AE8" s="155">
        <v>10500000</v>
      </c>
      <c r="AF8" s="155">
        <v>528998501</v>
      </c>
      <c r="AG8" s="154">
        <f aca="true" t="shared" si="9" ref="AG8:AG42">IF($AF8=0,0,($AE8/$AF8))</f>
        <v>0.019848827511138825</v>
      </c>
    </row>
    <row r="9" spans="1:33" ht="12.75">
      <c r="A9" s="66" t="s">
        <v>571</v>
      </c>
      <c r="B9" s="67" t="s">
        <v>551</v>
      </c>
      <c r="C9" s="68" t="s">
        <v>552</v>
      </c>
      <c r="D9" s="69">
        <v>6557844</v>
      </c>
      <c r="E9" s="147">
        <v>81006844</v>
      </c>
      <c r="F9" s="154">
        <f t="shared" si="0"/>
        <v>0.08095419690711565</v>
      </c>
      <c r="G9" s="155">
        <v>59594699</v>
      </c>
      <c r="H9" s="155">
        <v>96728279</v>
      </c>
      <c r="I9" s="154">
        <f t="shared" si="1"/>
        <v>0.6161042005099667</v>
      </c>
      <c r="J9" s="155">
        <v>59594699</v>
      </c>
      <c r="K9" s="155">
        <v>96728279</v>
      </c>
      <c r="L9" s="154">
        <f t="shared" si="2"/>
        <v>0.6161042005099667</v>
      </c>
      <c r="M9" s="155">
        <v>59594699</v>
      </c>
      <c r="N9" s="155">
        <v>6557844</v>
      </c>
      <c r="O9" s="154">
        <f t="shared" si="3"/>
        <v>9.087544473458046</v>
      </c>
      <c r="P9" s="155">
        <v>4100000</v>
      </c>
      <c r="Q9" s="155">
        <v>4100000</v>
      </c>
      <c r="R9" s="154">
        <f t="shared" si="4"/>
        <v>1</v>
      </c>
      <c r="S9" s="155">
        <v>0</v>
      </c>
      <c r="T9" s="155">
        <v>4100000</v>
      </c>
      <c r="U9" s="154">
        <f t="shared" si="5"/>
        <v>0</v>
      </c>
      <c r="V9" s="155">
        <v>0</v>
      </c>
      <c r="W9" s="155">
        <v>67448000</v>
      </c>
      <c r="X9" s="154">
        <f t="shared" si="6"/>
        <v>0</v>
      </c>
      <c r="Y9" s="155">
        <v>0</v>
      </c>
      <c r="Z9" s="155">
        <v>4100000</v>
      </c>
      <c r="AA9" s="154">
        <f t="shared" si="7"/>
        <v>0</v>
      </c>
      <c r="AB9" s="155">
        <v>10927000</v>
      </c>
      <c r="AC9" s="155">
        <v>0</v>
      </c>
      <c r="AD9" s="154">
        <f t="shared" si="8"/>
        <v>0</v>
      </c>
      <c r="AE9" s="155">
        <v>15662000</v>
      </c>
      <c r="AF9" s="155">
        <v>96728279</v>
      </c>
      <c r="AG9" s="154">
        <f t="shared" si="9"/>
        <v>0.1619174884730452</v>
      </c>
    </row>
    <row r="10" spans="1:33" ht="16.5">
      <c r="A10" s="70"/>
      <c r="B10" s="71" t="s">
        <v>613</v>
      </c>
      <c r="C10" s="72"/>
      <c r="D10" s="73">
        <f>SUM(D6:D9)</f>
        <v>1130645712</v>
      </c>
      <c r="E10" s="148">
        <f>SUM(E6:E9)</f>
        <v>1478448662</v>
      </c>
      <c r="F10" s="156">
        <f t="shared" si="0"/>
        <v>0.7647514188761192</v>
      </c>
      <c r="G10" s="157">
        <f>SUM(G6:G9)</f>
        <v>366677581</v>
      </c>
      <c r="H10" s="157">
        <f>SUM(H6:H9)</f>
        <v>1100749295</v>
      </c>
      <c r="I10" s="156">
        <f t="shared" si="1"/>
        <v>0.3331163441717217</v>
      </c>
      <c r="J10" s="157">
        <f>SUM(J6:J9)</f>
        <v>366677581</v>
      </c>
      <c r="K10" s="157">
        <f>SUM(K6:K9)</f>
        <v>880422709</v>
      </c>
      <c r="L10" s="156">
        <f t="shared" si="2"/>
        <v>0.41647901315094316</v>
      </c>
      <c r="M10" s="157">
        <f>SUM(M6:M9)</f>
        <v>366677581</v>
      </c>
      <c r="N10" s="157">
        <f>SUM(N6:N9)</f>
        <v>1130645712</v>
      </c>
      <c r="O10" s="156">
        <f t="shared" si="3"/>
        <v>0.32430811624570155</v>
      </c>
      <c r="P10" s="157">
        <f>SUM(P6:P9)</f>
        <v>265903538</v>
      </c>
      <c r="Q10" s="157">
        <f>SUM(Q6:Q9)</f>
        <v>547704588</v>
      </c>
      <c r="R10" s="156">
        <f t="shared" si="4"/>
        <v>0.48548714731599074</v>
      </c>
      <c r="S10" s="157">
        <f>SUM(S6:S9)</f>
        <v>86600000</v>
      </c>
      <c r="T10" s="157">
        <f>SUM(T6:T9)</f>
        <v>547704588</v>
      </c>
      <c r="U10" s="156">
        <f t="shared" si="5"/>
        <v>0.15811443230050137</v>
      </c>
      <c r="V10" s="157">
        <f>SUM(V6:V9)</f>
        <v>86600000</v>
      </c>
      <c r="W10" s="157">
        <f>SUM(W6:W9)</f>
        <v>3615562589</v>
      </c>
      <c r="X10" s="156">
        <f t="shared" si="6"/>
        <v>0.023952012409762215</v>
      </c>
      <c r="Y10" s="157">
        <f>SUM(Y6:Y9)</f>
        <v>487423265</v>
      </c>
      <c r="Z10" s="157">
        <f>SUM(Z6:Z9)</f>
        <v>547704588</v>
      </c>
      <c r="AA10" s="156">
        <f t="shared" si="7"/>
        <v>0.8899382544518689</v>
      </c>
      <c r="AB10" s="157">
        <f>SUM(AB6:AB9)</f>
        <v>477264878</v>
      </c>
      <c r="AC10" s="157">
        <f>SUM(AC6:AC9)</f>
        <v>453770165</v>
      </c>
      <c r="AD10" s="156">
        <f t="shared" si="8"/>
        <v>1.0517766808225482</v>
      </c>
      <c r="AE10" s="157">
        <f>SUM(AE6:AE9)</f>
        <v>68833984</v>
      </c>
      <c r="AF10" s="157">
        <f>SUM(AF6:AF9)</f>
        <v>1100749295</v>
      </c>
      <c r="AG10" s="156">
        <f t="shared" si="9"/>
        <v>0.06253375251991418</v>
      </c>
    </row>
    <row r="11" spans="1:33" ht="12.75">
      <c r="A11" s="66" t="s">
        <v>570</v>
      </c>
      <c r="B11" s="67" t="s">
        <v>356</v>
      </c>
      <c r="C11" s="68" t="s">
        <v>357</v>
      </c>
      <c r="D11" s="69">
        <v>71121243</v>
      </c>
      <c r="E11" s="147">
        <v>88672243</v>
      </c>
      <c r="F11" s="154">
        <f t="shared" si="0"/>
        <v>0.8020688390616215</v>
      </c>
      <c r="G11" s="155">
        <v>23448637</v>
      </c>
      <c r="H11" s="155">
        <v>62448602</v>
      </c>
      <c r="I11" s="154">
        <f t="shared" si="1"/>
        <v>0.37548698047716106</v>
      </c>
      <c r="J11" s="155">
        <v>23448637</v>
      </c>
      <c r="K11" s="155">
        <v>48169626</v>
      </c>
      <c r="L11" s="154">
        <f t="shared" si="2"/>
        <v>0.48679300520207486</v>
      </c>
      <c r="M11" s="155">
        <v>23448637</v>
      </c>
      <c r="N11" s="155">
        <v>71121243</v>
      </c>
      <c r="O11" s="154">
        <f t="shared" si="3"/>
        <v>0.3296994823332882</v>
      </c>
      <c r="P11" s="155">
        <v>3922000</v>
      </c>
      <c r="Q11" s="155">
        <v>28280000</v>
      </c>
      <c r="R11" s="154">
        <f t="shared" si="4"/>
        <v>0.13868458274398868</v>
      </c>
      <c r="S11" s="155">
        <v>3822000</v>
      </c>
      <c r="T11" s="155">
        <v>28280000</v>
      </c>
      <c r="U11" s="154">
        <f t="shared" si="5"/>
        <v>0.13514851485148516</v>
      </c>
      <c r="V11" s="155">
        <v>3822000</v>
      </c>
      <c r="W11" s="155">
        <v>156287017</v>
      </c>
      <c r="X11" s="154">
        <f t="shared" si="6"/>
        <v>0.024455006393781255</v>
      </c>
      <c r="Y11" s="155">
        <v>18657000</v>
      </c>
      <c r="Z11" s="155">
        <v>28280000</v>
      </c>
      <c r="AA11" s="154">
        <f t="shared" si="7"/>
        <v>0.6597241867043847</v>
      </c>
      <c r="AB11" s="155">
        <v>13990304</v>
      </c>
      <c r="AC11" s="155">
        <v>25378647</v>
      </c>
      <c r="AD11" s="154">
        <f t="shared" si="8"/>
        <v>0.5512627997859776</v>
      </c>
      <c r="AE11" s="155">
        <v>10721316</v>
      </c>
      <c r="AF11" s="155">
        <v>62448602</v>
      </c>
      <c r="AG11" s="154">
        <f t="shared" si="9"/>
        <v>0.17168224198197424</v>
      </c>
    </row>
    <row r="12" spans="1:33" ht="12.75">
      <c r="A12" s="66" t="s">
        <v>570</v>
      </c>
      <c r="B12" s="67" t="s">
        <v>358</v>
      </c>
      <c r="C12" s="68" t="s">
        <v>359</v>
      </c>
      <c r="D12" s="69">
        <v>207074212</v>
      </c>
      <c r="E12" s="147">
        <v>249901212</v>
      </c>
      <c r="F12" s="154">
        <f t="shared" si="0"/>
        <v>0.8286242805417046</v>
      </c>
      <c r="G12" s="155">
        <v>72260111</v>
      </c>
      <c r="H12" s="155">
        <v>299276247</v>
      </c>
      <c r="I12" s="154">
        <f t="shared" si="1"/>
        <v>0.24144953608697184</v>
      </c>
      <c r="J12" s="155">
        <v>72260111</v>
      </c>
      <c r="K12" s="155">
        <v>203673417</v>
      </c>
      <c r="L12" s="154">
        <f t="shared" si="2"/>
        <v>0.3547842033798647</v>
      </c>
      <c r="M12" s="155">
        <v>72260111</v>
      </c>
      <c r="N12" s="155">
        <v>207074212</v>
      </c>
      <c r="O12" s="154">
        <f t="shared" si="3"/>
        <v>0.3489575563373386</v>
      </c>
      <c r="P12" s="155">
        <v>0</v>
      </c>
      <c r="Q12" s="155">
        <v>14160000</v>
      </c>
      <c r="R12" s="154">
        <f t="shared" si="4"/>
        <v>0</v>
      </c>
      <c r="S12" s="155">
        <v>0</v>
      </c>
      <c r="T12" s="155">
        <v>14160000</v>
      </c>
      <c r="U12" s="154">
        <f t="shared" si="5"/>
        <v>0</v>
      </c>
      <c r="V12" s="155">
        <v>0</v>
      </c>
      <c r="W12" s="155">
        <v>602242551</v>
      </c>
      <c r="X12" s="154">
        <f t="shared" si="6"/>
        <v>0</v>
      </c>
      <c r="Y12" s="155">
        <v>13927000</v>
      </c>
      <c r="Z12" s="155">
        <v>14160000</v>
      </c>
      <c r="AA12" s="154">
        <f t="shared" si="7"/>
        <v>0.983545197740113</v>
      </c>
      <c r="AB12" s="155">
        <v>17566791</v>
      </c>
      <c r="AC12" s="155">
        <v>133579745</v>
      </c>
      <c r="AD12" s="154">
        <f t="shared" si="8"/>
        <v>0.13150789440420027</v>
      </c>
      <c r="AE12" s="155">
        <v>154347549</v>
      </c>
      <c r="AF12" s="155">
        <v>299276247</v>
      </c>
      <c r="AG12" s="154">
        <f t="shared" si="9"/>
        <v>0.515736048374063</v>
      </c>
    </row>
    <row r="13" spans="1:33" ht="12.75">
      <c r="A13" s="66" t="s">
        <v>570</v>
      </c>
      <c r="B13" s="67" t="s">
        <v>360</v>
      </c>
      <c r="C13" s="68" t="s">
        <v>361</v>
      </c>
      <c r="D13" s="69">
        <v>33874000</v>
      </c>
      <c r="E13" s="147">
        <v>56040000</v>
      </c>
      <c r="F13" s="154">
        <f t="shared" si="0"/>
        <v>0.6044610992148466</v>
      </c>
      <c r="G13" s="155">
        <v>17570000</v>
      </c>
      <c r="H13" s="155">
        <v>50636500</v>
      </c>
      <c r="I13" s="154">
        <f t="shared" si="1"/>
        <v>0.3469829075864248</v>
      </c>
      <c r="J13" s="155">
        <v>17570000</v>
      </c>
      <c r="K13" s="155">
        <v>39396500</v>
      </c>
      <c r="L13" s="154">
        <f t="shared" si="2"/>
        <v>0.4459787036919523</v>
      </c>
      <c r="M13" s="155">
        <v>17570000</v>
      </c>
      <c r="N13" s="155">
        <v>33874000</v>
      </c>
      <c r="O13" s="154">
        <f t="shared" si="3"/>
        <v>0.518686898506229</v>
      </c>
      <c r="P13" s="155">
        <v>0</v>
      </c>
      <c r="Q13" s="155">
        <v>9606000</v>
      </c>
      <c r="R13" s="154">
        <f t="shared" si="4"/>
        <v>0</v>
      </c>
      <c r="S13" s="155">
        <v>0</v>
      </c>
      <c r="T13" s="155">
        <v>9606000</v>
      </c>
      <c r="U13" s="154">
        <f t="shared" si="5"/>
        <v>0</v>
      </c>
      <c r="V13" s="155">
        <v>0</v>
      </c>
      <c r="W13" s="155">
        <v>105451000</v>
      </c>
      <c r="X13" s="154">
        <f t="shared" si="6"/>
        <v>0</v>
      </c>
      <c r="Y13" s="155">
        <v>9606000</v>
      </c>
      <c r="Z13" s="155">
        <v>9606000</v>
      </c>
      <c r="AA13" s="154">
        <f t="shared" si="7"/>
        <v>1</v>
      </c>
      <c r="AB13" s="155">
        <v>45454000</v>
      </c>
      <c r="AC13" s="155">
        <v>12116000</v>
      </c>
      <c r="AD13" s="154">
        <f t="shared" si="8"/>
        <v>3.7515681743149556</v>
      </c>
      <c r="AE13" s="155">
        <v>43159000</v>
      </c>
      <c r="AF13" s="155">
        <v>50636500</v>
      </c>
      <c r="AG13" s="154">
        <f t="shared" si="9"/>
        <v>0.8523298411225104</v>
      </c>
    </row>
    <row r="14" spans="1:33" ht="12.75">
      <c r="A14" s="66" t="s">
        <v>570</v>
      </c>
      <c r="B14" s="67" t="s">
        <v>362</v>
      </c>
      <c r="C14" s="68" t="s">
        <v>363</v>
      </c>
      <c r="D14" s="69">
        <v>96422771</v>
      </c>
      <c r="E14" s="147">
        <v>121850771</v>
      </c>
      <c r="F14" s="154">
        <f t="shared" si="0"/>
        <v>0.7913185136924574</v>
      </c>
      <c r="G14" s="155">
        <v>33362518</v>
      </c>
      <c r="H14" s="155">
        <v>90644495</v>
      </c>
      <c r="I14" s="154">
        <f t="shared" si="1"/>
        <v>0.3680589538283599</v>
      </c>
      <c r="J14" s="155">
        <v>33362518</v>
      </c>
      <c r="K14" s="155">
        <v>67800032</v>
      </c>
      <c r="L14" s="154">
        <f t="shared" si="2"/>
        <v>0.49207230462664087</v>
      </c>
      <c r="M14" s="155">
        <v>33362518</v>
      </c>
      <c r="N14" s="155">
        <v>96422771</v>
      </c>
      <c r="O14" s="154">
        <f t="shared" si="3"/>
        <v>0.34600248109442944</v>
      </c>
      <c r="P14" s="155">
        <v>2745000</v>
      </c>
      <c r="Q14" s="155">
        <v>33937000</v>
      </c>
      <c r="R14" s="154">
        <f t="shared" si="4"/>
        <v>0.08088516957892565</v>
      </c>
      <c r="S14" s="155">
        <v>2500000</v>
      </c>
      <c r="T14" s="155">
        <v>33937000</v>
      </c>
      <c r="U14" s="154">
        <f t="shared" si="5"/>
        <v>0.07366591036332026</v>
      </c>
      <c r="V14" s="155">
        <v>2500000</v>
      </c>
      <c r="W14" s="155">
        <v>171426609</v>
      </c>
      <c r="X14" s="154">
        <f t="shared" si="6"/>
        <v>0.014583500277952766</v>
      </c>
      <c r="Y14" s="155">
        <v>31161290</v>
      </c>
      <c r="Z14" s="155">
        <v>33937000</v>
      </c>
      <c r="AA14" s="154">
        <f t="shared" si="7"/>
        <v>0.9182099183781713</v>
      </c>
      <c r="AB14" s="155">
        <v>18580451</v>
      </c>
      <c r="AC14" s="155">
        <v>48103280</v>
      </c>
      <c r="AD14" s="154">
        <f t="shared" si="8"/>
        <v>0.38626162290804283</v>
      </c>
      <c r="AE14" s="155">
        <v>8484021</v>
      </c>
      <c r="AF14" s="155">
        <v>90644495</v>
      </c>
      <c r="AG14" s="154">
        <f t="shared" si="9"/>
        <v>0.09359664919529863</v>
      </c>
    </row>
    <row r="15" spans="1:33" ht="12.75">
      <c r="A15" s="66" t="s">
        <v>570</v>
      </c>
      <c r="B15" s="67" t="s">
        <v>364</v>
      </c>
      <c r="C15" s="68" t="s">
        <v>365</v>
      </c>
      <c r="D15" s="69">
        <v>39792500</v>
      </c>
      <c r="E15" s="147">
        <v>61038500</v>
      </c>
      <c r="F15" s="154">
        <f t="shared" si="0"/>
        <v>0.6519246049624418</v>
      </c>
      <c r="G15" s="155">
        <v>18715600</v>
      </c>
      <c r="H15" s="155">
        <v>51635800</v>
      </c>
      <c r="I15" s="154">
        <f t="shared" si="1"/>
        <v>0.3624539563636082</v>
      </c>
      <c r="J15" s="155">
        <v>18715600</v>
      </c>
      <c r="K15" s="155">
        <v>43230800</v>
      </c>
      <c r="L15" s="154">
        <f t="shared" si="2"/>
        <v>0.43292282354247436</v>
      </c>
      <c r="M15" s="155">
        <v>18715600</v>
      </c>
      <c r="N15" s="155">
        <v>39792500</v>
      </c>
      <c r="O15" s="154">
        <f t="shared" si="3"/>
        <v>0.47032983602437645</v>
      </c>
      <c r="P15" s="155">
        <v>0</v>
      </c>
      <c r="Q15" s="155">
        <v>9344000</v>
      </c>
      <c r="R15" s="154">
        <f t="shared" si="4"/>
        <v>0</v>
      </c>
      <c r="S15" s="155">
        <v>0</v>
      </c>
      <c r="T15" s="155">
        <v>9344000</v>
      </c>
      <c r="U15" s="154">
        <f t="shared" si="5"/>
        <v>0</v>
      </c>
      <c r="V15" s="155">
        <v>0</v>
      </c>
      <c r="W15" s="155">
        <v>179865000</v>
      </c>
      <c r="X15" s="154">
        <f t="shared" si="6"/>
        <v>0</v>
      </c>
      <c r="Y15" s="155">
        <v>8182400</v>
      </c>
      <c r="Z15" s="155">
        <v>9344000</v>
      </c>
      <c r="AA15" s="154">
        <f t="shared" si="7"/>
        <v>0.8756849315068493</v>
      </c>
      <c r="AB15" s="155">
        <v>8186208</v>
      </c>
      <c r="AC15" s="155">
        <v>21340100</v>
      </c>
      <c r="AD15" s="154">
        <f t="shared" si="8"/>
        <v>0.38360682471028723</v>
      </c>
      <c r="AE15" s="155">
        <v>7969932</v>
      </c>
      <c r="AF15" s="155">
        <v>51635800</v>
      </c>
      <c r="AG15" s="154">
        <f t="shared" si="9"/>
        <v>0.15434895944286717</v>
      </c>
    </row>
    <row r="16" spans="1:33" ht="12.75">
      <c r="A16" s="66" t="s">
        <v>570</v>
      </c>
      <c r="B16" s="67" t="s">
        <v>366</v>
      </c>
      <c r="C16" s="68" t="s">
        <v>367</v>
      </c>
      <c r="D16" s="69">
        <v>47668678</v>
      </c>
      <c r="E16" s="147">
        <v>69074590</v>
      </c>
      <c r="F16" s="154">
        <f t="shared" si="0"/>
        <v>0.690104392946813</v>
      </c>
      <c r="G16" s="155">
        <v>19884170</v>
      </c>
      <c r="H16" s="155">
        <v>52440260</v>
      </c>
      <c r="I16" s="154">
        <f t="shared" si="1"/>
        <v>0.37917756319285983</v>
      </c>
      <c r="J16" s="155">
        <v>19884170</v>
      </c>
      <c r="K16" s="155">
        <v>41637980</v>
      </c>
      <c r="L16" s="154">
        <f t="shared" si="2"/>
        <v>0.47754886284108883</v>
      </c>
      <c r="M16" s="155">
        <v>19884170</v>
      </c>
      <c r="N16" s="155">
        <v>47668678</v>
      </c>
      <c r="O16" s="154">
        <f t="shared" si="3"/>
        <v>0.4171328183256939</v>
      </c>
      <c r="P16" s="155">
        <v>100000</v>
      </c>
      <c r="Q16" s="155">
        <v>16367488</v>
      </c>
      <c r="R16" s="154">
        <f t="shared" si="4"/>
        <v>0.006109673029850396</v>
      </c>
      <c r="S16" s="155">
        <v>0</v>
      </c>
      <c r="T16" s="155">
        <v>16367488</v>
      </c>
      <c r="U16" s="154">
        <f t="shared" si="5"/>
        <v>0</v>
      </c>
      <c r="V16" s="155">
        <v>0</v>
      </c>
      <c r="W16" s="155">
        <v>126927090</v>
      </c>
      <c r="X16" s="154">
        <f t="shared" si="6"/>
        <v>0</v>
      </c>
      <c r="Y16" s="155">
        <v>9249944</v>
      </c>
      <c r="Z16" s="155">
        <v>16367488</v>
      </c>
      <c r="AA16" s="154">
        <f t="shared" si="7"/>
        <v>0.5651413338442649</v>
      </c>
      <c r="AB16" s="155">
        <v>2437827</v>
      </c>
      <c r="AC16" s="155">
        <v>19546690</v>
      </c>
      <c r="AD16" s="154">
        <f t="shared" si="8"/>
        <v>0.12471814921094057</v>
      </c>
      <c r="AE16" s="155">
        <v>8441467</v>
      </c>
      <c r="AF16" s="155">
        <v>52440260</v>
      </c>
      <c r="AG16" s="154">
        <f t="shared" si="9"/>
        <v>0.16097301958457108</v>
      </c>
    </row>
    <row r="17" spans="1:33" ht="12.75">
      <c r="A17" s="66" t="s">
        <v>571</v>
      </c>
      <c r="B17" s="67" t="s">
        <v>559</v>
      </c>
      <c r="C17" s="68" t="s">
        <v>560</v>
      </c>
      <c r="D17" s="69">
        <v>15785200</v>
      </c>
      <c r="E17" s="147">
        <v>92883444</v>
      </c>
      <c r="F17" s="154">
        <f t="shared" si="0"/>
        <v>0.1699463254183383</v>
      </c>
      <c r="G17" s="155">
        <v>32673817</v>
      </c>
      <c r="H17" s="155">
        <v>100409335</v>
      </c>
      <c r="I17" s="154">
        <f t="shared" si="1"/>
        <v>0.32540616865951755</v>
      </c>
      <c r="J17" s="155">
        <v>32673817</v>
      </c>
      <c r="K17" s="155">
        <v>100409335</v>
      </c>
      <c r="L17" s="154">
        <f t="shared" si="2"/>
        <v>0.32540616865951755</v>
      </c>
      <c r="M17" s="155">
        <v>32673817</v>
      </c>
      <c r="N17" s="155">
        <v>15785200</v>
      </c>
      <c r="O17" s="154">
        <f t="shared" si="3"/>
        <v>2.0699019968071357</v>
      </c>
      <c r="P17" s="155">
        <v>93000</v>
      </c>
      <c r="Q17" s="155">
        <v>93000</v>
      </c>
      <c r="R17" s="154">
        <f t="shared" si="4"/>
        <v>1</v>
      </c>
      <c r="S17" s="155">
        <v>0</v>
      </c>
      <c r="T17" s="155">
        <v>93000</v>
      </c>
      <c r="U17" s="154">
        <f t="shared" si="5"/>
        <v>0</v>
      </c>
      <c r="V17" s="155">
        <v>0</v>
      </c>
      <c r="W17" s="155">
        <v>7011057</v>
      </c>
      <c r="X17" s="154">
        <f t="shared" si="6"/>
        <v>0</v>
      </c>
      <c r="Y17" s="155">
        <v>0</v>
      </c>
      <c r="Z17" s="155">
        <v>93000</v>
      </c>
      <c r="AA17" s="154">
        <f t="shared" si="7"/>
        <v>0</v>
      </c>
      <c r="AB17" s="155">
        <v>0</v>
      </c>
      <c r="AC17" s="155">
        <v>0</v>
      </c>
      <c r="AD17" s="154">
        <f t="shared" si="8"/>
        <v>0</v>
      </c>
      <c r="AE17" s="155">
        <v>6076998</v>
      </c>
      <c r="AF17" s="155">
        <v>100409335</v>
      </c>
      <c r="AG17" s="154">
        <f t="shared" si="9"/>
        <v>0.06052224128364161</v>
      </c>
    </row>
    <row r="18" spans="1:33" ht="16.5">
      <c r="A18" s="70"/>
      <c r="B18" s="71" t="s">
        <v>614</v>
      </c>
      <c r="C18" s="72"/>
      <c r="D18" s="73">
        <f>SUM(D11:D17)</f>
        <v>511738604</v>
      </c>
      <c r="E18" s="148">
        <f>SUM(E11:E17)</f>
        <v>739460760</v>
      </c>
      <c r="F18" s="156">
        <f t="shared" si="0"/>
        <v>0.6920429476203713</v>
      </c>
      <c r="G18" s="157">
        <f>SUM(G11:G17)</f>
        <v>217914853</v>
      </c>
      <c r="H18" s="157">
        <f>SUM(H11:H17)</f>
        <v>707491239</v>
      </c>
      <c r="I18" s="156">
        <f t="shared" si="1"/>
        <v>0.30801067347209937</v>
      </c>
      <c r="J18" s="157">
        <f>SUM(J11:J17)</f>
        <v>217914853</v>
      </c>
      <c r="K18" s="157">
        <f>SUM(K11:K17)</f>
        <v>544317690</v>
      </c>
      <c r="L18" s="156">
        <f t="shared" si="2"/>
        <v>0.4003449768461503</v>
      </c>
      <c r="M18" s="157">
        <f>SUM(M11:M17)</f>
        <v>217914853</v>
      </c>
      <c r="N18" s="157">
        <f>SUM(N11:N17)</f>
        <v>511738604</v>
      </c>
      <c r="O18" s="156">
        <f t="shared" si="3"/>
        <v>0.42583235131504754</v>
      </c>
      <c r="P18" s="157">
        <f>SUM(P11:P17)</f>
        <v>6860000</v>
      </c>
      <c r="Q18" s="157">
        <f>SUM(Q11:Q17)</f>
        <v>111787488</v>
      </c>
      <c r="R18" s="156">
        <f t="shared" si="4"/>
        <v>0.06136643843361075</v>
      </c>
      <c r="S18" s="157">
        <f>SUM(S11:S17)</f>
        <v>6322000</v>
      </c>
      <c r="T18" s="157">
        <f>SUM(T11:T17)</f>
        <v>111787488</v>
      </c>
      <c r="U18" s="156">
        <f t="shared" si="5"/>
        <v>0.056553735244502495</v>
      </c>
      <c r="V18" s="157">
        <f>SUM(V11:V17)</f>
        <v>6322000</v>
      </c>
      <c r="W18" s="157">
        <f>SUM(W11:W17)</f>
        <v>1349210324</v>
      </c>
      <c r="X18" s="156">
        <f t="shared" si="6"/>
        <v>0.004685703842865051</v>
      </c>
      <c r="Y18" s="157">
        <f>SUM(Y11:Y17)</f>
        <v>90783634</v>
      </c>
      <c r="Z18" s="157">
        <f>SUM(Z11:Z17)</f>
        <v>111787488</v>
      </c>
      <c r="AA18" s="156">
        <f t="shared" si="7"/>
        <v>0.812109079685197</v>
      </c>
      <c r="AB18" s="157">
        <f>SUM(AB11:AB17)</f>
        <v>106215581</v>
      </c>
      <c r="AC18" s="157">
        <f>SUM(AC11:AC17)</f>
        <v>260064462</v>
      </c>
      <c r="AD18" s="156">
        <f t="shared" si="8"/>
        <v>0.40842020544890906</v>
      </c>
      <c r="AE18" s="157">
        <f>SUM(AE11:AE17)</f>
        <v>239200283</v>
      </c>
      <c r="AF18" s="157">
        <f>SUM(AF11:AF17)</f>
        <v>707491239</v>
      </c>
      <c r="AG18" s="156">
        <f t="shared" si="9"/>
        <v>0.3380964594531184</v>
      </c>
    </row>
    <row r="19" spans="1:33" ht="12.75">
      <c r="A19" s="66" t="s">
        <v>570</v>
      </c>
      <c r="B19" s="67" t="s">
        <v>368</v>
      </c>
      <c r="C19" s="68" t="s">
        <v>369</v>
      </c>
      <c r="D19" s="69">
        <v>105380939</v>
      </c>
      <c r="E19" s="147">
        <v>135965939</v>
      </c>
      <c r="F19" s="154">
        <f t="shared" si="0"/>
        <v>0.7750539567119086</v>
      </c>
      <c r="G19" s="155">
        <v>30629638</v>
      </c>
      <c r="H19" s="155">
        <v>126438166</v>
      </c>
      <c r="I19" s="154">
        <f t="shared" si="1"/>
        <v>0.24224993899389524</v>
      </c>
      <c r="J19" s="155">
        <v>30629638</v>
      </c>
      <c r="K19" s="155">
        <v>111568688</v>
      </c>
      <c r="L19" s="154">
        <f t="shared" si="2"/>
        <v>0.2745361494257242</v>
      </c>
      <c r="M19" s="155">
        <v>30629638</v>
      </c>
      <c r="N19" s="155">
        <v>105380939</v>
      </c>
      <c r="O19" s="154">
        <f t="shared" si="3"/>
        <v>0.290656339663096</v>
      </c>
      <c r="P19" s="155">
        <v>0</v>
      </c>
      <c r="Q19" s="155">
        <v>9514000</v>
      </c>
      <c r="R19" s="154">
        <f t="shared" si="4"/>
        <v>0</v>
      </c>
      <c r="S19" s="155">
        <v>0</v>
      </c>
      <c r="T19" s="155">
        <v>9514000</v>
      </c>
      <c r="U19" s="154">
        <f t="shared" si="5"/>
        <v>0</v>
      </c>
      <c r="V19" s="155">
        <v>0</v>
      </c>
      <c r="W19" s="155">
        <v>174185826</v>
      </c>
      <c r="X19" s="154">
        <f t="shared" si="6"/>
        <v>0</v>
      </c>
      <c r="Y19" s="155">
        <v>9514000</v>
      </c>
      <c r="Z19" s="155">
        <v>9514000</v>
      </c>
      <c r="AA19" s="154">
        <f t="shared" si="7"/>
        <v>1</v>
      </c>
      <c r="AB19" s="155">
        <v>19563954</v>
      </c>
      <c r="AC19" s="155">
        <v>22399887</v>
      </c>
      <c r="AD19" s="154">
        <f t="shared" si="8"/>
        <v>0.8733952095383338</v>
      </c>
      <c r="AE19" s="155">
        <v>26274219</v>
      </c>
      <c r="AF19" s="155">
        <v>126438166</v>
      </c>
      <c r="AG19" s="154">
        <f t="shared" si="9"/>
        <v>0.2078029113456138</v>
      </c>
    </row>
    <row r="20" spans="1:33" ht="12.75">
      <c r="A20" s="66" t="s">
        <v>570</v>
      </c>
      <c r="B20" s="67" t="s">
        <v>370</v>
      </c>
      <c r="C20" s="68" t="s">
        <v>371</v>
      </c>
      <c r="D20" s="69">
        <v>119402662</v>
      </c>
      <c r="E20" s="147">
        <v>160327862</v>
      </c>
      <c r="F20" s="154">
        <f t="shared" si="0"/>
        <v>0.7447405616872755</v>
      </c>
      <c r="G20" s="155">
        <v>47215689</v>
      </c>
      <c r="H20" s="155">
        <v>153429853</v>
      </c>
      <c r="I20" s="154">
        <f t="shared" si="1"/>
        <v>0.3077346948901789</v>
      </c>
      <c r="J20" s="155">
        <v>47215689</v>
      </c>
      <c r="K20" s="155">
        <v>130467432</v>
      </c>
      <c r="L20" s="154">
        <f t="shared" si="2"/>
        <v>0.3618963619978356</v>
      </c>
      <c r="M20" s="155">
        <v>47215689</v>
      </c>
      <c r="N20" s="155">
        <v>119402662</v>
      </c>
      <c r="O20" s="154">
        <f t="shared" si="3"/>
        <v>0.39543246531639303</v>
      </c>
      <c r="P20" s="155">
        <v>1550000</v>
      </c>
      <c r="Q20" s="155">
        <v>29640800</v>
      </c>
      <c r="R20" s="154">
        <f t="shared" si="4"/>
        <v>0.05229278561982133</v>
      </c>
      <c r="S20" s="155">
        <v>0</v>
      </c>
      <c r="T20" s="155">
        <v>29640800</v>
      </c>
      <c r="U20" s="154">
        <f t="shared" si="5"/>
        <v>0</v>
      </c>
      <c r="V20" s="155">
        <v>0</v>
      </c>
      <c r="W20" s="155">
        <v>546577780</v>
      </c>
      <c r="X20" s="154">
        <f t="shared" si="6"/>
        <v>0</v>
      </c>
      <c r="Y20" s="155">
        <v>28090800</v>
      </c>
      <c r="Z20" s="155">
        <v>29640800</v>
      </c>
      <c r="AA20" s="154">
        <f t="shared" si="7"/>
        <v>0.9477072143801787</v>
      </c>
      <c r="AB20" s="155">
        <v>50384797</v>
      </c>
      <c r="AC20" s="155">
        <v>65571847</v>
      </c>
      <c r="AD20" s="154">
        <f t="shared" si="8"/>
        <v>0.7683906936463144</v>
      </c>
      <c r="AE20" s="155">
        <v>24500000</v>
      </c>
      <c r="AF20" s="155">
        <v>153429853</v>
      </c>
      <c r="AG20" s="154">
        <f t="shared" si="9"/>
        <v>0.15968209263682212</v>
      </c>
    </row>
    <row r="21" spans="1:33" ht="12.75">
      <c r="A21" s="66" t="s">
        <v>570</v>
      </c>
      <c r="B21" s="67" t="s">
        <v>372</v>
      </c>
      <c r="C21" s="68" t="s">
        <v>373</v>
      </c>
      <c r="D21" s="69">
        <v>190971600</v>
      </c>
      <c r="E21" s="147">
        <v>232181600</v>
      </c>
      <c r="F21" s="154">
        <f t="shared" si="0"/>
        <v>0.8225096217788145</v>
      </c>
      <c r="G21" s="155">
        <v>69837719</v>
      </c>
      <c r="H21" s="155">
        <v>215963650</v>
      </c>
      <c r="I21" s="154">
        <f t="shared" si="1"/>
        <v>0.3233771933378603</v>
      </c>
      <c r="J21" s="155">
        <v>69837719</v>
      </c>
      <c r="K21" s="155">
        <v>158841027</v>
      </c>
      <c r="L21" s="154">
        <f t="shared" si="2"/>
        <v>0.4396705329788632</v>
      </c>
      <c r="M21" s="155">
        <v>69837719</v>
      </c>
      <c r="N21" s="155">
        <v>190971600</v>
      </c>
      <c r="O21" s="154">
        <f t="shared" si="3"/>
        <v>0.3656968837251193</v>
      </c>
      <c r="P21" s="155">
        <v>6833997</v>
      </c>
      <c r="Q21" s="155">
        <v>20739247</v>
      </c>
      <c r="R21" s="154">
        <f t="shared" si="4"/>
        <v>0.3295200158424267</v>
      </c>
      <c r="S21" s="155">
        <v>0</v>
      </c>
      <c r="T21" s="155">
        <v>20739247</v>
      </c>
      <c r="U21" s="154">
        <f t="shared" si="5"/>
        <v>0</v>
      </c>
      <c r="V21" s="155">
        <v>0</v>
      </c>
      <c r="W21" s="155">
        <v>932113624</v>
      </c>
      <c r="X21" s="154">
        <f t="shared" si="6"/>
        <v>0</v>
      </c>
      <c r="Y21" s="155">
        <v>18449386</v>
      </c>
      <c r="Z21" s="155">
        <v>20739247</v>
      </c>
      <c r="AA21" s="154">
        <f t="shared" si="7"/>
        <v>0.8895880356697617</v>
      </c>
      <c r="AB21" s="155">
        <v>22823967</v>
      </c>
      <c r="AC21" s="155">
        <v>106383404</v>
      </c>
      <c r="AD21" s="154">
        <f t="shared" si="8"/>
        <v>0.21454443213717808</v>
      </c>
      <c r="AE21" s="155">
        <v>16352308</v>
      </c>
      <c r="AF21" s="155">
        <v>215963650</v>
      </c>
      <c r="AG21" s="154">
        <f t="shared" si="9"/>
        <v>0.07571787196595353</v>
      </c>
    </row>
    <row r="22" spans="1:33" ht="12.75">
      <c r="A22" s="66" t="s">
        <v>570</v>
      </c>
      <c r="B22" s="67" t="s">
        <v>374</v>
      </c>
      <c r="C22" s="68" t="s">
        <v>375</v>
      </c>
      <c r="D22" s="69">
        <v>60742773</v>
      </c>
      <c r="E22" s="147">
        <v>83817771</v>
      </c>
      <c r="F22" s="154">
        <f t="shared" si="0"/>
        <v>0.7247004098927899</v>
      </c>
      <c r="G22" s="155">
        <v>21001756</v>
      </c>
      <c r="H22" s="155">
        <v>61948771</v>
      </c>
      <c r="I22" s="154">
        <f t="shared" si="1"/>
        <v>0.3390181219252921</v>
      </c>
      <c r="J22" s="155">
        <v>21001756</v>
      </c>
      <c r="K22" s="155">
        <v>51272827</v>
      </c>
      <c r="L22" s="154">
        <f t="shared" si="2"/>
        <v>0.409607919610128</v>
      </c>
      <c r="M22" s="155">
        <v>21001756</v>
      </c>
      <c r="N22" s="155">
        <v>60742773</v>
      </c>
      <c r="O22" s="154">
        <f t="shared" si="3"/>
        <v>0.3457490490267871</v>
      </c>
      <c r="P22" s="155">
        <v>0</v>
      </c>
      <c r="Q22" s="155">
        <v>23669000</v>
      </c>
      <c r="R22" s="154">
        <f t="shared" si="4"/>
        <v>0</v>
      </c>
      <c r="S22" s="155">
        <v>0</v>
      </c>
      <c r="T22" s="155">
        <v>23669000</v>
      </c>
      <c r="U22" s="154">
        <f t="shared" si="5"/>
        <v>0</v>
      </c>
      <c r="V22" s="155">
        <v>0</v>
      </c>
      <c r="W22" s="155">
        <v>140863240</v>
      </c>
      <c r="X22" s="154">
        <f t="shared" si="6"/>
        <v>0</v>
      </c>
      <c r="Y22" s="155">
        <v>22427000</v>
      </c>
      <c r="Z22" s="155">
        <v>23669000</v>
      </c>
      <c r="AA22" s="154">
        <f t="shared" si="7"/>
        <v>0.9475263002239216</v>
      </c>
      <c r="AB22" s="155">
        <v>2894188</v>
      </c>
      <c r="AC22" s="155">
        <v>20851190</v>
      </c>
      <c r="AD22" s="154">
        <f t="shared" si="8"/>
        <v>0.13880205398348966</v>
      </c>
      <c r="AE22" s="155">
        <v>5317237</v>
      </c>
      <c r="AF22" s="155">
        <v>61948771</v>
      </c>
      <c r="AG22" s="154">
        <f t="shared" si="9"/>
        <v>0.08583280853142349</v>
      </c>
    </row>
    <row r="23" spans="1:33" ht="12.75">
      <c r="A23" s="66" t="s">
        <v>570</v>
      </c>
      <c r="B23" s="67" t="s">
        <v>376</v>
      </c>
      <c r="C23" s="68" t="s">
        <v>377</v>
      </c>
      <c r="D23" s="69">
        <v>34590154</v>
      </c>
      <c r="E23" s="147">
        <v>59985154</v>
      </c>
      <c r="F23" s="154">
        <f t="shared" si="0"/>
        <v>0.5766452479225109</v>
      </c>
      <c r="G23" s="155">
        <v>17753833</v>
      </c>
      <c r="H23" s="155">
        <v>50807544</v>
      </c>
      <c r="I23" s="154">
        <f t="shared" si="1"/>
        <v>0.34943300939718713</v>
      </c>
      <c r="J23" s="155">
        <v>17753833</v>
      </c>
      <c r="K23" s="155">
        <v>42869000</v>
      </c>
      <c r="L23" s="154">
        <f t="shared" si="2"/>
        <v>0.4141415241783107</v>
      </c>
      <c r="M23" s="155">
        <v>17753833</v>
      </c>
      <c r="N23" s="155">
        <v>34590154</v>
      </c>
      <c r="O23" s="154">
        <f t="shared" si="3"/>
        <v>0.5132626180270836</v>
      </c>
      <c r="P23" s="155">
        <v>0</v>
      </c>
      <c r="Q23" s="155">
        <v>9137000</v>
      </c>
      <c r="R23" s="154">
        <f t="shared" si="4"/>
        <v>0</v>
      </c>
      <c r="S23" s="155">
        <v>0</v>
      </c>
      <c r="T23" s="155">
        <v>9137000</v>
      </c>
      <c r="U23" s="154">
        <f t="shared" si="5"/>
        <v>0</v>
      </c>
      <c r="V23" s="155">
        <v>0</v>
      </c>
      <c r="W23" s="155">
        <v>399373000</v>
      </c>
      <c r="X23" s="154">
        <f t="shared" si="6"/>
        <v>0</v>
      </c>
      <c r="Y23" s="155">
        <v>9137000</v>
      </c>
      <c r="Z23" s="155">
        <v>9137000</v>
      </c>
      <c r="AA23" s="154">
        <f t="shared" si="7"/>
        <v>1</v>
      </c>
      <c r="AB23" s="155">
        <v>10001000</v>
      </c>
      <c r="AC23" s="155">
        <v>16884529</v>
      </c>
      <c r="AD23" s="154">
        <f t="shared" si="8"/>
        <v>0.5923173811955311</v>
      </c>
      <c r="AE23" s="155">
        <v>20780000</v>
      </c>
      <c r="AF23" s="155">
        <v>50807544</v>
      </c>
      <c r="AG23" s="154">
        <f t="shared" si="9"/>
        <v>0.4089943808344682</v>
      </c>
    </row>
    <row r="24" spans="1:33" ht="12.75">
      <c r="A24" s="66" t="s">
        <v>570</v>
      </c>
      <c r="B24" s="67" t="s">
        <v>378</v>
      </c>
      <c r="C24" s="68" t="s">
        <v>379</v>
      </c>
      <c r="D24" s="69">
        <v>48289766</v>
      </c>
      <c r="E24" s="147">
        <v>72321766</v>
      </c>
      <c r="F24" s="154">
        <f t="shared" si="0"/>
        <v>0.6677072293837515</v>
      </c>
      <c r="G24" s="155">
        <v>25125000</v>
      </c>
      <c r="H24" s="155">
        <v>63599696</v>
      </c>
      <c r="I24" s="154">
        <f t="shared" si="1"/>
        <v>0.3950490580961267</v>
      </c>
      <c r="J24" s="155">
        <v>25125000</v>
      </c>
      <c r="K24" s="155">
        <v>51466261</v>
      </c>
      <c r="L24" s="154">
        <f t="shared" si="2"/>
        <v>0.4881838997396761</v>
      </c>
      <c r="M24" s="155">
        <v>25125000</v>
      </c>
      <c r="N24" s="155">
        <v>48289766</v>
      </c>
      <c r="O24" s="154">
        <f t="shared" si="3"/>
        <v>0.5202965779540121</v>
      </c>
      <c r="P24" s="155">
        <v>40000</v>
      </c>
      <c r="Q24" s="155">
        <v>14323000</v>
      </c>
      <c r="R24" s="154">
        <f t="shared" si="4"/>
        <v>0.002792711024226768</v>
      </c>
      <c r="S24" s="155">
        <v>0</v>
      </c>
      <c r="T24" s="155">
        <v>14323000</v>
      </c>
      <c r="U24" s="154">
        <f t="shared" si="5"/>
        <v>0</v>
      </c>
      <c r="V24" s="155">
        <v>0</v>
      </c>
      <c r="W24" s="155">
        <v>244555000</v>
      </c>
      <c r="X24" s="154">
        <f t="shared" si="6"/>
        <v>0</v>
      </c>
      <c r="Y24" s="155">
        <v>14323000</v>
      </c>
      <c r="Z24" s="155">
        <v>14323000</v>
      </c>
      <c r="AA24" s="154">
        <f t="shared" si="7"/>
        <v>1</v>
      </c>
      <c r="AB24" s="155">
        <v>12688000</v>
      </c>
      <c r="AC24" s="155">
        <v>19163914</v>
      </c>
      <c r="AD24" s="154">
        <f t="shared" si="8"/>
        <v>0.6620776945669867</v>
      </c>
      <c r="AE24" s="155">
        <v>24000000</v>
      </c>
      <c r="AF24" s="155">
        <v>63599696</v>
      </c>
      <c r="AG24" s="154">
        <f t="shared" si="9"/>
        <v>0.3773602943007778</v>
      </c>
    </row>
    <row r="25" spans="1:33" ht="12.75">
      <c r="A25" s="66" t="s">
        <v>570</v>
      </c>
      <c r="B25" s="67" t="s">
        <v>380</v>
      </c>
      <c r="C25" s="68" t="s">
        <v>381</v>
      </c>
      <c r="D25" s="69">
        <v>88814402</v>
      </c>
      <c r="E25" s="147">
        <v>119700402</v>
      </c>
      <c r="F25" s="154">
        <f t="shared" si="0"/>
        <v>0.7419724622144543</v>
      </c>
      <c r="G25" s="155">
        <v>39936094</v>
      </c>
      <c r="H25" s="155">
        <v>102334013</v>
      </c>
      <c r="I25" s="154">
        <f t="shared" si="1"/>
        <v>0.39025239829107455</v>
      </c>
      <c r="J25" s="155">
        <v>39936094</v>
      </c>
      <c r="K25" s="155">
        <v>83275357</v>
      </c>
      <c r="L25" s="154">
        <f t="shared" si="2"/>
        <v>0.47956677027514877</v>
      </c>
      <c r="M25" s="155">
        <v>39936094</v>
      </c>
      <c r="N25" s="155">
        <v>88814402</v>
      </c>
      <c r="O25" s="154">
        <f t="shared" si="3"/>
        <v>0.44965786066993957</v>
      </c>
      <c r="P25" s="155">
        <v>1200000</v>
      </c>
      <c r="Q25" s="155">
        <v>25579000</v>
      </c>
      <c r="R25" s="154">
        <f t="shared" si="4"/>
        <v>0.046913483717111695</v>
      </c>
      <c r="S25" s="155">
        <v>0</v>
      </c>
      <c r="T25" s="155">
        <v>25579000</v>
      </c>
      <c r="U25" s="154">
        <f t="shared" si="5"/>
        <v>0</v>
      </c>
      <c r="V25" s="155">
        <v>0</v>
      </c>
      <c r="W25" s="155">
        <v>437953208</v>
      </c>
      <c r="X25" s="154">
        <f t="shared" si="6"/>
        <v>0</v>
      </c>
      <c r="Y25" s="155">
        <v>25579000</v>
      </c>
      <c r="Z25" s="155">
        <v>25579000</v>
      </c>
      <c r="AA25" s="154">
        <f t="shared" si="7"/>
        <v>1</v>
      </c>
      <c r="AB25" s="155">
        <v>3382000</v>
      </c>
      <c r="AC25" s="155">
        <v>32983102</v>
      </c>
      <c r="AD25" s="154">
        <f t="shared" si="8"/>
        <v>0.10253735382439165</v>
      </c>
      <c r="AE25" s="155">
        <v>11000000</v>
      </c>
      <c r="AF25" s="155">
        <v>102334013</v>
      </c>
      <c r="AG25" s="154">
        <f t="shared" si="9"/>
        <v>0.10749114275426686</v>
      </c>
    </row>
    <row r="26" spans="1:33" ht="12.75">
      <c r="A26" s="66" t="s">
        <v>570</v>
      </c>
      <c r="B26" s="67" t="s">
        <v>382</v>
      </c>
      <c r="C26" s="68" t="s">
        <v>383</v>
      </c>
      <c r="D26" s="69">
        <v>94075148</v>
      </c>
      <c r="E26" s="147">
        <v>139468148</v>
      </c>
      <c r="F26" s="154">
        <f t="shared" si="0"/>
        <v>0.6745278355599875</v>
      </c>
      <c r="G26" s="155">
        <v>45652873</v>
      </c>
      <c r="H26" s="155">
        <v>147827900</v>
      </c>
      <c r="I26" s="154">
        <f t="shared" si="1"/>
        <v>0.30882447088810705</v>
      </c>
      <c r="J26" s="155">
        <v>45652873</v>
      </c>
      <c r="K26" s="155">
        <v>110927900</v>
      </c>
      <c r="L26" s="154">
        <f t="shared" si="2"/>
        <v>0.41155446916420485</v>
      </c>
      <c r="M26" s="155">
        <v>45652873</v>
      </c>
      <c r="N26" s="155">
        <v>94075148</v>
      </c>
      <c r="O26" s="154">
        <f t="shared" si="3"/>
        <v>0.4852809054310497</v>
      </c>
      <c r="P26" s="155">
        <v>0</v>
      </c>
      <c r="Q26" s="155">
        <v>20631000</v>
      </c>
      <c r="R26" s="154">
        <f t="shared" si="4"/>
        <v>0</v>
      </c>
      <c r="S26" s="155">
        <v>0</v>
      </c>
      <c r="T26" s="155">
        <v>20631000</v>
      </c>
      <c r="U26" s="154">
        <f t="shared" si="5"/>
        <v>0</v>
      </c>
      <c r="V26" s="155">
        <v>0</v>
      </c>
      <c r="W26" s="155">
        <v>328254000</v>
      </c>
      <c r="X26" s="154">
        <f t="shared" si="6"/>
        <v>0</v>
      </c>
      <c r="Y26" s="155">
        <v>20031000</v>
      </c>
      <c r="Z26" s="155">
        <v>20631000</v>
      </c>
      <c r="AA26" s="154">
        <f t="shared" si="7"/>
        <v>0.9709175512578159</v>
      </c>
      <c r="AB26" s="155">
        <v>8662000</v>
      </c>
      <c r="AC26" s="155">
        <v>57462186</v>
      </c>
      <c r="AD26" s="154">
        <f t="shared" si="8"/>
        <v>0.15074261184564053</v>
      </c>
      <c r="AE26" s="155">
        <v>46161000</v>
      </c>
      <c r="AF26" s="155">
        <v>147827900</v>
      </c>
      <c r="AG26" s="154">
        <f t="shared" si="9"/>
        <v>0.3122617584366686</v>
      </c>
    </row>
    <row r="27" spans="1:33" ht="12.75">
      <c r="A27" s="66" t="s">
        <v>571</v>
      </c>
      <c r="B27" s="67" t="s">
        <v>561</v>
      </c>
      <c r="C27" s="68" t="s">
        <v>562</v>
      </c>
      <c r="D27" s="69">
        <v>4746738</v>
      </c>
      <c r="E27" s="147">
        <v>46863738</v>
      </c>
      <c r="F27" s="154">
        <f t="shared" si="0"/>
        <v>0.10128807906872474</v>
      </c>
      <c r="G27" s="155">
        <v>28259029</v>
      </c>
      <c r="H27" s="155">
        <v>51274229</v>
      </c>
      <c r="I27" s="154">
        <f t="shared" si="1"/>
        <v>0.551135132621887</v>
      </c>
      <c r="J27" s="155">
        <v>28259029</v>
      </c>
      <c r="K27" s="155">
        <v>51274229</v>
      </c>
      <c r="L27" s="154">
        <f t="shared" si="2"/>
        <v>0.551135132621887</v>
      </c>
      <c r="M27" s="155">
        <v>28259029</v>
      </c>
      <c r="N27" s="155">
        <v>4746738</v>
      </c>
      <c r="O27" s="154">
        <f t="shared" si="3"/>
        <v>5.953357653192572</v>
      </c>
      <c r="P27" s="155">
        <v>1</v>
      </c>
      <c r="Q27" s="155">
        <v>1</v>
      </c>
      <c r="R27" s="154">
        <f t="shared" si="4"/>
        <v>1</v>
      </c>
      <c r="S27" s="155">
        <v>0</v>
      </c>
      <c r="T27" s="155">
        <v>1</v>
      </c>
      <c r="U27" s="154">
        <f t="shared" si="5"/>
        <v>0</v>
      </c>
      <c r="V27" s="155">
        <v>0</v>
      </c>
      <c r="W27" s="155">
        <v>13293824</v>
      </c>
      <c r="X27" s="154">
        <f t="shared" si="6"/>
        <v>0</v>
      </c>
      <c r="Y27" s="155">
        <v>1</v>
      </c>
      <c r="Z27" s="155">
        <v>1</v>
      </c>
      <c r="AA27" s="154">
        <f t="shared" si="7"/>
        <v>1</v>
      </c>
      <c r="AB27" s="155">
        <v>0</v>
      </c>
      <c r="AC27" s="155">
        <v>0</v>
      </c>
      <c r="AD27" s="154">
        <f t="shared" si="8"/>
        <v>0</v>
      </c>
      <c r="AE27" s="155">
        <v>1835000</v>
      </c>
      <c r="AF27" s="155">
        <v>51274229</v>
      </c>
      <c r="AG27" s="154">
        <f t="shared" si="9"/>
        <v>0.03578795889841659</v>
      </c>
    </row>
    <row r="28" spans="1:33" ht="16.5">
      <c r="A28" s="70"/>
      <c r="B28" s="71" t="s">
        <v>615</v>
      </c>
      <c r="C28" s="72"/>
      <c r="D28" s="73">
        <f>SUM(D19:D27)</f>
        <v>747014182</v>
      </c>
      <c r="E28" s="148">
        <f>SUM(E19:E27)</f>
        <v>1050632380</v>
      </c>
      <c r="F28" s="156">
        <f t="shared" si="0"/>
        <v>0.7110138581489369</v>
      </c>
      <c r="G28" s="157">
        <f>SUM(G19:G27)</f>
        <v>325411631</v>
      </c>
      <c r="H28" s="157">
        <f>SUM(H19:H27)</f>
        <v>973623822</v>
      </c>
      <c r="I28" s="156">
        <f t="shared" si="1"/>
        <v>0.33422726893796156</v>
      </c>
      <c r="J28" s="157">
        <f>SUM(J19:J27)</f>
        <v>325411631</v>
      </c>
      <c r="K28" s="157">
        <f>SUM(K19:K27)</f>
        <v>791962721</v>
      </c>
      <c r="L28" s="156">
        <f t="shared" si="2"/>
        <v>0.41089261195161736</v>
      </c>
      <c r="M28" s="157">
        <f>SUM(M19:M27)</f>
        <v>325411631</v>
      </c>
      <c r="N28" s="157">
        <f>SUM(N19:N27)</f>
        <v>747014182</v>
      </c>
      <c r="O28" s="156">
        <f t="shared" si="3"/>
        <v>0.43561640306314825</v>
      </c>
      <c r="P28" s="157">
        <f>SUM(P19:P27)</f>
        <v>9623998</v>
      </c>
      <c r="Q28" s="157">
        <f>SUM(Q19:Q27)</f>
        <v>153233048</v>
      </c>
      <c r="R28" s="156">
        <f t="shared" si="4"/>
        <v>0.06280628184071624</v>
      </c>
      <c r="S28" s="157">
        <f>SUM(S19:S27)</f>
        <v>0</v>
      </c>
      <c r="T28" s="157">
        <f>SUM(T19:T27)</f>
        <v>153233048</v>
      </c>
      <c r="U28" s="156">
        <f t="shared" si="5"/>
        <v>0</v>
      </c>
      <c r="V28" s="157">
        <f>SUM(V19:V27)</f>
        <v>0</v>
      </c>
      <c r="W28" s="157">
        <f>SUM(W19:W27)</f>
        <v>3217169502</v>
      </c>
      <c r="X28" s="156">
        <f t="shared" si="6"/>
        <v>0</v>
      </c>
      <c r="Y28" s="157">
        <f>SUM(Y19:Y27)</f>
        <v>147551187</v>
      </c>
      <c r="Z28" s="157">
        <f>SUM(Z19:Z27)</f>
        <v>153233048</v>
      </c>
      <c r="AA28" s="156">
        <f t="shared" si="7"/>
        <v>0.9629201332600262</v>
      </c>
      <c r="AB28" s="157">
        <f>SUM(AB19:AB27)</f>
        <v>130399906</v>
      </c>
      <c r="AC28" s="157">
        <f>SUM(AC19:AC27)</f>
        <v>341700059</v>
      </c>
      <c r="AD28" s="156">
        <f t="shared" si="8"/>
        <v>0.3816209642504042</v>
      </c>
      <c r="AE28" s="157">
        <f>SUM(AE19:AE27)</f>
        <v>176219764</v>
      </c>
      <c r="AF28" s="157">
        <f>SUM(AF19:AF27)</f>
        <v>973623822</v>
      </c>
      <c r="AG28" s="156">
        <f t="shared" si="9"/>
        <v>0.1809936856701109</v>
      </c>
    </row>
    <row r="29" spans="1:33" ht="12.75">
      <c r="A29" s="66" t="s">
        <v>570</v>
      </c>
      <c r="B29" s="67" t="s">
        <v>384</v>
      </c>
      <c r="C29" s="68" t="s">
        <v>385</v>
      </c>
      <c r="D29" s="69">
        <v>142116800</v>
      </c>
      <c r="E29" s="147">
        <v>202913800</v>
      </c>
      <c r="F29" s="154">
        <f t="shared" si="0"/>
        <v>0.7003801614281532</v>
      </c>
      <c r="G29" s="155">
        <v>93037604</v>
      </c>
      <c r="H29" s="155">
        <v>194538004</v>
      </c>
      <c r="I29" s="154">
        <f t="shared" si="1"/>
        <v>0.47824899036180096</v>
      </c>
      <c r="J29" s="155">
        <v>93037604</v>
      </c>
      <c r="K29" s="155">
        <v>138839704</v>
      </c>
      <c r="L29" s="154">
        <f t="shared" si="2"/>
        <v>0.6701080549696361</v>
      </c>
      <c r="M29" s="155">
        <v>93037604</v>
      </c>
      <c r="N29" s="155">
        <v>142116800</v>
      </c>
      <c r="O29" s="154">
        <f t="shared" si="3"/>
        <v>0.6546559168233453</v>
      </c>
      <c r="P29" s="155">
        <v>0</v>
      </c>
      <c r="Q29" s="155">
        <v>23395000</v>
      </c>
      <c r="R29" s="154">
        <f t="shared" si="4"/>
        <v>0</v>
      </c>
      <c r="S29" s="155">
        <v>0</v>
      </c>
      <c r="T29" s="155">
        <v>23395000</v>
      </c>
      <c r="U29" s="154">
        <f t="shared" si="5"/>
        <v>0</v>
      </c>
      <c r="V29" s="155">
        <v>0</v>
      </c>
      <c r="W29" s="155">
        <v>753235800</v>
      </c>
      <c r="X29" s="154">
        <f t="shared" si="6"/>
        <v>0</v>
      </c>
      <c r="Y29" s="155">
        <v>23395000</v>
      </c>
      <c r="Z29" s="155">
        <v>23395000</v>
      </c>
      <c r="AA29" s="154">
        <f t="shared" si="7"/>
        <v>1</v>
      </c>
      <c r="AB29" s="155">
        <v>46300000</v>
      </c>
      <c r="AC29" s="155">
        <v>79628005</v>
      </c>
      <c r="AD29" s="154">
        <f t="shared" si="8"/>
        <v>0.581453723473293</v>
      </c>
      <c r="AE29" s="155">
        <v>32487000</v>
      </c>
      <c r="AF29" s="155">
        <v>194538004</v>
      </c>
      <c r="AG29" s="154">
        <f t="shared" si="9"/>
        <v>0.1669956478015473</v>
      </c>
    </row>
    <row r="30" spans="1:33" ht="12.75">
      <c r="A30" s="66" t="s">
        <v>570</v>
      </c>
      <c r="B30" s="67" t="s">
        <v>386</v>
      </c>
      <c r="C30" s="68" t="s">
        <v>387</v>
      </c>
      <c r="D30" s="69">
        <v>35004345</v>
      </c>
      <c r="E30" s="147">
        <v>59329345</v>
      </c>
      <c r="F30" s="154">
        <f t="shared" si="0"/>
        <v>0.5900005300918121</v>
      </c>
      <c r="G30" s="155">
        <v>21502569</v>
      </c>
      <c r="H30" s="155">
        <v>63788538</v>
      </c>
      <c r="I30" s="154">
        <f t="shared" si="1"/>
        <v>0.33709142228655564</v>
      </c>
      <c r="J30" s="155">
        <v>21502569</v>
      </c>
      <c r="K30" s="155">
        <v>62590063</v>
      </c>
      <c r="L30" s="154">
        <f t="shared" si="2"/>
        <v>0.34354605139157635</v>
      </c>
      <c r="M30" s="155">
        <v>21502569</v>
      </c>
      <c r="N30" s="155">
        <v>35004345</v>
      </c>
      <c r="O30" s="154">
        <f t="shared" si="3"/>
        <v>0.6142828554569439</v>
      </c>
      <c r="P30" s="155">
        <v>680000</v>
      </c>
      <c r="Q30" s="155">
        <v>15949880</v>
      </c>
      <c r="R30" s="154">
        <f t="shared" si="4"/>
        <v>0.04263354959410353</v>
      </c>
      <c r="S30" s="155">
        <v>680000</v>
      </c>
      <c r="T30" s="155">
        <v>15949880</v>
      </c>
      <c r="U30" s="154">
        <f t="shared" si="5"/>
        <v>0.04263354959410353</v>
      </c>
      <c r="V30" s="155">
        <v>680000</v>
      </c>
      <c r="W30" s="155">
        <v>162115220</v>
      </c>
      <c r="X30" s="154">
        <f t="shared" si="6"/>
        <v>0.004194547556978302</v>
      </c>
      <c r="Y30" s="155">
        <v>15949880</v>
      </c>
      <c r="Z30" s="155">
        <v>15949880</v>
      </c>
      <c r="AA30" s="154">
        <f t="shared" si="7"/>
        <v>1</v>
      </c>
      <c r="AB30" s="155">
        <v>48241561</v>
      </c>
      <c r="AC30" s="155">
        <v>9312886</v>
      </c>
      <c r="AD30" s="154">
        <f t="shared" si="8"/>
        <v>5.180087139475346</v>
      </c>
      <c r="AE30" s="155">
        <v>7263343</v>
      </c>
      <c r="AF30" s="155">
        <v>63788538</v>
      </c>
      <c r="AG30" s="154">
        <f t="shared" si="9"/>
        <v>0.11386595817574624</v>
      </c>
    </row>
    <row r="31" spans="1:33" ht="12.75">
      <c r="A31" s="66" t="s">
        <v>570</v>
      </c>
      <c r="B31" s="67" t="s">
        <v>388</v>
      </c>
      <c r="C31" s="68" t="s">
        <v>389</v>
      </c>
      <c r="D31" s="69">
        <v>177169166</v>
      </c>
      <c r="E31" s="147">
        <v>212882166</v>
      </c>
      <c r="F31" s="154">
        <f t="shared" si="0"/>
        <v>0.8322405269025682</v>
      </c>
      <c r="G31" s="155">
        <v>74730000</v>
      </c>
      <c r="H31" s="155">
        <v>212817922</v>
      </c>
      <c r="I31" s="154">
        <f t="shared" si="1"/>
        <v>0.3511452386044818</v>
      </c>
      <c r="J31" s="155">
        <v>74730000</v>
      </c>
      <c r="K31" s="155">
        <v>166525922</v>
      </c>
      <c r="L31" s="154">
        <f t="shared" si="2"/>
        <v>0.4487589625836151</v>
      </c>
      <c r="M31" s="155">
        <v>74730000</v>
      </c>
      <c r="N31" s="155">
        <v>177169166</v>
      </c>
      <c r="O31" s="154">
        <f t="shared" si="3"/>
        <v>0.4218002584038805</v>
      </c>
      <c r="P31" s="155">
        <v>3385000</v>
      </c>
      <c r="Q31" s="155">
        <v>18218000</v>
      </c>
      <c r="R31" s="154">
        <f t="shared" si="4"/>
        <v>0.18580524755736086</v>
      </c>
      <c r="S31" s="155">
        <v>0</v>
      </c>
      <c r="T31" s="155">
        <v>18218000</v>
      </c>
      <c r="U31" s="154">
        <f t="shared" si="5"/>
        <v>0</v>
      </c>
      <c r="V31" s="155">
        <v>0</v>
      </c>
      <c r="W31" s="155">
        <v>953903000</v>
      </c>
      <c r="X31" s="154">
        <f t="shared" si="6"/>
        <v>0</v>
      </c>
      <c r="Y31" s="155">
        <v>14833000</v>
      </c>
      <c r="Z31" s="155">
        <v>18218000</v>
      </c>
      <c r="AA31" s="154">
        <f t="shared" si="7"/>
        <v>0.8141947524426392</v>
      </c>
      <c r="AB31" s="155">
        <v>15098000</v>
      </c>
      <c r="AC31" s="155">
        <v>88093000</v>
      </c>
      <c r="AD31" s="154">
        <f t="shared" si="8"/>
        <v>0.17138705686036348</v>
      </c>
      <c r="AE31" s="155">
        <v>55300000</v>
      </c>
      <c r="AF31" s="155">
        <v>212817922</v>
      </c>
      <c r="AG31" s="154">
        <f t="shared" si="9"/>
        <v>0.2598465367968399</v>
      </c>
    </row>
    <row r="32" spans="1:33" ht="12.75">
      <c r="A32" s="66" t="s">
        <v>570</v>
      </c>
      <c r="B32" s="67" t="s">
        <v>390</v>
      </c>
      <c r="C32" s="68" t="s">
        <v>391</v>
      </c>
      <c r="D32" s="69">
        <v>70507560</v>
      </c>
      <c r="E32" s="147">
        <v>92972143</v>
      </c>
      <c r="F32" s="154">
        <f t="shared" si="0"/>
        <v>0.7583729676963561</v>
      </c>
      <c r="G32" s="155">
        <v>31237000</v>
      </c>
      <c r="H32" s="155">
        <v>83797808</v>
      </c>
      <c r="I32" s="154">
        <f t="shared" si="1"/>
        <v>0.3727663138873513</v>
      </c>
      <c r="J32" s="155">
        <v>31237000</v>
      </c>
      <c r="K32" s="155">
        <v>66124808</v>
      </c>
      <c r="L32" s="154">
        <f t="shared" si="2"/>
        <v>0.472394566347928</v>
      </c>
      <c r="M32" s="155">
        <v>31237000</v>
      </c>
      <c r="N32" s="155">
        <v>70507560</v>
      </c>
      <c r="O32" s="154">
        <f t="shared" si="3"/>
        <v>0.4430305062322395</v>
      </c>
      <c r="P32" s="155">
        <v>0</v>
      </c>
      <c r="Q32" s="155">
        <v>12073000</v>
      </c>
      <c r="R32" s="154">
        <f t="shared" si="4"/>
        <v>0</v>
      </c>
      <c r="S32" s="155">
        <v>0</v>
      </c>
      <c r="T32" s="155">
        <v>12073000</v>
      </c>
      <c r="U32" s="154">
        <f t="shared" si="5"/>
        <v>0</v>
      </c>
      <c r="V32" s="155">
        <v>0</v>
      </c>
      <c r="W32" s="155">
        <v>0</v>
      </c>
      <c r="X32" s="154">
        <f t="shared" si="6"/>
        <v>0</v>
      </c>
      <c r="Y32" s="155">
        <v>10373000</v>
      </c>
      <c r="Z32" s="155">
        <v>12073000</v>
      </c>
      <c r="AA32" s="154">
        <f t="shared" si="7"/>
        <v>0.8591899279383749</v>
      </c>
      <c r="AB32" s="155">
        <v>48522739</v>
      </c>
      <c r="AC32" s="155">
        <v>42994725</v>
      </c>
      <c r="AD32" s="154">
        <f t="shared" si="8"/>
        <v>1.1285742378861592</v>
      </c>
      <c r="AE32" s="155">
        <v>7709127</v>
      </c>
      <c r="AF32" s="155">
        <v>83797808</v>
      </c>
      <c r="AG32" s="154">
        <f t="shared" si="9"/>
        <v>0.09199676201554102</v>
      </c>
    </row>
    <row r="33" spans="1:33" ht="12.75">
      <c r="A33" s="66" t="s">
        <v>570</v>
      </c>
      <c r="B33" s="67" t="s">
        <v>392</v>
      </c>
      <c r="C33" s="68" t="s">
        <v>393</v>
      </c>
      <c r="D33" s="69">
        <v>548892815</v>
      </c>
      <c r="E33" s="147">
        <v>645614517</v>
      </c>
      <c r="F33" s="154">
        <f t="shared" si="0"/>
        <v>0.850186606011525</v>
      </c>
      <c r="G33" s="155">
        <v>234811018</v>
      </c>
      <c r="H33" s="155">
        <v>647530654</v>
      </c>
      <c r="I33" s="154">
        <f t="shared" si="1"/>
        <v>0.36262533140245745</v>
      </c>
      <c r="J33" s="155">
        <v>234811018</v>
      </c>
      <c r="K33" s="155">
        <v>458643370</v>
      </c>
      <c r="L33" s="154">
        <f t="shared" si="2"/>
        <v>0.5119686304415564</v>
      </c>
      <c r="M33" s="155">
        <v>234811018</v>
      </c>
      <c r="N33" s="155">
        <v>548892815</v>
      </c>
      <c r="O33" s="154">
        <f t="shared" si="3"/>
        <v>0.42779029271862484</v>
      </c>
      <c r="P33" s="155">
        <v>37998458</v>
      </c>
      <c r="Q33" s="155">
        <v>77674756</v>
      </c>
      <c r="R33" s="154">
        <f t="shared" si="4"/>
        <v>0.48919957984805257</v>
      </c>
      <c r="S33" s="155">
        <v>0</v>
      </c>
      <c r="T33" s="155">
        <v>77674756</v>
      </c>
      <c r="U33" s="154">
        <f t="shared" si="5"/>
        <v>0</v>
      </c>
      <c r="V33" s="155">
        <v>0</v>
      </c>
      <c r="W33" s="155">
        <v>1874795699</v>
      </c>
      <c r="X33" s="154">
        <f t="shared" si="6"/>
        <v>0</v>
      </c>
      <c r="Y33" s="155">
        <v>51118004</v>
      </c>
      <c r="Z33" s="155">
        <v>77674756</v>
      </c>
      <c r="AA33" s="154">
        <f t="shared" si="7"/>
        <v>0.6581031809098956</v>
      </c>
      <c r="AB33" s="155">
        <v>58589192</v>
      </c>
      <c r="AC33" s="155">
        <v>371022764</v>
      </c>
      <c r="AD33" s="154">
        <f t="shared" si="8"/>
        <v>0.15791266112178498</v>
      </c>
      <c r="AE33" s="155">
        <v>71767540</v>
      </c>
      <c r="AF33" s="155">
        <v>647530654</v>
      </c>
      <c r="AG33" s="154">
        <f t="shared" si="9"/>
        <v>0.11083265256504753</v>
      </c>
    </row>
    <row r="34" spans="1:33" ht="12.75">
      <c r="A34" s="66" t="s">
        <v>571</v>
      </c>
      <c r="B34" s="67" t="s">
        <v>563</v>
      </c>
      <c r="C34" s="68" t="s">
        <v>564</v>
      </c>
      <c r="D34" s="69">
        <v>7014200</v>
      </c>
      <c r="E34" s="147">
        <v>63898000</v>
      </c>
      <c r="F34" s="154">
        <f t="shared" si="0"/>
        <v>0.10977182384425177</v>
      </c>
      <c r="G34" s="155">
        <v>44775001</v>
      </c>
      <c r="H34" s="155">
        <v>63080072</v>
      </c>
      <c r="I34" s="154">
        <f t="shared" si="1"/>
        <v>0.7098121416221592</v>
      </c>
      <c r="J34" s="155">
        <v>44775001</v>
      </c>
      <c r="K34" s="155">
        <v>63080072</v>
      </c>
      <c r="L34" s="154">
        <f t="shared" si="2"/>
        <v>0.7098121416221592</v>
      </c>
      <c r="M34" s="155">
        <v>44775001</v>
      </c>
      <c r="N34" s="155">
        <v>7014200</v>
      </c>
      <c r="O34" s="154">
        <f t="shared" si="3"/>
        <v>6.383479370420005</v>
      </c>
      <c r="P34" s="155">
        <v>775000</v>
      </c>
      <c r="Q34" s="155">
        <v>775000</v>
      </c>
      <c r="R34" s="154">
        <f t="shared" si="4"/>
        <v>1</v>
      </c>
      <c r="S34" s="155">
        <v>0</v>
      </c>
      <c r="T34" s="155">
        <v>775000</v>
      </c>
      <c r="U34" s="154">
        <f t="shared" si="5"/>
        <v>0</v>
      </c>
      <c r="V34" s="155">
        <v>0</v>
      </c>
      <c r="W34" s="155">
        <v>23905945</v>
      </c>
      <c r="X34" s="154">
        <f t="shared" si="6"/>
        <v>0</v>
      </c>
      <c r="Y34" s="155">
        <v>0</v>
      </c>
      <c r="Z34" s="155">
        <v>775000</v>
      </c>
      <c r="AA34" s="154">
        <f t="shared" si="7"/>
        <v>0</v>
      </c>
      <c r="AB34" s="155">
        <v>0</v>
      </c>
      <c r="AC34" s="155">
        <v>0</v>
      </c>
      <c r="AD34" s="154">
        <f t="shared" si="8"/>
        <v>0</v>
      </c>
      <c r="AE34" s="155">
        <v>2350000</v>
      </c>
      <c r="AF34" s="155">
        <v>63080072</v>
      </c>
      <c r="AG34" s="154">
        <f t="shared" si="9"/>
        <v>0.0372542377567356</v>
      </c>
    </row>
    <row r="35" spans="1:33" ht="16.5">
      <c r="A35" s="70"/>
      <c r="B35" s="71" t="s">
        <v>616</v>
      </c>
      <c r="C35" s="72"/>
      <c r="D35" s="73">
        <f>SUM(D29:D34)</f>
        <v>980704886</v>
      </c>
      <c r="E35" s="148">
        <f>SUM(E29:E34)</f>
        <v>1277609971</v>
      </c>
      <c r="F35" s="156">
        <f t="shared" si="0"/>
        <v>0.7676089794699951</v>
      </c>
      <c r="G35" s="157">
        <f>SUM(G29:G34)</f>
        <v>500093192</v>
      </c>
      <c r="H35" s="157">
        <f>SUM(H29:H34)</f>
        <v>1265552998</v>
      </c>
      <c r="I35" s="156">
        <f t="shared" si="1"/>
        <v>0.3951578422952778</v>
      </c>
      <c r="J35" s="157">
        <f>SUM(J29:J34)</f>
        <v>500093192</v>
      </c>
      <c r="K35" s="157">
        <f>SUM(K29:K34)</f>
        <v>955803939</v>
      </c>
      <c r="L35" s="156">
        <f t="shared" si="2"/>
        <v>0.5232173373581378</v>
      </c>
      <c r="M35" s="157">
        <f>SUM(M29:M34)</f>
        <v>500093192</v>
      </c>
      <c r="N35" s="157">
        <f>SUM(N29:N34)</f>
        <v>980704886</v>
      </c>
      <c r="O35" s="156">
        <f t="shared" si="3"/>
        <v>0.5099323957074687</v>
      </c>
      <c r="P35" s="157">
        <f>SUM(P29:P34)</f>
        <v>42838458</v>
      </c>
      <c r="Q35" s="157">
        <f>SUM(Q29:Q34)</f>
        <v>148085636</v>
      </c>
      <c r="R35" s="156">
        <f t="shared" si="4"/>
        <v>0.2892816559196869</v>
      </c>
      <c r="S35" s="157">
        <f>SUM(S29:S34)</f>
        <v>680000</v>
      </c>
      <c r="T35" s="157">
        <f>SUM(T29:T34)</f>
        <v>148085636</v>
      </c>
      <c r="U35" s="156">
        <f t="shared" si="5"/>
        <v>0.004591937600213973</v>
      </c>
      <c r="V35" s="157">
        <f>SUM(V29:V34)</f>
        <v>680000</v>
      </c>
      <c r="W35" s="157">
        <f>SUM(W29:W34)</f>
        <v>3767955664</v>
      </c>
      <c r="X35" s="156">
        <f t="shared" si="6"/>
        <v>0.00018046921477789447</v>
      </c>
      <c r="Y35" s="157">
        <f>SUM(Y29:Y34)</f>
        <v>115668884</v>
      </c>
      <c r="Z35" s="157">
        <f>SUM(Z29:Z34)</f>
        <v>148085636</v>
      </c>
      <c r="AA35" s="156">
        <f t="shared" si="7"/>
        <v>0.7810945553152772</v>
      </c>
      <c r="AB35" s="157">
        <f>SUM(AB29:AB34)</f>
        <v>216751492</v>
      </c>
      <c r="AC35" s="157">
        <f>SUM(AC29:AC34)</f>
        <v>591051380</v>
      </c>
      <c r="AD35" s="156">
        <f t="shared" si="8"/>
        <v>0.3667219117228015</v>
      </c>
      <c r="AE35" s="157">
        <f>SUM(AE29:AE34)</f>
        <v>176877010</v>
      </c>
      <c r="AF35" s="157">
        <f>SUM(AF29:AF34)</f>
        <v>1265552998</v>
      </c>
      <c r="AG35" s="156">
        <f t="shared" si="9"/>
        <v>0.13976262572924664</v>
      </c>
    </row>
    <row r="36" spans="1:33" ht="12.75">
      <c r="A36" s="66" t="s">
        <v>570</v>
      </c>
      <c r="B36" s="67" t="s">
        <v>86</v>
      </c>
      <c r="C36" s="68" t="s">
        <v>87</v>
      </c>
      <c r="D36" s="69">
        <v>1815219144</v>
      </c>
      <c r="E36" s="147">
        <v>1981115842</v>
      </c>
      <c r="F36" s="154">
        <f t="shared" si="0"/>
        <v>0.9162609805630942</v>
      </c>
      <c r="G36" s="155">
        <v>644340071</v>
      </c>
      <c r="H36" s="155">
        <v>1891343834</v>
      </c>
      <c r="I36" s="154">
        <f t="shared" si="1"/>
        <v>0.3406784421832419</v>
      </c>
      <c r="J36" s="155">
        <v>644340071</v>
      </c>
      <c r="K36" s="155">
        <v>1384843834</v>
      </c>
      <c r="L36" s="154">
        <f t="shared" si="2"/>
        <v>0.4652799508366804</v>
      </c>
      <c r="M36" s="155">
        <v>644340071</v>
      </c>
      <c r="N36" s="155">
        <v>1815219144</v>
      </c>
      <c r="O36" s="154">
        <f t="shared" si="3"/>
        <v>0.3549654448774368</v>
      </c>
      <c r="P36" s="155">
        <v>43639856</v>
      </c>
      <c r="Q36" s="155">
        <v>125204158</v>
      </c>
      <c r="R36" s="154">
        <f t="shared" si="4"/>
        <v>0.34854957452770857</v>
      </c>
      <c r="S36" s="155">
        <v>0</v>
      </c>
      <c r="T36" s="155">
        <v>125204158</v>
      </c>
      <c r="U36" s="154">
        <f t="shared" si="5"/>
        <v>0</v>
      </c>
      <c r="V36" s="155">
        <v>0</v>
      </c>
      <c r="W36" s="155">
        <v>1580750066</v>
      </c>
      <c r="X36" s="154">
        <f t="shared" si="6"/>
        <v>0</v>
      </c>
      <c r="Y36" s="155">
        <v>103704158</v>
      </c>
      <c r="Z36" s="155">
        <v>125204158</v>
      </c>
      <c r="AA36" s="154">
        <f t="shared" si="7"/>
        <v>0.8282804633373279</v>
      </c>
      <c r="AB36" s="155">
        <v>278151102</v>
      </c>
      <c r="AC36" s="155">
        <v>1087887246</v>
      </c>
      <c r="AD36" s="154">
        <f t="shared" si="8"/>
        <v>0.2556800835957222</v>
      </c>
      <c r="AE36" s="155">
        <v>183948391</v>
      </c>
      <c r="AF36" s="155">
        <v>1891343834</v>
      </c>
      <c r="AG36" s="154">
        <f t="shared" si="9"/>
        <v>0.09725803827586857</v>
      </c>
    </row>
    <row r="37" spans="1:33" ht="12.75">
      <c r="A37" s="66" t="s">
        <v>570</v>
      </c>
      <c r="B37" s="67" t="s">
        <v>394</v>
      </c>
      <c r="C37" s="68" t="s">
        <v>395</v>
      </c>
      <c r="D37" s="69">
        <v>135932980</v>
      </c>
      <c r="E37" s="147">
        <v>199321980</v>
      </c>
      <c r="F37" s="154">
        <f t="shared" si="0"/>
        <v>0.6819768697862624</v>
      </c>
      <c r="G37" s="155">
        <v>47969680</v>
      </c>
      <c r="H37" s="155">
        <v>167412483</v>
      </c>
      <c r="I37" s="154">
        <f t="shared" si="1"/>
        <v>0.28653586124757496</v>
      </c>
      <c r="J37" s="155">
        <v>47969680</v>
      </c>
      <c r="K37" s="155">
        <v>129822083</v>
      </c>
      <c r="L37" s="154">
        <f t="shared" si="2"/>
        <v>0.36950323775039107</v>
      </c>
      <c r="M37" s="155">
        <v>47969680</v>
      </c>
      <c r="N37" s="155">
        <v>135932980</v>
      </c>
      <c r="O37" s="154">
        <f t="shared" si="3"/>
        <v>0.35289213846411666</v>
      </c>
      <c r="P37" s="155">
        <v>500000</v>
      </c>
      <c r="Q37" s="155">
        <v>75669152</v>
      </c>
      <c r="R37" s="154">
        <f t="shared" si="4"/>
        <v>0.006607712479716966</v>
      </c>
      <c r="S37" s="155">
        <v>0</v>
      </c>
      <c r="T37" s="155">
        <v>75669152</v>
      </c>
      <c r="U37" s="154">
        <f t="shared" si="5"/>
        <v>0</v>
      </c>
      <c r="V37" s="155">
        <v>0</v>
      </c>
      <c r="W37" s="155">
        <v>569050418</v>
      </c>
      <c r="X37" s="154">
        <f t="shared" si="6"/>
        <v>0</v>
      </c>
      <c r="Y37" s="155">
        <v>75169152</v>
      </c>
      <c r="Z37" s="155">
        <v>75669152</v>
      </c>
      <c r="AA37" s="154">
        <f t="shared" si="7"/>
        <v>0.9933922875202831</v>
      </c>
      <c r="AB37" s="155">
        <v>166106000</v>
      </c>
      <c r="AC37" s="155">
        <v>77784190</v>
      </c>
      <c r="AD37" s="154">
        <f t="shared" si="8"/>
        <v>2.1354725169729223</v>
      </c>
      <c r="AE37" s="155">
        <v>49403172</v>
      </c>
      <c r="AF37" s="155">
        <v>167412483</v>
      </c>
      <c r="AG37" s="154">
        <f t="shared" si="9"/>
        <v>0.29509849632897445</v>
      </c>
    </row>
    <row r="38" spans="1:33" ht="12.75">
      <c r="A38" s="66" t="s">
        <v>570</v>
      </c>
      <c r="B38" s="67" t="s">
        <v>396</v>
      </c>
      <c r="C38" s="68" t="s">
        <v>397</v>
      </c>
      <c r="D38" s="69">
        <v>93406194</v>
      </c>
      <c r="E38" s="147">
        <v>135806194</v>
      </c>
      <c r="F38" s="154">
        <f t="shared" si="0"/>
        <v>0.6877903816375268</v>
      </c>
      <c r="G38" s="155">
        <v>36817346</v>
      </c>
      <c r="H38" s="155">
        <v>135888014</v>
      </c>
      <c r="I38" s="154">
        <f t="shared" si="1"/>
        <v>0.27093887765553776</v>
      </c>
      <c r="J38" s="155">
        <v>36817346</v>
      </c>
      <c r="K38" s="155">
        <v>106454495</v>
      </c>
      <c r="L38" s="154">
        <f t="shared" si="2"/>
        <v>0.3458505533279736</v>
      </c>
      <c r="M38" s="155">
        <v>36817346</v>
      </c>
      <c r="N38" s="155">
        <v>93406194</v>
      </c>
      <c r="O38" s="154">
        <f t="shared" si="3"/>
        <v>0.39416386026819594</v>
      </c>
      <c r="P38" s="155">
        <v>0</v>
      </c>
      <c r="Q38" s="155">
        <v>38937000</v>
      </c>
      <c r="R38" s="154">
        <f t="shared" si="4"/>
        <v>0</v>
      </c>
      <c r="S38" s="155">
        <v>0</v>
      </c>
      <c r="T38" s="155">
        <v>38937000</v>
      </c>
      <c r="U38" s="154">
        <f t="shared" si="5"/>
        <v>0</v>
      </c>
      <c r="V38" s="155">
        <v>0</v>
      </c>
      <c r="W38" s="155">
        <v>256554000</v>
      </c>
      <c r="X38" s="154">
        <f t="shared" si="6"/>
        <v>0</v>
      </c>
      <c r="Y38" s="155">
        <v>38937000</v>
      </c>
      <c r="Z38" s="155">
        <v>38937000</v>
      </c>
      <c r="AA38" s="154">
        <f t="shared" si="7"/>
        <v>1</v>
      </c>
      <c r="AB38" s="155">
        <v>118854029</v>
      </c>
      <c r="AC38" s="155">
        <v>35012444</v>
      </c>
      <c r="AD38" s="154">
        <f t="shared" si="8"/>
        <v>3.3946224662294355</v>
      </c>
      <c r="AE38" s="155">
        <v>91607403</v>
      </c>
      <c r="AF38" s="155">
        <v>135888014</v>
      </c>
      <c r="AG38" s="154">
        <f t="shared" si="9"/>
        <v>0.674138949444062</v>
      </c>
    </row>
    <row r="39" spans="1:33" ht="12.75">
      <c r="A39" s="66" t="s">
        <v>570</v>
      </c>
      <c r="B39" s="67" t="s">
        <v>398</v>
      </c>
      <c r="C39" s="68" t="s">
        <v>399</v>
      </c>
      <c r="D39" s="69">
        <v>161521034</v>
      </c>
      <c r="E39" s="147">
        <v>273673585</v>
      </c>
      <c r="F39" s="154">
        <f t="shared" si="0"/>
        <v>0.590195922635354</v>
      </c>
      <c r="G39" s="155">
        <v>68628557</v>
      </c>
      <c r="H39" s="155">
        <v>270350531</v>
      </c>
      <c r="I39" s="154">
        <f t="shared" si="1"/>
        <v>0.2538502763288451</v>
      </c>
      <c r="J39" s="155">
        <v>68628557</v>
      </c>
      <c r="K39" s="155">
        <v>189080335</v>
      </c>
      <c r="L39" s="154">
        <f t="shared" si="2"/>
        <v>0.36295978108987376</v>
      </c>
      <c r="M39" s="155">
        <v>68628557</v>
      </c>
      <c r="N39" s="155">
        <v>161521034</v>
      </c>
      <c r="O39" s="154">
        <f t="shared" si="3"/>
        <v>0.42488928717482083</v>
      </c>
      <c r="P39" s="155">
        <v>3215000</v>
      </c>
      <c r="Q39" s="155">
        <v>35778999</v>
      </c>
      <c r="R39" s="154">
        <f t="shared" si="4"/>
        <v>0.08985718130347917</v>
      </c>
      <c r="S39" s="155">
        <v>0</v>
      </c>
      <c r="T39" s="155">
        <v>35778999</v>
      </c>
      <c r="U39" s="154">
        <f t="shared" si="5"/>
        <v>0</v>
      </c>
      <c r="V39" s="155">
        <v>0</v>
      </c>
      <c r="W39" s="155">
        <v>192930626</v>
      </c>
      <c r="X39" s="154">
        <f t="shared" si="6"/>
        <v>0</v>
      </c>
      <c r="Y39" s="155">
        <v>33813999</v>
      </c>
      <c r="Z39" s="155">
        <v>35778999</v>
      </c>
      <c r="AA39" s="154">
        <f t="shared" si="7"/>
        <v>0.9450795143821659</v>
      </c>
      <c r="AB39" s="155">
        <v>34145086</v>
      </c>
      <c r="AC39" s="155">
        <v>117403454</v>
      </c>
      <c r="AD39" s="154">
        <f t="shared" si="8"/>
        <v>0.29083544680039825</v>
      </c>
      <c r="AE39" s="155">
        <v>20791404</v>
      </c>
      <c r="AF39" s="155">
        <v>270350531</v>
      </c>
      <c r="AG39" s="154">
        <f t="shared" si="9"/>
        <v>0.0769053566238418</v>
      </c>
    </row>
    <row r="40" spans="1:33" ht="12.75">
      <c r="A40" s="66" t="s">
        <v>571</v>
      </c>
      <c r="B40" s="67" t="s">
        <v>565</v>
      </c>
      <c r="C40" s="68" t="s">
        <v>566</v>
      </c>
      <c r="D40" s="69">
        <v>6654463</v>
      </c>
      <c r="E40" s="147">
        <v>119644985</v>
      </c>
      <c r="F40" s="154">
        <f t="shared" si="0"/>
        <v>0.055618403061356896</v>
      </c>
      <c r="G40" s="155">
        <v>61214626</v>
      </c>
      <c r="H40" s="155">
        <v>160268620</v>
      </c>
      <c r="I40" s="154">
        <f t="shared" si="1"/>
        <v>0.38195016591519915</v>
      </c>
      <c r="J40" s="155">
        <v>61214626</v>
      </c>
      <c r="K40" s="155">
        <v>160268620</v>
      </c>
      <c r="L40" s="154">
        <f t="shared" si="2"/>
        <v>0.38195016591519915</v>
      </c>
      <c r="M40" s="155">
        <v>61214626</v>
      </c>
      <c r="N40" s="155">
        <v>6654463</v>
      </c>
      <c r="O40" s="154">
        <f t="shared" si="3"/>
        <v>9.199033190206332</v>
      </c>
      <c r="P40" s="155">
        <v>19036000</v>
      </c>
      <c r="Q40" s="155">
        <v>19036000</v>
      </c>
      <c r="R40" s="154">
        <f t="shared" si="4"/>
        <v>1</v>
      </c>
      <c r="S40" s="155">
        <v>0</v>
      </c>
      <c r="T40" s="155">
        <v>19036000</v>
      </c>
      <c r="U40" s="154">
        <f t="shared" si="5"/>
        <v>0</v>
      </c>
      <c r="V40" s="155">
        <v>0</v>
      </c>
      <c r="W40" s="155">
        <v>52063364</v>
      </c>
      <c r="X40" s="154">
        <f t="shared" si="6"/>
        <v>0</v>
      </c>
      <c r="Y40" s="155">
        <v>0</v>
      </c>
      <c r="Z40" s="155">
        <v>19036000</v>
      </c>
      <c r="AA40" s="154">
        <f t="shared" si="7"/>
        <v>0</v>
      </c>
      <c r="AB40" s="155">
        <v>0</v>
      </c>
      <c r="AC40" s="155">
        <v>0</v>
      </c>
      <c r="AD40" s="154">
        <f t="shared" si="8"/>
        <v>0</v>
      </c>
      <c r="AE40" s="155">
        <v>15000000</v>
      </c>
      <c r="AF40" s="155">
        <v>160268620</v>
      </c>
      <c r="AG40" s="154">
        <f t="shared" si="9"/>
        <v>0.09359286927160164</v>
      </c>
    </row>
    <row r="41" spans="1:33" ht="16.5">
      <c r="A41" s="70"/>
      <c r="B41" s="71" t="s">
        <v>617</v>
      </c>
      <c r="C41" s="72"/>
      <c r="D41" s="73">
        <f>SUM(D36:D40)</f>
        <v>2212733815</v>
      </c>
      <c r="E41" s="148">
        <f>SUM(E36:E40)</f>
        <v>2709562586</v>
      </c>
      <c r="F41" s="156">
        <f t="shared" si="0"/>
        <v>0.8166387543262306</v>
      </c>
      <c r="G41" s="157">
        <f>SUM(G36:G40)</f>
        <v>858970280</v>
      </c>
      <c r="H41" s="157">
        <f>SUM(H36:H40)</f>
        <v>2625263482</v>
      </c>
      <c r="I41" s="156">
        <f t="shared" si="1"/>
        <v>0.32719393153848775</v>
      </c>
      <c r="J41" s="157">
        <f>SUM(J36:J40)</f>
        <v>858970280</v>
      </c>
      <c r="K41" s="157">
        <f>SUM(K36:K40)</f>
        <v>1970469367</v>
      </c>
      <c r="L41" s="156">
        <f t="shared" si="2"/>
        <v>0.4359216612982748</v>
      </c>
      <c r="M41" s="157">
        <f>SUM(M36:M40)</f>
        <v>858970280</v>
      </c>
      <c r="N41" s="157">
        <f>SUM(N36:N40)</f>
        <v>2212733815</v>
      </c>
      <c r="O41" s="156">
        <f t="shared" si="3"/>
        <v>0.38819413079742715</v>
      </c>
      <c r="P41" s="157">
        <f>SUM(P36:P40)</f>
        <v>66390856</v>
      </c>
      <c r="Q41" s="157">
        <f>SUM(Q36:Q40)</f>
        <v>294625309</v>
      </c>
      <c r="R41" s="156">
        <f t="shared" si="4"/>
        <v>0.225339962223001</v>
      </c>
      <c r="S41" s="157">
        <f>SUM(S36:S40)</f>
        <v>0</v>
      </c>
      <c r="T41" s="157">
        <f>SUM(T36:T40)</f>
        <v>294625309</v>
      </c>
      <c r="U41" s="156">
        <f t="shared" si="5"/>
        <v>0</v>
      </c>
      <c r="V41" s="157">
        <f>SUM(V36:V40)</f>
        <v>0</v>
      </c>
      <c r="W41" s="157">
        <f>SUM(W36:W40)</f>
        <v>2651348474</v>
      </c>
      <c r="X41" s="156">
        <f t="shared" si="6"/>
        <v>0</v>
      </c>
      <c r="Y41" s="157">
        <f>SUM(Y36:Y40)</f>
        <v>251624309</v>
      </c>
      <c r="Z41" s="157">
        <f>SUM(Z36:Z40)</f>
        <v>294625309</v>
      </c>
      <c r="AA41" s="156">
        <f t="shared" si="7"/>
        <v>0.8540485196402459</v>
      </c>
      <c r="AB41" s="157">
        <f>SUM(AB36:AB40)</f>
        <v>597256217</v>
      </c>
      <c r="AC41" s="157">
        <f>SUM(AC36:AC40)</f>
        <v>1318087334</v>
      </c>
      <c r="AD41" s="156">
        <f t="shared" si="8"/>
        <v>0.45312340206434304</v>
      </c>
      <c r="AE41" s="157">
        <f>SUM(AE36:AE40)</f>
        <v>360750370</v>
      </c>
      <c r="AF41" s="157">
        <f>SUM(AF36:AF40)</f>
        <v>2625263482</v>
      </c>
      <c r="AG41" s="156">
        <f t="shared" si="9"/>
        <v>0.1374149194827371</v>
      </c>
    </row>
    <row r="42" spans="1:33" ht="16.5">
      <c r="A42" s="74"/>
      <c r="B42" s="75" t="s">
        <v>618</v>
      </c>
      <c r="C42" s="76"/>
      <c r="D42" s="77">
        <f>SUM(D6:D9,D11:D17,D19:D27,D29:D34,D36:D40)</f>
        <v>5582837199</v>
      </c>
      <c r="E42" s="149">
        <f>SUM(E6:E9,E11:E17,E19:E27,E29:E34,E36:E40)</f>
        <v>7255714359</v>
      </c>
      <c r="F42" s="158">
        <f t="shared" si="0"/>
        <v>0.7694400472194773</v>
      </c>
      <c r="G42" s="159">
        <f>SUM(G6:G9,G11:G17,G19:G27,G29:G34,G36:G40)</f>
        <v>2269067537</v>
      </c>
      <c r="H42" s="159">
        <f>SUM(H6:H9,H11:H17,H19:H27,H29:H34,H36:H40)</f>
        <v>6672680836</v>
      </c>
      <c r="I42" s="158">
        <f t="shared" si="1"/>
        <v>0.34005335977679</v>
      </c>
      <c r="J42" s="159">
        <f>SUM(J6:J9,J11:J17,J19:J27,J29:J34,J36:J40)</f>
        <v>2269067537</v>
      </c>
      <c r="K42" s="159">
        <f>SUM(K6:K9,K11:K17,K19:K27,K29:K34,K36:K40)</f>
        <v>5142976426</v>
      </c>
      <c r="L42" s="158">
        <f t="shared" si="2"/>
        <v>0.44119734353221396</v>
      </c>
      <c r="M42" s="159">
        <f>SUM(M6:M9,M11:M17,M19:M27,M29:M34,M36:M40)</f>
        <v>2269067537</v>
      </c>
      <c r="N42" s="159">
        <f>SUM(N6:N9,N11:N17,N19:N27,N29:N34,N36:N40)</f>
        <v>5582837199</v>
      </c>
      <c r="O42" s="158">
        <f t="shared" si="3"/>
        <v>0.40643627175917585</v>
      </c>
      <c r="P42" s="159">
        <f>SUM(P6:P9,P11:P17,P19:P27,P29:P34,P36:P40)</f>
        <v>391616850</v>
      </c>
      <c r="Q42" s="159">
        <f>SUM(Q6:Q9,Q11:Q17,Q19:Q27,Q29:Q34,Q36:Q40)</f>
        <v>1255436069</v>
      </c>
      <c r="R42" s="158">
        <f t="shared" si="4"/>
        <v>0.31193691154017655</v>
      </c>
      <c r="S42" s="159">
        <f>SUM(S6:S9,S11:S17,S19:S27,S29:S34,S36:S40)</f>
        <v>93602000</v>
      </c>
      <c r="T42" s="159">
        <f>SUM(T6:T9,T11:T17,T19:T27,T29:T34,T36:T40)</f>
        <v>1255436069</v>
      </c>
      <c r="U42" s="158">
        <f t="shared" si="5"/>
        <v>0.07455736083364034</v>
      </c>
      <c r="V42" s="159">
        <f>SUM(V6:V9,V11:V17,V19:V27,V29:V34,V36:V40)</f>
        <v>93602000</v>
      </c>
      <c r="W42" s="159">
        <f>SUM(W6:W9,W11:W17,W19:W27,W29:W34,W36:W40)</f>
        <v>14601246553</v>
      </c>
      <c r="X42" s="158">
        <f t="shared" si="6"/>
        <v>0.0064105485555798905</v>
      </c>
      <c r="Y42" s="159">
        <f>SUM(Y6:Y9,Y11:Y17,Y19:Y27,Y29:Y34,Y36:Y40)</f>
        <v>1093051279</v>
      </c>
      <c r="Z42" s="159">
        <f>SUM(Z6:Z9,Z11:Z17,Z19:Z27,Z29:Z34,Z36:Z40)</f>
        <v>1255436069</v>
      </c>
      <c r="AA42" s="158">
        <f t="shared" si="7"/>
        <v>0.8706546721018257</v>
      </c>
      <c r="AB42" s="159">
        <f>SUM(AB6:AB9,AB11:AB17,AB19:AB27,AB29:AB34,AB36:AB40)</f>
        <v>1527888074</v>
      </c>
      <c r="AC42" s="159">
        <f>SUM(AC6:AC9,AC11:AC17,AC19:AC27,AC29:AC34,AC36:AC40)</f>
        <v>2964673400</v>
      </c>
      <c r="AD42" s="158">
        <f t="shared" si="8"/>
        <v>0.5153647190951961</v>
      </c>
      <c r="AE42" s="159">
        <f>SUM(AE6:AE9,AE11:AE17,AE19:AE27,AE29:AE34,AE36:AE40)</f>
        <v>1021881411</v>
      </c>
      <c r="AF42" s="159">
        <f>SUM(AF6:AF9,AF11:AF17,AF19:AF27,AF29:AF34,AF36:AF40)</f>
        <v>6672680836</v>
      </c>
      <c r="AG42" s="158">
        <f t="shared" si="9"/>
        <v>0.1531440565067662</v>
      </c>
    </row>
    <row r="43" spans="1:33" ht="13.5">
      <c r="A43" s="78"/>
      <c r="B43" s="144" t="s">
        <v>47</v>
      </c>
      <c r="C43" s="78"/>
      <c r="D43" s="80"/>
      <c r="E43" s="80"/>
      <c r="F43" s="96"/>
      <c r="G43" s="80"/>
      <c r="H43" s="80"/>
      <c r="I43" s="96"/>
      <c r="J43" s="80"/>
      <c r="K43" s="80"/>
      <c r="L43" s="96"/>
      <c r="M43" s="80"/>
      <c r="N43" s="80"/>
      <c r="O43" s="96"/>
      <c r="P43" s="80"/>
      <c r="Q43" s="80"/>
      <c r="R43" s="96"/>
      <c r="S43" s="80"/>
      <c r="T43" s="80"/>
      <c r="U43" s="96"/>
      <c r="V43" s="80"/>
      <c r="W43" s="80"/>
      <c r="X43" s="96"/>
      <c r="Y43" s="80"/>
      <c r="Z43" s="80"/>
      <c r="AA43" s="96"/>
      <c r="AB43" s="80"/>
      <c r="AC43" s="80"/>
      <c r="AD43" s="96"/>
      <c r="AE43" s="80"/>
      <c r="AF43" s="80"/>
      <c r="AG43" s="96"/>
    </row>
    <row r="44" spans="1:33" s="139" customFormat="1" ht="13.5">
      <c r="A44" s="140"/>
      <c r="C44" s="141"/>
      <c r="D44" s="142"/>
      <c r="E44" s="142"/>
      <c r="F44" s="143"/>
      <c r="G44" s="142"/>
      <c r="H44" s="142"/>
      <c r="I44" s="143"/>
      <c r="J44" s="142"/>
      <c r="K44" s="142"/>
      <c r="L44" s="143"/>
      <c r="M44" s="142"/>
      <c r="N44" s="142"/>
      <c r="O44" s="143"/>
      <c r="P44" s="142"/>
      <c r="Q44" s="142"/>
      <c r="R44" s="143"/>
      <c r="S44" s="142"/>
      <c r="T44" s="142"/>
      <c r="U44" s="143"/>
      <c r="V44" s="142"/>
      <c r="W44" s="142"/>
      <c r="X44" s="143"/>
      <c r="Y44" s="142"/>
      <c r="Z44" s="142"/>
      <c r="AA44" s="143"/>
      <c r="AB44" s="142"/>
      <c r="AC44" s="142"/>
      <c r="AD44" s="143"/>
      <c r="AE44" s="142"/>
      <c r="AF44" s="142"/>
      <c r="AG44" s="143"/>
    </row>
    <row r="45" spans="1:33" ht="13.5" customHeight="1">
      <c r="A45" s="78"/>
      <c r="B45" s="78"/>
      <c r="C45" s="78"/>
      <c r="D45" s="80"/>
      <c r="E45" s="80"/>
      <c r="F45" s="96"/>
      <c r="G45" s="80"/>
      <c r="H45" s="80"/>
      <c r="I45" s="96"/>
      <c r="J45" s="80"/>
      <c r="K45" s="80"/>
      <c r="L45" s="96"/>
      <c r="M45" s="80"/>
      <c r="N45" s="80"/>
      <c r="O45" s="96"/>
      <c r="P45" s="80"/>
      <c r="Q45" s="80"/>
      <c r="R45" s="96"/>
      <c r="S45" s="80"/>
      <c r="T45" s="80"/>
      <c r="U45" s="96"/>
      <c r="V45" s="80"/>
      <c r="W45" s="80"/>
      <c r="X45" s="96"/>
      <c r="Y45" s="80"/>
      <c r="Z45" s="80"/>
      <c r="AA45" s="96"/>
      <c r="AB45" s="80"/>
      <c r="AC45" s="80"/>
      <c r="AD45" s="96"/>
      <c r="AE45" s="80"/>
      <c r="AF45" s="80"/>
      <c r="AG45" s="96"/>
    </row>
    <row r="46" spans="1:33" ht="12.75">
      <c r="A46" s="78"/>
      <c r="B46" s="78"/>
      <c r="C46" s="78"/>
      <c r="D46" s="80"/>
      <c r="E46" s="80"/>
      <c r="F46" s="96"/>
      <c r="G46" s="80"/>
      <c r="H46" s="80"/>
      <c r="I46" s="96"/>
      <c r="J46" s="80"/>
      <c r="K46" s="80"/>
      <c r="L46" s="96"/>
      <c r="M46" s="80"/>
      <c r="N46" s="80"/>
      <c r="O46" s="96"/>
      <c r="P46" s="80"/>
      <c r="Q46" s="80"/>
      <c r="R46" s="96"/>
      <c r="S46" s="80"/>
      <c r="T46" s="80"/>
      <c r="U46" s="96"/>
      <c r="V46" s="80"/>
      <c r="W46" s="80"/>
      <c r="X46" s="96"/>
      <c r="Y46" s="80"/>
      <c r="Z46" s="80"/>
      <c r="AA46" s="96"/>
      <c r="AB46" s="80"/>
      <c r="AC46" s="80"/>
      <c r="AD46" s="96"/>
      <c r="AE46" s="80"/>
      <c r="AF46" s="80"/>
      <c r="AG46" s="96"/>
    </row>
    <row r="47" spans="1:33" ht="12.75">
      <c r="A47" s="78"/>
      <c r="B47" s="78"/>
      <c r="C47" s="78"/>
      <c r="D47" s="80"/>
      <c r="E47" s="80"/>
      <c r="F47" s="96"/>
      <c r="G47" s="80"/>
      <c r="H47" s="80"/>
      <c r="I47" s="96"/>
      <c r="J47" s="80"/>
      <c r="K47" s="80"/>
      <c r="L47" s="96"/>
      <c r="M47" s="80"/>
      <c r="N47" s="80"/>
      <c r="O47" s="96"/>
      <c r="P47" s="80"/>
      <c r="Q47" s="80"/>
      <c r="R47" s="96"/>
      <c r="S47" s="80"/>
      <c r="T47" s="80"/>
      <c r="U47" s="96"/>
      <c r="V47" s="80"/>
      <c r="W47" s="80"/>
      <c r="X47" s="96"/>
      <c r="Y47" s="80"/>
      <c r="Z47" s="80"/>
      <c r="AA47" s="96"/>
      <c r="AB47" s="80"/>
      <c r="AC47" s="80"/>
      <c r="AD47" s="96"/>
      <c r="AE47" s="80"/>
      <c r="AF47" s="80"/>
      <c r="AG47" s="96"/>
    </row>
    <row r="48" spans="1:33" ht="12.75">
      <c r="A48" s="78"/>
      <c r="B48" s="78"/>
      <c r="C48" s="78"/>
      <c r="D48" s="80"/>
      <c r="E48" s="80"/>
      <c r="F48" s="96"/>
      <c r="G48" s="80"/>
      <c r="H48" s="80"/>
      <c r="I48" s="96"/>
      <c r="J48" s="80"/>
      <c r="K48" s="80"/>
      <c r="L48" s="96"/>
      <c r="M48" s="80"/>
      <c r="N48" s="80"/>
      <c r="O48" s="96"/>
      <c r="P48" s="80"/>
      <c r="Q48" s="80"/>
      <c r="R48" s="96"/>
      <c r="S48" s="80"/>
      <c r="T48" s="80"/>
      <c r="U48" s="96"/>
      <c r="V48" s="80"/>
      <c r="W48" s="80"/>
      <c r="X48" s="96"/>
      <c r="Y48" s="80"/>
      <c r="Z48" s="80"/>
      <c r="AA48" s="96"/>
      <c r="AB48" s="80"/>
      <c r="AC48" s="80"/>
      <c r="AD48" s="96"/>
      <c r="AE48" s="80"/>
      <c r="AF48" s="80"/>
      <c r="AG48" s="96"/>
    </row>
    <row r="49" spans="1:33" ht="12.75">
      <c r="A49" s="78"/>
      <c r="B49" s="78"/>
      <c r="C49" s="78"/>
      <c r="D49" s="80"/>
      <c r="E49" s="80"/>
      <c r="F49" s="96"/>
      <c r="G49" s="80"/>
      <c r="H49" s="80"/>
      <c r="I49" s="96"/>
      <c r="J49" s="80"/>
      <c r="K49" s="80"/>
      <c r="L49" s="96"/>
      <c r="M49" s="80"/>
      <c r="N49" s="80"/>
      <c r="O49" s="96"/>
      <c r="P49" s="80"/>
      <c r="Q49" s="80"/>
      <c r="R49" s="96"/>
      <c r="S49" s="80"/>
      <c r="T49" s="80"/>
      <c r="U49" s="96"/>
      <c r="V49" s="80"/>
      <c r="W49" s="80"/>
      <c r="X49" s="96"/>
      <c r="Y49" s="80"/>
      <c r="Z49" s="80"/>
      <c r="AA49" s="96"/>
      <c r="AB49" s="80"/>
      <c r="AC49" s="80"/>
      <c r="AD49" s="96"/>
      <c r="AE49" s="80"/>
      <c r="AF49" s="80"/>
      <c r="AG49" s="96"/>
    </row>
    <row r="50" spans="1:33" ht="12.75">
      <c r="A50" s="78"/>
      <c r="B50" s="78"/>
      <c r="C50" s="78"/>
      <c r="D50" s="80"/>
      <c r="E50" s="80"/>
      <c r="F50" s="96"/>
      <c r="G50" s="80"/>
      <c r="H50" s="80"/>
      <c r="I50" s="96"/>
      <c r="J50" s="80"/>
      <c r="K50" s="80"/>
      <c r="L50" s="96"/>
      <c r="M50" s="80"/>
      <c r="N50" s="80"/>
      <c r="O50" s="96"/>
      <c r="P50" s="80"/>
      <c r="Q50" s="80"/>
      <c r="R50" s="96"/>
      <c r="S50" s="80"/>
      <c r="T50" s="80"/>
      <c r="U50" s="96"/>
      <c r="V50" s="80"/>
      <c r="W50" s="80"/>
      <c r="X50" s="96"/>
      <c r="Y50" s="80"/>
      <c r="Z50" s="80"/>
      <c r="AA50" s="96"/>
      <c r="AB50" s="80"/>
      <c r="AC50" s="80"/>
      <c r="AD50" s="96"/>
      <c r="AE50" s="80"/>
      <c r="AF50" s="80"/>
      <c r="AG50" s="96"/>
    </row>
    <row r="51" spans="1:33" ht="12.75">
      <c r="A51" s="78"/>
      <c r="B51" s="78"/>
      <c r="C51" s="78"/>
      <c r="D51" s="80"/>
      <c r="E51" s="80"/>
      <c r="F51" s="96"/>
      <c r="G51" s="80"/>
      <c r="H51" s="80"/>
      <c r="I51" s="96"/>
      <c r="J51" s="80"/>
      <c r="K51" s="80"/>
      <c r="L51" s="96"/>
      <c r="M51" s="80"/>
      <c r="N51" s="80"/>
      <c r="O51" s="96"/>
      <c r="P51" s="80"/>
      <c r="Q51" s="80"/>
      <c r="R51" s="96"/>
      <c r="S51" s="80"/>
      <c r="T51" s="80"/>
      <c r="U51" s="96"/>
      <c r="V51" s="80"/>
      <c r="W51" s="80"/>
      <c r="X51" s="96"/>
      <c r="Y51" s="80"/>
      <c r="Z51" s="80"/>
      <c r="AA51" s="96"/>
      <c r="AB51" s="80"/>
      <c r="AC51" s="80"/>
      <c r="AD51" s="96"/>
      <c r="AE51" s="80"/>
      <c r="AF51" s="80"/>
      <c r="AG51" s="96"/>
    </row>
    <row r="52" spans="1:33" ht="12.75">
      <c r="A52" s="78"/>
      <c r="B52" s="78"/>
      <c r="C52" s="78"/>
      <c r="D52" s="80"/>
      <c r="E52" s="80"/>
      <c r="F52" s="96"/>
      <c r="G52" s="80"/>
      <c r="H52" s="80"/>
      <c r="I52" s="96"/>
      <c r="J52" s="80"/>
      <c r="K52" s="80"/>
      <c r="L52" s="96"/>
      <c r="M52" s="80"/>
      <c r="N52" s="80"/>
      <c r="O52" s="96"/>
      <c r="P52" s="80"/>
      <c r="Q52" s="80"/>
      <c r="R52" s="96"/>
      <c r="S52" s="80"/>
      <c r="T52" s="80"/>
      <c r="U52" s="96"/>
      <c r="V52" s="80"/>
      <c r="W52" s="80"/>
      <c r="X52" s="96"/>
      <c r="Y52" s="80"/>
      <c r="Z52" s="80"/>
      <c r="AA52" s="96"/>
      <c r="AB52" s="80"/>
      <c r="AC52" s="80"/>
      <c r="AD52" s="96"/>
      <c r="AE52" s="80"/>
      <c r="AF52" s="80"/>
      <c r="AG52" s="96"/>
    </row>
    <row r="53" spans="1:33" ht="12.75">
      <c r="A53" s="78"/>
      <c r="B53" s="78"/>
      <c r="C53" s="78"/>
      <c r="D53" s="80"/>
      <c r="E53" s="80"/>
      <c r="F53" s="96"/>
      <c r="G53" s="80"/>
      <c r="H53" s="80"/>
      <c r="I53" s="96"/>
      <c r="J53" s="80"/>
      <c r="K53" s="80"/>
      <c r="L53" s="96"/>
      <c r="M53" s="80"/>
      <c r="N53" s="80"/>
      <c r="O53" s="96"/>
      <c r="P53" s="80"/>
      <c r="Q53" s="80"/>
      <c r="R53" s="96"/>
      <c r="S53" s="80"/>
      <c r="T53" s="80"/>
      <c r="U53" s="96"/>
      <c r="V53" s="80"/>
      <c r="W53" s="80"/>
      <c r="X53" s="96"/>
      <c r="Y53" s="80"/>
      <c r="Z53" s="80"/>
      <c r="AA53" s="96"/>
      <c r="AB53" s="80"/>
      <c r="AC53" s="80"/>
      <c r="AD53" s="96"/>
      <c r="AE53" s="80"/>
      <c r="AF53" s="80"/>
      <c r="AG53" s="96"/>
    </row>
    <row r="54" spans="1:33" ht="12.75">
      <c r="A54" s="78"/>
      <c r="B54" s="78"/>
      <c r="C54" s="78"/>
      <c r="D54" s="80"/>
      <c r="E54" s="80"/>
      <c r="F54" s="96"/>
      <c r="G54" s="80"/>
      <c r="H54" s="80"/>
      <c r="I54" s="96"/>
      <c r="J54" s="80"/>
      <c r="K54" s="80"/>
      <c r="L54" s="96"/>
      <c r="M54" s="80"/>
      <c r="N54" s="80"/>
      <c r="O54" s="96"/>
      <c r="P54" s="80"/>
      <c r="Q54" s="80"/>
      <c r="R54" s="96"/>
      <c r="S54" s="80"/>
      <c r="T54" s="80"/>
      <c r="U54" s="96"/>
      <c r="V54" s="80"/>
      <c r="W54" s="80"/>
      <c r="X54" s="96"/>
      <c r="Y54" s="80"/>
      <c r="Z54" s="80"/>
      <c r="AA54" s="96"/>
      <c r="AB54" s="80"/>
      <c r="AC54" s="80"/>
      <c r="AD54" s="96"/>
      <c r="AE54" s="80"/>
      <c r="AF54" s="80"/>
      <c r="AG54" s="96"/>
    </row>
    <row r="55" spans="1:33" ht="12.75">
      <c r="A55" s="78"/>
      <c r="B55" s="78"/>
      <c r="C55" s="78"/>
      <c r="D55" s="80"/>
      <c r="E55" s="80"/>
      <c r="F55" s="96"/>
      <c r="G55" s="80"/>
      <c r="H55" s="80"/>
      <c r="I55" s="96"/>
      <c r="J55" s="80"/>
      <c r="K55" s="80"/>
      <c r="L55" s="96"/>
      <c r="M55" s="80"/>
      <c r="N55" s="80"/>
      <c r="O55" s="96"/>
      <c r="P55" s="80"/>
      <c r="Q55" s="80"/>
      <c r="R55" s="96"/>
      <c r="S55" s="80"/>
      <c r="T55" s="80"/>
      <c r="U55" s="96"/>
      <c r="V55" s="80"/>
      <c r="W55" s="80"/>
      <c r="X55" s="96"/>
      <c r="Y55" s="80"/>
      <c r="Z55" s="80"/>
      <c r="AA55" s="96"/>
      <c r="AB55" s="80"/>
      <c r="AC55" s="80"/>
      <c r="AD55" s="96"/>
      <c r="AE55" s="80"/>
      <c r="AF55" s="80"/>
      <c r="AG55" s="96"/>
    </row>
    <row r="56" spans="1:33" ht="12.75">
      <c r="A56" s="78"/>
      <c r="B56" s="78"/>
      <c r="C56" s="78"/>
      <c r="D56" s="80"/>
      <c r="E56" s="80"/>
      <c r="F56" s="96"/>
      <c r="G56" s="80"/>
      <c r="H56" s="80"/>
      <c r="I56" s="96"/>
      <c r="J56" s="80"/>
      <c r="K56" s="80"/>
      <c r="L56" s="96"/>
      <c r="M56" s="80"/>
      <c r="N56" s="80"/>
      <c r="O56" s="96"/>
      <c r="P56" s="80"/>
      <c r="Q56" s="80"/>
      <c r="R56" s="96"/>
      <c r="S56" s="80"/>
      <c r="T56" s="80"/>
      <c r="U56" s="96"/>
      <c r="V56" s="80"/>
      <c r="W56" s="80"/>
      <c r="X56" s="96"/>
      <c r="Y56" s="80"/>
      <c r="Z56" s="80"/>
      <c r="AA56" s="96"/>
      <c r="AB56" s="80"/>
      <c r="AC56" s="80"/>
      <c r="AD56" s="96"/>
      <c r="AE56" s="80"/>
      <c r="AF56" s="80"/>
      <c r="AG56" s="96"/>
    </row>
    <row r="57" spans="1:33" ht="12.75">
      <c r="A57" s="78"/>
      <c r="B57" s="78"/>
      <c r="C57" s="78"/>
      <c r="D57" s="80"/>
      <c r="E57" s="80"/>
      <c r="F57" s="96"/>
      <c r="G57" s="80"/>
      <c r="H57" s="80"/>
      <c r="I57" s="96"/>
      <c r="J57" s="80"/>
      <c r="K57" s="80"/>
      <c r="L57" s="96"/>
      <c r="M57" s="80"/>
      <c r="N57" s="80"/>
      <c r="O57" s="96"/>
      <c r="P57" s="80"/>
      <c r="Q57" s="80"/>
      <c r="R57" s="96"/>
      <c r="S57" s="80"/>
      <c r="T57" s="80"/>
      <c r="U57" s="96"/>
      <c r="V57" s="80"/>
      <c r="W57" s="80"/>
      <c r="X57" s="96"/>
      <c r="Y57" s="80"/>
      <c r="Z57" s="80"/>
      <c r="AA57" s="96"/>
      <c r="AB57" s="80"/>
      <c r="AC57" s="80"/>
      <c r="AD57" s="96"/>
      <c r="AE57" s="80"/>
      <c r="AF57" s="80"/>
      <c r="AG57" s="96"/>
    </row>
    <row r="58" spans="1:33" ht="12.75">
      <c r="A58" s="78"/>
      <c r="B58" s="78"/>
      <c r="C58" s="78"/>
      <c r="D58" s="80"/>
      <c r="E58" s="80"/>
      <c r="F58" s="96"/>
      <c r="G58" s="80"/>
      <c r="H58" s="80"/>
      <c r="I58" s="96"/>
      <c r="J58" s="80"/>
      <c r="K58" s="80"/>
      <c r="L58" s="96"/>
      <c r="M58" s="80"/>
      <c r="N58" s="80"/>
      <c r="O58" s="96"/>
      <c r="P58" s="80"/>
      <c r="Q58" s="80"/>
      <c r="R58" s="96"/>
      <c r="S58" s="80"/>
      <c r="T58" s="80"/>
      <c r="U58" s="96"/>
      <c r="V58" s="80"/>
      <c r="W58" s="80"/>
      <c r="X58" s="96"/>
      <c r="Y58" s="80"/>
      <c r="Z58" s="80"/>
      <c r="AA58" s="96"/>
      <c r="AB58" s="80"/>
      <c r="AC58" s="80"/>
      <c r="AD58" s="96"/>
      <c r="AE58" s="80"/>
      <c r="AF58" s="80"/>
      <c r="AG58" s="96"/>
    </row>
    <row r="59" spans="1:33" ht="12.75">
      <c r="A59" s="78"/>
      <c r="B59" s="78"/>
      <c r="C59" s="78"/>
      <c r="D59" s="80"/>
      <c r="E59" s="80"/>
      <c r="F59" s="96"/>
      <c r="G59" s="80"/>
      <c r="H59" s="80"/>
      <c r="I59" s="96"/>
      <c r="J59" s="80"/>
      <c r="K59" s="80"/>
      <c r="L59" s="96"/>
      <c r="M59" s="80"/>
      <c r="N59" s="80"/>
      <c r="O59" s="96"/>
      <c r="P59" s="80"/>
      <c r="Q59" s="80"/>
      <c r="R59" s="96"/>
      <c r="S59" s="80"/>
      <c r="T59" s="80"/>
      <c r="U59" s="96"/>
      <c r="V59" s="80"/>
      <c r="W59" s="80"/>
      <c r="X59" s="96"/>
      <c r="Y59" s="80"/>
      <c r="Z59" s="80"/>
      <c r="AA59" s="96"/>
      <c r="AB59" s="80"/>
      <c r="AC59" s="80"/>
      <c r="AD59" s="96"/>
      <c r="AE59" s="80"/>
      <c r="AF59" s="80"/>
      <c r="AG59" s="96"/>
    </row>
    <row r="60" spans="1:33" ht="12.75">
      <c r="A60" s="78"/>
      <c r="B60" s="78"/>
      <c r="C60" s="78"/>
      <c r="D60" s="80"/>
      <c r="E60" s="80"/>
      <c r="F60" s="96"/>
      <c r="G60" s="80"/>
      <c r="H60" s="80"/>
      <c r="I60" s="96"/>
      <c r="J60" s="80"/>
      <c r="K60" s="80"/>
      <c r="L60" s="96"/>
      <c r="M60" s="80"/>
      <c r="N60" s="80"/>
      <c r="O60" s="96"/>
      <c r="P60" s="80"/>
      <c r="Q60" s="80"/>
      <c r="R60" s="96"/>
      <c r="S60" s="80"/>
      <c r="T60" s="80"/>
      <c r="U60" s="96"/>
      <c r="V60" s="80"/>
      <c r="W60" s="80"/>
      <c r="X60" s="96"/>
      <c r="Y60" s="80"/>
      <c r="Z60" s="80"/>
      <c r="AA60" s="96"/>
      <c r="AB60" s="80"/>
      <c r="AC60" s="80"/>
      <c r="AD60" s="96"/>
      <c r="AE60" s="80"/>
      <c r="AF60" s="80"/>
      <c r="AG60" s="96"/>
    </row>
    <row r="61" spans="1:33" ht="12.75">
      <c r="A61" s="78"/>
      <c r="B61" s="78"/>
      <c r="C61" s="78"/>
      <c r="D61" s="80"/>
      <c r="E61" s="80"/>
      <c r="F61" s="96"/>
      <c r="G61" s="80"/>
      <c r="H61" s="80"/>
      <c r="I61" s="96"/>
      <c r="J61" s="80"/>
      <c r="K61" s="80"/>
      <c r="L61" s="96"/>
      <c r="M61" s="80"/>
      <c r="N61" s="80"/>
      <c r="O61" s="96"/>
      <c r="P61" s="80"/>
      <c r="Q61" s="80"/>
      <c r="R61" s="96"/>
      <c r="S61" s="80"/>
      <c r="T61" s="80"/>
      <c r="U61" s="96"/>
      <c r="V61" s="80"/>
      <c r="W61" s="80"/>
      <c r="X61" s="96"/>
      <c r="Y61" s="80"/>
      <c r="Z61" s="80"/>
      <c r="AA61" s="96"/>
      <c r="AB61" s="80"/>
      <c r="AC61" s="80"/>
      <c r="AD61" s="96"/>
      <c r="AE61" s="80"/>
      <c r="AF61" s="80"/>
      <c r="AG61" s="96"/>
    </row>
    <row r="62" spans="1:33" ht="12.75">
      <c r="A62" s="78"/>
      <c r="B62" s="78"/>
      <c r="C62" s="78"/>
      <c r="D62" s="80"/>
      <c r="E62" s="80"/>
      <c r="F62" s="96"/>
      <c r="G62" s="80"/>
      <c r="H62" s="80"/>
      <c r="I62" s="96"/>
      <c r="J62" s="80"/>
      <c r="K62" s="80"/>
      <c r="L62" s="96"/>
      <c r="M62" s="80"/>
      <c r="N62" s="80"/>
      <c r="O62" s="96"/>
      <c r="P62" s="80"/>
      <c r="Q62" s="80"/>
      <c r="R62" s="96"/>
      <c r="S62" s="80"/>
      <c r="T62" s="80"/>
      <c r="U62" s="96"/>
      <c r="V62" s="80"/>
      <c r="W62" s="80"/>
      <c r="X62" s="96"/>
      <c r="Y62" s="80"/>
      <c r="Z62" s="80"/>
      <c r="AA62" s="96"/>
      <c r="AB62" s="80"/>
      <c r="AC62" s="80"/>
      <c r="AD62" s="96"/>
      <c r="AE62" s="80"/>
      <c r="AF62" s="80"/>
      <c r="AG62" s="96"/>
    </row>
    <row r="63" spans="1:33" ht="12.75">
      <c r="A63" s="78"/>
      <c r="B63" s="78"/>
      <c r="C63" s="78"/>
      <c r="D63" s="80"/>
      <c r="E63" s="80"/>
      <c r="F63" s="96"/>
      <c r="G63" s="80"/>
      <c r="H63" s="80"/>
      <c r="I63" s="96"/>
      <c r="J63" s="80"/>
      <c r="K63" s="80"/>
      <c r="L63" s="96"/>
      <c r="M63" s="80"/>
      <c r="N63" s="80"/>
      <c r="O63" s="96"/>
      <c r="P63" s="80"/>
      <c r="Q63" s="80"/>
      <c r="R63" s="96"/>
      <c r="S63" s="80"/>
      <c r="T63" s="80"/>
      <c r="U63" s="96"/>
      <c r="V63" s="80"/>
      <c r="W63" s="80"/>
      <c r="X63" s="96"/>
      <c r="Y63" s="80"/>
      <c r="Z63" s="80"/>
      <c r="AA63" s="96"/>
      <c r="AB63" s="80"/>
      <c r="AC63" s="80"/>
      <c r="AD63" s="96"/>
      <c r="AE63" s="80"/>
      <c r="AF63" s="80"/>
      <c r="AG63" s="96"/>
    </row>
    <row r="64" spans="1:33" ht="12.75">
      <c r="A64" s="78"/>
      <c r="B64" s="78"/>
      <c r="C64" s="78"/>
      <c r="D64" s="80"/>
      <c r="E64" s="80"/>
      <c r="F64" s="96"/>
      <c r="G64" s="80"/>
      <c r="H64" s="80"/>
      <c r="I64" s="96"/>
      <c r="J64" s="80"/>
      <c r="K64" s="80"/>
      <c r="L64" s="96"/>
      <c r="M64" s="80"/>
      <c r="N64" s="80"/>
      <c r="O64" s="96"/>
      <c r="P64" s="80"/>
      <c r="Q64" s="80"/>
      <c r="R64" s="96"/>
      <c r="S64" s="80"/>
      <c r="T64" s="80"/>
      <c r="U64" s="96"/>
      <c r="V64" s="80"/>
      <c r="W64" s="80"/>
      <c r="X64" s="96"/>
      <c r="Y64" s="80"/>
      <c r="Z64" s="80"/>
      <c r="AA64" s="96"/>
      <c r="AB64" s="80"/>
      <c r="AC64" s="80"/>
      <c r="AD64" s="96"/>
      <c r="AE64" s="80"/>
      <c r="AF64" s="80"/>
      <c r="AG64" s="96"/>
    </row>
    <row r="65" spans="1:33" ht="12.75">
      <c r="A65" s="78"/>
      <c r="B65" s="78"/>
      <c r="C65" s="78"/>
      <c r="D65" s="80"/>
      <c r="E65" s="80"/>
      <c r="F65" s="96"/>
      <c r="G65" s="80"/>
      <c r="H65" s="80"/>
      <c r="I65" s="96"/>
      <c r="J65" s="80"/>
      <c r="K65" s="80"/>
      <c r="L65" s="96"/>
      <c r="M65" s="80"/>
      <c r="N65" s="80"/>
      <c r="O65" s="96"/>
      <c r="P65" s="80"/>
      <c r="Q65" s="80"/>
      <c r="R65" s="96"/>
      <c r="S65" s="80"/>
      <c r="T65" s="80"/>
      <c r="U65" s="96"/>
      <c r="V65" s="80"/>
      <c r="W65" s="80"/>
      <c r="X65" s="96"/>
      <c r="Y65" s="80"/>
      <c r="Z65" s="80"/>
      <c r="AA65" s="96"/>
      <c r="AB65" s="80"/>
      <c r="AC65" s="80"/>
      <c r="AD65" s="96"/>
      <c r="AE65" s="80"/>
      <c r="AF65" s="80"/>
      <c r="AG65" s="96"/>
    </row>
    <row r="66" spans="1:33" ht="12.75">
      <c r="A66" s="78"/>
      <c r="B66" s="78"/>
      <c r="C66" s="78"/>
      <c r="D66" s="80"/>
      <c r="E66" s="80"/>
      <c r="F66" s="96"/>
      <c r="G66" s="80"/>
      <c r="H66" s="80"/>
      <c r="I66" s="96"/>
      <c r="J66" s="80"/>
      <c r="K66" s="80"/>
      <c r="L66" s="96"/>
      <c r="M66" s="80"/>
      <c r="N66" s="80"/>
      <c r="O66" s="96"/>
      <c r="P66" s="80"/>
      <c r="Q66" s="80"/>
      <c r="R66" s="96"/>
      <c r="S66" s="80"/>
      <c r="T66" s="80"/>
      <c r="U66" s="96"/>
      <c r="V66" s="80"/>
      <c r="W66" s="80"/>
      <c r="X66" s="96"/>
      <c r="Y66" s="80"/>
      <c r="Z66" s="80"/>
      <c r="AA66" s="96"/>
      <c r="AB66" s="80"/>
      <c r="AC66" s="80"/>
      <c r="AD66" s="96"/>
      <c r="AE66" s="80"/>
      <c r="AF66" s="80"/>
      <c r="AG66" s="96"/>
    </row>
    <row r="67" spans="1:33" ht="12.75">
      <c r="A67" s="78"/>
      <c r="B67" s="78"/>
      <c r="C67" s="78"/>
      <c r="D67" s="80"/>
      <c r="E67" s="80"/>
      <c r="F67" s="96"/>
      <c r="G67" s="80"/>
      <c r="H67" s="80"/>
      <c r="I67" s="96"/>
      <c r="J67" s="80"/>
      <c r="K67" s="80"/>
      <c r="L67" s="96"/>
      <c r="M67" s="80"/>
      <c r="N67" s="80"/>
      <c r="O67" s="96"/>
      <c r="P67" s="80"/>
      <c r="Q67" s="80"/>
      <c r="R67" s="96"/>
      <c r="S67" s="80"/>
      <c r="T67" s="80"/>
      <c r="U67" s="96"/>
      <c r="V67" s="80"/>
      <c r="W67" s="80"/>
      <c r="X67" s="96"/>
      <c r="Y67" s="80"/>
      <c r="Z67" s="80"/>
      <c r="AA67" s="96"/>
      <c r="AB67" s="80"/>
      <c r="AC67" s="80"/>
      <c r="AD67" s="96"/>
      <c r="AE67" s="80"/>
      <c r="AF67" s="80"/>
      <c r="AG67" s="96"/>
    </row>
    <row r="68" spans="1:33" ht="12.75">
      <c r="A68" s="78"/>
      <c r="B68" s="78"/>
      <c r="C68" s="78"/>
      <c r="D68" s="80"/>
      <c r="E68" s="80"/>
      <c r="F68" s="96"/>
      <c r="G68" s="80"/>
      <c r="H68" s="80"/>
      <c r="I68" s="96"/>
      <c r="J68" s="80"/>
      <c r="K68" s="80"/>
      <c r="L68" s="96"/>
      <c r="M68" s="80"/>
      <c r="N68" s="80"/>
      <c r="O68" s="96"/>
      <c r="P68" s="80"/>
      <c r="Q68" s="80"/>
      <c r="R68" s="96"/>
      <c r="S68" s="80"/>
      <c r="T68" s="80"/>
      <c r="U68" s="96"/>
      <c r="V68" s="80"/>
      <c r="W68" s="80"/>
      <c r="X68" s="96"/>
      <c r="Y68" s="80"/>
      <c r="Z68" s="80"/>
      <c r="AA68" s="96"/>
      <c r="AB68" s="80"/>
      <c r="AC68" s="80"/>
      <c r="AD68" s="96"/>
      <c r="AE68" s="80"/>
      <c r="AF68" s="80"/>
      <c r="AG68" s="96"/>
    </row>
    <row r="69" spans="1:33" ht="12.75">
      <c r="A69" s="78"/>
      <c r="B69" s="78"/>
      <c r="C69" s="78"/>
      <c r="D69" s="80"/>
      <c r="E69" s="80"/>
      <c r="F69" s="96"/>
      <c r="G69" s="80"/>
      <c r="H69" s="80"/>
      <c r="I69" s="96"/>
      <c r="J69" s="80"/>
      <c r="K69" s="80"/>
      <c r="L69" s="96"/>
      <c r="M69" s="80"/>
      <c r="N69" s="80"/>
      <c r="O69" s="96"/>
      <c r="P69" s="80"/>
      <c r="Q69" s="80"/>
      <c r="R69" s="96"/>
      <c r="S69" s="80"/>
      <c r="T69" s="80"/>
      <c r="U69" s="96"/>
      <c r="V69" s="80"/>
      <c r="W69" s="80"/>
      <c r="X69" s="96"/>
      <c r="Y69" s="80"/>
      <c r="Z69" s="80"/>
      <c r="AA69" s="96"/>
      <c r="AB69" s="80"/>
      <c r="AC69" s="80"/>
      <c r="AD69" s="96"/>
      <c r="AE69" s="80"/>
      <c r="AF69" s="80"/>
      <c r="AG69" s="96"/>
    </row>
    <row r="70" spans="1:33" ht="12.75">
      <c r="A70" s="78"/>
      <c r="B70" s="78"/>
      <c r="C70" s="78"/>
      <c r="D70" s="80"/>
      <c r="E70" s="80"/>
      <c r="F70" s="96"/>
      <c r="G70" s="80"/>
      <c r="H70" s="80"/>
      <c r="I70" s="96"/>
      <c r="J70" s="80"/>
      <c r="K70" s="80"/>
      <c r="L70" s="96"/>
      <c r="M70" s="80"/>
      <c r="N70" s="80"/>
      <c r="O70" s="96"/>
      <c r="P70" s="80"/>
      <c r="Q70" s="80"/>
      <c r="R70" s="96"/>
      <c r="S70" s="80"/>
      <c r="T70" s="80"/>
      <c r="U70" s="96"/>
      <c r="V70" s="80"/>
      <c r="W70" s="80"/>
      <c r="X70" s="96"/>
      <c r="Y70" s="80"/>
      <c r="Z70" s="80"/>
      <c r="AA70" s="96"/>
      <c r="AB70" s="80"/>
      <c r="AC70" s="80"/>
      <c r="AD70" s="96"/>
      <c r="AE70" s="80"/>
      <c r="AF70" s="80"/>
      <c r="AG70" s="96"/>
    </row>
    <row r="71" spans="1:33" ht="12.75">
      <c r="A71" s="78"/>
      <c r="B71" s="78"/>
      <c r="C71" s="78"/>
      <c r="D71" s="80"/>
      <c r="E71" s="80"/>
      <c r="F71" s="96"/>
      <c r="G71" s="80"/>
      <c r="H71" s="80"/>
      <c r="I71" s="96"/>
      <c r="J71" s="80"/>
      <c r="K71" s="80"/>
      <c r="L71" s="96"/>
      <c r="M71" s="80"/>
      <c r="N71" s="80"/>
      <c r="O71" s="96"/>
      <c r="P71" s="80"/>
      <c r="Q71" s="80"/>
      <c r="R71" s="96"/>
      <c r="S71" s="80"/>
      <c r="T71" s="80"/>
      <c r="U71" s="96"/>
      <c r="V71" s="80"/>
      <c r="W71" s="80"/>
      <c r="X71" s="96"/>
      <c r="Y71" s="80"/>
      <c r="Z71" s="80"/>
      <c r="AA71" s="96"/>
      <c r="AB71" s="80"/>
      <c r="AC71" s="80"/>
      <c r="AD71" s="96"/>
      <c r="AE71" s="80"/>
      <c r="AF71" s="80"/>
      <c r="AG71" s="96"/>
    </row>
    <row r="72" spans="1:33" ht="12.75">
      <c r="A72" s="78"/>
      <c r="B72" s="78"/>
      <c r="C72" s="78"/>
      <c r="D72" s="80"/>
      <c r="E72" s="80"/>
      <c r="F72" s="96"/>
      <c r="G72" s="80"/>
      <c r="H72" s="80"/>
      <c r="I72" s="96"/>
      <c r="J72" s="80"/>
      <c r="K72" s="80"/>
      <c r="L72" s="96"/>
      <c r="M72" s="80"/>
      <c r="N72" s="80"/>
      <c r="O72" s="96"/>
      <c r="P72" s="80"/>
      <c r="Q72" s="80"/>
      <c r="R72" s="96"/>
      <c r="S72" s="80"/>
      <c r="T72" s="80"/>
      <c r="U72" s="96"/>
      <c r="V72" s="80"/>
      <c r="W72" s="80"/>
      <c r="X72" s="96"/>
      <c r="Y72" s="80"/>
      <c r="Z72" s="80"/>
      <c r="AA72" s="96"/>
      <c r="AB72" s="80"/>
      <c r="AC72" s="80"/>
      <c r="AD72" s="96"/>
      <c r="AE72" s="80"/>
      <c r="AF72" s="80"/>
      <c r="AG72" s="96"/>
    </row>
    <row r="73" spans="1:33" ht="12.75">
      <c r="A73" s="78"/>
      <c r="B73" s="78"/>
      <c r="C73" s="78"/>
      <c r="D73" s="80"/>
      <c r="E73" s="80"/>
      <c r="F73" s="96"/>
      <c r="G73" s="80"/>
      <c r="H73" s="80"/>
      <c r="I73" s="96"/>
      <c r="J73" s="80"/>
      <c r="K73" s="80"/>
      <c r="L73" s="96"/>
      <c r="M73" s="80"/>
      <c r="N73" s="80"/>
      <c r="O73" s="96"/>
      <c r="P73" s="80"/>
      <c r="Q73" s="80"/>
      <c r="R73" s="96"/>
      <c r="S73" s="80"/>
      <c r="T73" s="80"/>
      <c r="U73" s="96"/>
      <c r="V73" s="80"/>
      <c r="W73" s="80"/>
      <c r="X73" s="96"/>
      <c r="Y73" s="80"/>
      <c r="Z73" s="80"/>
      <c r="AA73" s="96"/>
      <c r="AB73" s="80"/>
      <c r="AC73" s="80"/>
      <c r="AD73" s="96"/>
      <c r="AE73" s="80"/>
      <c r="AF73" s="80"/>
      <c r="AG73" s="96"/>
    </row>
    <row r="74" spans="1:33" ht="12.75">
      <c r="A74" s="78"/>
      <c r="B74" s="78"/>
      <c r="C74" s="78"/>
      <c r="D74" s="80"/>
      <c r="E74" s="80"/>
      <c r="F74" s="96"/>
      <c r="G74" s="80"/>
      <c r="H74" s="80"/>
      <c r="I74" s="96"/>
      <c r="J74" s="80"/>
      <c r="K74" s="80"/>
      <c r="L74" s="96"/>
      <c r="M74" s="80"/>
      <c r="N74" s="80"/>
      <c r="O74" s="96"/>
      <c r="P74" s="80"/>
      <c r="Q74" s="80"/>
      <c r="R74" s="96"/>
      <c r="S74" s="80"/>
      <c r="T74" s="80"/>
      <c r="U74" s="96"/>
      <c r="V74" s="80"/>
      <c r="W74" s="80"/>
      <c r="X74" s="96"/>
      <c r="Y74" s="80"/>
      <c r="Z74" s="80"/>
      <c r="AA74" s="96"/>
      <c r="AB74" s="80"/>
      <c r="AC74" s="80"/>
      <c r="AD74" s="96"/>
      <c r="AE74" s="80"/>
      <c r="AF74" s="80"/>
      <c r="AG74" s="96"/>
    </row>
    <row r="75" spans="1:33" ht="12.75">
      <c r="A75" s="78"/>
      <c r="B75" s="78"/>
      <c r="C75" s="78"/>
      <c r="D75" s="80"/>
      <c r="E75" s="80"/>
      <c r="F75" s="96"/>
      <c r="G75" s="80"/>
      <c r="H75" s="80"/>
      <c r="I75" s="96"/>
      <c r="J75" s="80"/>
      <c r="K75" s="80"/>
      <c r="L75" s="96"/>
      <c r="M75" s="80"/>
      <c r="N75" s="80"/>
      <c r="O75" s="96"/>
      <c r="P75" s="80"/>
      <c r="Q75" s="80"/>
      <c r="R75" s="96"/>
      <c r="S75" s="80"/>
      <c r="T75" s="80"/>
      <c r="U75" s="96"/>
      <c r="V75" s="80"/>
      <c r="W75" s="80"/>
      <c r="X75" s="96"/>
      <c r="Y75" s="80"/>
      <c r="Z75" s="80"/>
      <c r="AA75" s="96"/>
      <c r="AB75" s="80"/>
      <c r="AC75" s="80"/>
      <c r="AD75" s="96"/>
      <c r="AE75" s="80"/>
      <c r="AF75" s="80"/>
      <c r="AG75" s="96"/>
    </row>
    <row r="76" spans="1:33" ht="12.75">
      <c r="A76" s="78"/>
      <c r="B76" s="78"/>
      <c r="C76" s="78"/>
      <c r="D76" s="80"/>
      <c r="E76" s="80"/>
      <c r="F76" s="96"/>
      <c r="G76" s="80"/>
      <c r="H76" s="80"/>
      <c r="I76" s="96"/>
      <c r="J76" s="80"/>
      <c r="K76" s="80"/>
      <c r="L76" s="96"/>
      <c r="M76" s="80"/>
      <c r="N76" s="80"/>
      <c r="O76" s="96"/>
      <c r="P76" s="80"/>
      <c r="Q76" s="80"/>
      <c r="R76" s="96"/>
      <c r="S76" s="80"/>
      <c r="T76" s="80"/>
      <c r="U76" s="96"/>
      <c r="V76" s="80"/>
      <c r="W76" s="80"/>
      <c r="X76" s="96"/>
      <c r="Y76" s="80"/>
      <c r="Z76" s="80"/>
      <c r="AA76" s="96"/>
      <c r="AB76" s="80"/>
      <c r="AC76" s="80"/>
      <c r="AD76" s="96"/>
      <c r="AE76" s="80"/>
      <c r="AF76" s="80"/>
      <c r="AG76" s="96"/>
    </row>
    <row r="77" spans="1:33" ht="12.75">
      <c r="A77" s="78"/>
      <c r="B77" s="78"/>
      <c r="C77" s="78"/>
      <c r="D77" s="80"/>
      <c r="E77" s="80"/>
      <c r="F77" s="96"/>
      <c r="G77" s="80"/>
      <c r="H77" s="80"/>
      <c r="I77" s="96"/>
      <c r="J77" s="80"/>
      <c r="K77" s="80"/>
      <c r="L77" s="96"/>
      <c r="M77" s="80"/>
      <c r="N77" s="80"/>
      <c r="O77" s="96"/>
      <c r="P77" s="80"/>
      <c r="Q77" s="80"/>
      <c r="R77" s="96"/>
      <c r="S77" s="80"/>
      <c r="T77" s="80"/>
      <c r="U77" s="96"/>
      <c r="V77" s="80"/>
      <c r="W77" s="80"/>
      <c r="X77" s="96"/>
      <c r="Y77" s="80"/>
      <c r="Z77" s="80"/>
      <c r="AA77" s="96"/>
      <c r="AB77" s="80"/>
      <c r="AC77" s="80"/>
      <c r="AD77" s="96"/>
      <c r="AE77" s="80"/>
      <c r="AF77" s="80"/>
      <c r="AG77" s="96"/>
    </row>
    <row r="78" spans="1:33" ht="12.75">
      <c r="A78" s="78"/>
      <c r="B78" s="78"/>
      <c r="C78" s="78"/>
      <c r="D78" s="80"/>
      <c r="E78" s="80"/>
      <c r="F78" s="96"/>
      <c r="G78" s="80"/>
      <c r="H78" s="80"/>
      <c r="I78" s="96"/>
      <c r="J78" s="80"/>
      <c r="K78" s="80"/>
      <c r="L78" s="96"/>
      <c r="M78" s="80"/>
      <c r="N78" s="80"/>
      <c r="O78" s="96"/>
      <c r="P78" s="80"/>
      <c r="Q78" s="80"/>
      <c r="R78" s="96"/>
      <c r="S78" s="80"/>
      <c r="T78" s="80"/>
      <c r="U78" s="96"/>
      <c r="V78" s="80"/>
      <c r="W78" s="80"/>
      <c r="X78" s="96"/>
      <c r="Y78" s="80"/>
      <c r="Z78" s="80"/>
      <c r="AA78" s="96"/>
      <c r="AB78" s="80"/>
      <c r="AC78" s="80"/>
      <c r="AD78" s="96"/>
      <c r="AE78" s="80"/>
      <c r="AF78" s="80"/>
      <c r="AG78" s="96"/>
    </row>
    <row r="79" spans="1:33" ht="12.75">
      <c r="A79" s="78"/>
      <c r="B79" s="78"/>
      <c r="C79" s="78"/>
      <c r="D79" s="80"/>
      <c r="E79" s="80"/>
      <c r="F79" s="96"/>
      <c r="G79" s="80"/>
      <c r="H79" s="80"/>
      <c r="I79" s="96"/>
      <c r="J79" s="80"/>
      <c r="K79" s="80"/>
      <c r="L79" s="96"/>
      <c r="M79" s="80"/>
      <c r="N79" s="80"/>
      <c r="O79" s="96"/>
      <c r="P79" s="80"/>
      <c r="Q79" s="80"/>
      <c r="R79" s="96"/>
      <c r="S79" s="80"/>
      <c r="T79" s="80"/>
      <c r="U79" s="96"/>
      <c r="V79" s="80"/>
      <c r="W79" s="80"/>
      <c r="X79" s="96"/>
      <c r="Y79" s="80"/>
      <c r="Z79" s="80"/>
      <c r="AA79" s="96"/>
      <c r="AB79" s="80"/>
      <c r="AC79" s="80"/>
      <c r="AD79" s="96"/>
      <c r="AE79" s="80"/>
      <c r="AF79" s="80"/>
      <c r="AG79" s="96"/>
    </row>
    <row r="80" spans="1:33" ht="12.75">
      <c r="A80" s="78"/>
      <c r="B80" s="78"/>
      <c r="C80" s="78"/>
      <c r="D80" s="80"/>
      <c r="E80" s="80"/>
      <c r="F80" s="96"/>
      <c r="G80" s="80"/>
      <c r="H80" s="80"/>
      <c r="I80" s="96"/>
      <c r="J80" s="80"/>
      <c r="K80" s="80"/>
      <c r="L80" s="96"/>
      <c r="M80" s="80"/>
      <c r="N80" s="80"/>
      <c r="O80" s="96"/>
      <c r="P80" s="80"/>
      <c r="Q80" s="80"/>
      <c r="R80" s="96"/>
      <c r="S80" s="80"/>
      <c r="T80" s="80"/>
      <c r="U80" s="96"/>
      <c r="V80" s="80"/>
      <c r="W80" s="80"/>
      <c r="X80" s="96"/>
      <c r="Y80" s="80"/>
      <c r="Z80" s="80"/>
      <c r="AA80" s="96"/>
      <c r="AB80" s="80"/>
      <c r="AC80" s="80"/>
      <c r="AD80" s="96"/>
      <c r="AE80" s="80"/>
      <c r="AF80" s="80"/>
      <c r="AG80" s="96"/>
    </row>
    <row r="81" spans="4:33" ht="12.75">
      <c r="D81" s="55"/>
      <c r="E81" s="55"/>
      <c r="F81" s="97"/>
      <c r="G81" s="55"/>
      <c r="H81" s="55"/>
      <c r="I81" s="97"/>
      <c r="J81" s="55"/>
      <c r="K81" s="55"/>
      <c r="L81" s="97"/>
      <c r="M81" s="55"/>
      <c r="N81" s="55"/>
      <c r="O81" s="97"/>
      <c r="P81" s="55"/>
      <c r="Q81" s="55"/>
      <c r="R81" s="97"/>
      <c r="S81" s="55"/>
      <c r="T81" s="55"/>
      <c r="U81" s="97"/>
      <c r="V81" s="55"/>
      <c r="W81" s="55"/>
      <c r="X81" s="97"/>
      <c r="Y81" s="55"/>
      <c r="Z81" s="55"/>
      <c r="AA81" s="97"/>
      <c r="AB81" s="55"/>
      <c r="AC81" s="55"/>
      <c r="AD81" s="97"/>
      <c r="AE81" s="55"/>
      <c r="AF81" s="55"/>
      <c r="AG81" s="97"/>
    </row>
    <row r="82" spans="4:33" ht="12.75">
      <c r="D82" s="55"/>
      <c r="E82" s="55"/>
      <c r="F82" s="97"/>
      <c r="G82" s="55"/>
      <c r="H82" s="55"/>
      <c r="I82" s="97"/>
      <c r="J82" s="55"/>
      <c r="K82" s="55"/>
      <c r="L82" s="97"/>
      <c r="M82" s="55"/>
      <c r="N82" s="55"/>
      <c r="O82" s="97"/>
      <c r="P82" s="55"/>
      <c r="Q82" s="55"/>
      <c r="R82" s="97"/>
      <c r="S82" s="55"/>
      <c r="T82" s="55"/>
      <c r="U82" s="97"/>
      <c r="V82" s="55"/>
      <c r="W82" s="55"/>
      <c r="X82" s="97"/>
      <c r="Y82" s="55"/>
      <c r="Z82" s="55"/>
      <c r="AA82" s="97"/>
      <c r="AB82" s="55"/>
      <c r="AC82" s="55"/>
      <c r="AD82" s="97"/>
      <c r="AE82" s="55"/>
      <c r="AF82" s="55"/>
      <c r="AG82" s="97"/>
    </row>
  </sheetData>
  <sheetProtection/>
  <mergeCells count="1">
    <mergeCell ref="B1:AG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82"/>
  <sheetViews>
    <sheetView showGridLines="0" zoomScalePageLayoutView="0" workbookViewId="0" topLeftCell="A1">
      <selection activeCell="A1" sqref="A1:AG3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5" width="12.140625" style="0" hidden="1" customWidth="1"/>
    <col min="6" max="6" width="12.140625" style="98" customWidth="1"/>
    <col min="7" max="8" width="12.140625" style="0" hidden="1" customWidth="1"/>
    <col min="9" max="9" width="12.140625" style="98" customWidth="1"/>
    <col min="10" max="11" width="12.140625" style="0" hidden="1" customWidth="1"/>
    <col min="12" max="12" width="12.140625" style="98" customWidth="1"/>
    <col min="13" max="14" width="12.140625" style="0" hidden="1" customWidth="1"/>
    <col min="15" max="15" width="12.140625" style="98" customWidth="1"/>
    <col min="16" max="17" width="12.140625" style="0" hidden="1" customWidth="1"/>
    <col min="18" max="18" width="12.140625" style="98" customWidth="1"/>
    <col min="19" max="20" width="12.140625" style="0" hidden="1" customWidth="1"/>
    <col min="21" max="21" width="12.140625" style="98" customWidth="1"/>
    <col min="22" max="23" width="12.140625" style="0" hidden="1" customWidth="1"/>
    <col min="24" max="24" width="12.140625" style="98" customWidth="1"/>
    <col min="25" max="26" width="12.140625" style="0" hidden="1" customWidth="1"/>
    <col min="27" max="27" width="12.140625" style="98" customWidth="1"/>
    <col min="28" max="29" width="12.140625" style="0" hidden="1" customWidth="1"/>
    <col min="30" max="30" width="12.140625" style="98" customWidth="1"/>
    <col min="31" max="32" width="12.140625" style="0" hidden="1" customWidth="1"/>
    <col min="33" max="33" width="12.140625" style="98" customWidth="1"/>
  </cols>
  <sheetData>
    <row r="1" spans="1:33" ht="18.75" customHeight="1">
      <c r="A1" s="3"/>
      <c r="B1" s="99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ht="51">
      <c r="A2" s="4"/>
      <c r="B2" s="56" t="s">
        <v>1</v>
      </c>
      <c r="C2" s="57" t="s">
        <v>2</v>
      </c>
      <c r="D2" s="43" t="s">
        <v>3</v>
      </c>
      <c r="E2" s="44" t="s">
        <v>4</v>
      </c>
      <c r="F2" s="108" t="s">
        <v>5</v>
      </c>
      <c r="G2" s="108" t="s">
        <v>6</v>
      </c>
      <c r="H2" s="108" t="s">
        <v>7</v>
      </c>
      <c r="I2" s="108" t="s">
        <v>8</v>
      </c>
      <c r="J2" s="108" t="s">
        <v>9</v>
      </c>
      <c r="K2" s="108" t="s">
        <v>10</v>
      </c>
      <c r="L2" s="108" t="s">
        <v>11</v>
      </c>
      <c r="M2" s="108" t="s">
        <v>9</v>
      </c>
      <c r="N2" s="108" t="s">
        <v>3</v>
      </c>
      <c r="O2" s="108" t="s">
        <v>12</v>
      </c>
      <c r="P2" s="108" t="s">
        <v>13</v>
      </c>
      <c r="Q2" s="108" t="s">
        <v>14</v>
      </c>
      <c r="R2" s="108" t="s">
        <v>15</v>
      </c>
      <c r="S2" s="108" t="s">
        <v>16</v>
      </c>
      <c r="T2" s="108" t="s">
        <v>14</v>
      </c>
      <c r="U2" s="108" t="s">
        <v>17</v>
      </c>
      <c r="V2" s="108" t="s">
        <v>16</v>
      </c>
      <c r="W2" s="108" t="s">
        <v>18</v>
      </c>
      <c r="X2" s="108" t="s">
        <v>19</v>
      </c>
      <c r="Y2" s="108" t="s">
        <v>20</v>
      </c>
      <c r="Z2" s="108" t="s">
        <v>21</v>
      </c>
      <c r="AA2" s="108" t="s">
        <v>22</v>
      </c>
      <c r="AB2" s="108" t="s">
        <v>23</v>
      </c>
      <c r="AC2" s="108" t="s">
        <v>24</v>
      </c>
      <c r="AD2" s="108" t="s">
        <v>25</v>
      </c>
      <c r="AE2" s="108" t="s">
        <v>26</v>
      </c>
      <c r="AF2" s="108" t="s">
        <v>7</v>
      </c>
      <c r="AG2" s="108" t="s">
        <v>27</v>
      </c>
    </row>
    <row r="3" spans="1:33" ht="12.75">
      <c r="A3" s="58"/>
      <c r="B3" s="59"/>
      <c r="C3" s="59"/>
      <c r="D3" s="60"/>
      <c r="E3" s="145"/>
      <c r="F3" s="150"/>
      <c r="G3" s="151"/>
      <c r="H3" s="151"/>
      <c r="I3" s="150"/>
      <c r="J3" s="151"/>
      <c r="K3" s="151"/>
      <c r="L3" s="150"/>
      <c r="M3" s="151"/>
      <c r="N3" s="151"/>
      <c r="O3" s="150"/>
      <c r="P3" s="151"/>
      <c r="Q3" s="151"/>
      <c r="R3" s="150"/>
      <c r="S3" s="151"/>
      <c r="T3" s="151"/>
      <c r="U3" s="150"/>
      <c r="V3" s="151"/>
      <c r="W3" s="151"/>
      <c r="X3" s="150"/>
      <c r="Y3" s="151"/>
      <c r="Z3" s="151"/>
      <c r="AA3" s="150"/>
      <c r="AB3" s="151"/>
      <c r="AC3" s="151"/>
      <c r="AD3" s="150"/>
      <c r="AE3" s="151"/>
      <c r="AF3" s="151"/>
      <c r="AG3" s="150"/>
    </row>
    <row r="4" spans="1:33" ht="16.5">
      <c r="A4" s="61"/>
      <c r="B4" s="62" t="s">
        <v>619</v>
      </c>
      <c r="C4" s="63"/>
      <c r="D4" s="64"/>
      <c r="E4" s="146"/>
      <c r="F4" s="152"/>
      <c r="G4" s="153"/>
      <c r="H4" s="153"/>
      <c r="I4" s="152"/>
      <c r="J4" s="153"/>
      <c r="K4" s="153"/>
      <c r="L4" s="152"/>
      <c r="M4" s="153"/>
      <c r="N4" s="153"/>
      <c r="O4" s="152"/>
      <c r="P4" s="153"/>
      <c r="Q4" s="153"/>
      <c r="R4" s="152"/>
      <c r="S4" s="153"/>
      <c r="T4" s="153"/>
      <c r="U4" s="152"/>
      <c r="V4" s="153"/>
      <c r="W4" s="153"/>
      <c r="X4" s="152"/>
      <c r="Y4" s="153"/>
      <c r="Z4" s="153"/>
      <c r="AA4" s="152"/>
      <c r="AB4" s="153"/>
      <c r="AC4" s="153"/>
      <c r="AD4" s="152"/>
      <c r="AE4" s="153"/>
      <c r="AF4" s="153"/>
      <c r="AG4" s="152"/>
    </row>
    <row r="5" spans="1:33" ht="12.75">
      <c r="A5" s="58"/>
      <c r="B5" s="65"/>
      <c r="C5" s="59"/>
      <c r="D5" s="64"/>
      <c r="E5" s="146"/>
      <c r="F5" s="152"/>
      <c r="G5" s="153"/>
      <c r="H5" s="153"/>
      <c r="I5" s="152"/>
      <c r="J5" s="153"/>
      <c r="K5" s="153"/>
      <c r="L5" s="152"/>
      <c r="M5" s="153"/>
      <c r="N5" s="153"/>
      <c r="O5" s="152"/>
      <c r="P5" s="153"/>
      <c r="Q5" s="153"/>
      <c r="R5" s="152"/>
      <c r="S5" s="153"/>
      <c r="T5" s="153"/>
      <c r="U5" s="152"/>
      <c r="V5" s="153"/>
      <c r="W5" s="153"/>
      <c r="X5" s="152"/>
      <c r="Y5" s="153"/>
      <c r="Z5" s="153"/>
      <c r="AA5" s="152"/>
      <c r="AB5" s="153"/>
      <c r="AC5" s="153"/>
      <c r="AD5" s="152"/>
      <c r="AE5" s="153"/>
      <c r="AF5" s="153"/>
      <c r="AG5" s="152"/>
    </row>
    <row r="6" spans="1:33" ht="12.75">
      <c r="A6" s="66" t="s">
        <v>570</v>
      </c>
      <c r="B6" s="67" t="s">
        <v>406</v>
      </c>
      <c r="C6" s="68" t="s">
        <v>407</v>
      </c>
      <c r="D6" s="69">
        <v>191126835</v>
      </c>
      <c r="E6" s="147">
        <v>473691535</v>
      </c>
      <c r="F6" s="154">
        <f>IF($E6=0,0,($D6/$E6))</f>
        <v>0.40348374602049836</v>
      </c>
      <c r="G6" s="155">
        <v>96788198</v>
      </c>
      <c r="H6" s="155">
        <v>382495234</v>
      </c>
      <c r="I6" s="154">
        <f>IF($H6=0,0,($G6/$H6))</f>
        <v>0.25304419348660434</v>
      </c>
      <c r="J6" s="155">
        <v>96788198</v>
      </c>
      <c r="K6" s="155">
        <v>359175234</v>
      </c>
      <c r="L6" s="154">
        <f>IF($K6=0,0,($J6/$K6))</f>
        <v>0.2694734737751991</v>
      </c>
      <c r="M6" s="155">
        <v>96788198</v>
      </c>
      <c r="N6" s="155">
        <v>191126835</v>
      </c>
      <c r="O6" s="154">
        <f>IF($D6=0,0,($M6/$D6))</f>
        <v>0.5064082079316596</v>
      </c>
      <c r="P6" s="155">
        <v>58399959</v>
      </c>
      <c r="Q6" s="155">
        <v>159759125</v>
      </c>
      <c r="R6" s="154">
        <f>IF($Q6=0,0,($P6/$Q6))</f>
        <v>0.3655500679538649</v>
      </c>
      <c r="S6" s="155">
        <v>0</v>
      </c>
      <c r="T6" s="155">
        <v>159759125</v>
      </c>
      <c r="U6" s="154">
        <f>IF($T6=0,0,($S6/$T6))</f>
        <v>0</v>
      </c>
      <c r="V6" s="155">
        <v>0</v>
      </c>
      <c r="W6" s="155">
        <v>1378476443</v>
      </c>
      <c r="X6" s="154">
        <f>IF($W6=0,0,($V6/$W6))</f>
        <v>0</v>
      </c>
      <c r="Y6" s="155">
        <v>96129266</v>
      </c>
      <c r="Z6" s="155">
        <v>159759125</v>
      </c>
      <c r="AA6" s="154">
        <f>IF($Z6=0,0,($Y6/$Z6))</f>
        <v>0.6017137737828747</v>
      </c>
      <c r="AB6" s="155">
        <v>60483519</v>
      </c>
      <c r="AC6" s="155">
        <v>31264079</v>
      </c>
      <c r="AD6" s="154">
        <f>IF($AC6=0,0,($AB6/$AC6))</f>
        <v>1.9346010160734304</v>
      </c>
      <c r="AE6" s="155">
        <v>157408000</v>
      </c>
      <c r="AF6" s="155">
        <v>382495234</v>
      </c>
      <c r="AG6" s="154">
        <f>IF($AF6=0,0,($AE6/$AF6))</f>
        <v>0.41152931071554216</v>
      </c>
    </row>
    <row r="7" spans="1:33" ht="12.75">
      <c r="A7" s="66" t="s">
        <v>570</v>
      </c>
      <c r="B7" s="67" t="s">
        <v>88</v>
      </c>
      <c r="C7" s="68" t="s">
        <v>89</v>
      </c>
      <c r="D7" s="69">
        <v>1333892000</v>
      </c>
      <c r="E7" s="147">
        <v>1849211000</v>
      </c>
      <c r="F7" s="154">
        <f>IF($E7=0,0,($D7/$E7))</f>
        <v>0.7213303403451526</v>
      </c>
      <c r="G7" s="155">
        <v>370680000</v>
      </c>
      <c r="H7" s="155">
        <v>1582851000</v>
      </c>
      <c r="I7" s="154">
        <f>IF($H7=0,0,($G7/$H7))</f>
        <v>0.23418502436426422</v>
      </c>
      <c r="J7" s="155">
        <v>370680000</v>
      </c>
      <c r="K7" s="155">
        <v>1067851000</v>
      </c>
      <c r="L7" s="154">
        <f>IF($K7=0,0,($J7/$K7))</f>
        <v>0.3471270804634729</v>
      </c>
      <c r="M7" s="155">
        <v>370680000</v>
      </c>
      <c r="N7" s="155">
        <v>1333892000</v>
      </c>
      <c r="O7" s="154">
        <f>IF($D7=0,0,($M7/$D7))</f>
        <v>0.27789356259727177</v>
      </c>
      <c r="P7" s="155">
        <v>0</v>
      </c>
      <c r="Q7" s="155">
        <v>255211000</v>
      </c>
      <c r="R7" s="154">
        <f>IF($Q7=0,0,($P7/$Q7))</f>
        <v>0</v>
      </c>
      <c r="S7" s="155">
        <v>0</v>
      </c>
      <c r="T7" s="155">
        <v>255211000</v>
      </c>
      <c r="U7" s="154">
        <f>IF($T7=0,0,($S7/$T7))</f>
        <v>0</v>
      </c>
      <c r="V7" s="155">
        <v>0</v>
      </c>
      <c r="W7" s="155">
        <v>6900000000</v>
      </c>
      <c r="X7" s="154">
        <f>IF($W7=0,0,($V7/$W7))</f>
        <v>0</v>
      </c>
      <c r="Y7" s="155">
        <v>247711000</v>
      </c>
      <c r="Z7" s="155">
        <v>255211000</v>
      </c>
      <c r="AA7" s="154">
        <f>IF($Z7=0,0,($Y7/$Z7))</f>
        <v>0.970612551966804</v>
      </c>
      <c r="AB7" s="155">
        <v>241500000</v>
      </c>
      <c r="AC7" s="155">
        <v>657500000</v>
      </c>
      <c r="AD7" s="154">
        <f>IF($AC7=0,0,($AB7/$AC7))</f>
        <v>0.3673003802281369</v>
      </c>
      <c r="AE7" s="155">
        <v>183000000</v>
      </c>
      <c r="AF7" s="155">
        <v>1582851000</v>
      </c>
      <c r="AG7" s="154">
        <f>IF($AF7=0,0,($AE7/$AF7))</f>
        <v>0.1156141670946918</v>
      </c>
    </row>
    <row r="8" spans="1:33" ht="12.75">
      <c r="A8" s="66" t="s">
        <v>570</v>
      </c>
      <c r="B8" s="67" t="s">
        <v>90</v>
      </c>
      <c r="C8" s="68" t="s">
        <v>91</v>
      </c>
      <c r="D8" s="69">
        <v>3872007906</v>
      </c>
      <c r="E8" s="147">
        <v>4455775815</v>
      </c>
      <c r="F8" s="154">
        <f aca="true" t="shared" si="0" ref="F8:F32">IF($E8=0,0,($D8/$E8))</f>
        <v>0.8689862476844563</v>
      </c>
      <c r="G8" s="155">
        <v>577888981</v>
      </c>
      <c r="H8" s="155">
        <v>3886035043</v>
      </c>
      <c r="I8" s="154">
        <f aca="true" t="shared" si="1" ref="I8:I32">IF($H8=0,0,($G8/$H8))</f>
        <v>0.14870915331578496</v>
      </c>
      <c r="J8" s="155">
        <v>577888981</v>
      </c>
      <c r="K8" s="155">
        <v>2116762945</v>
      </c>
      <c r="L8" s="154">
        <f aca="true" t="shared" si="2" ref="L8:L32">IF($K8=0,0,($J8/$K8))</f>
        <v>0.2730059983169254</v>
      </c>
      <c r="M8" s="155">
        <v>577888981</v>
      </c>
      <c r="N8" s="155">
        <v>3872007906</v>
      </c>
      <c r="O8" s="154">
        <f aca="true" t="shared" si="3" ref="O8:O32">IF($D8=0,0,($M8/$D8))</f>
        <v>0.1492478825016118</v>
      </c>
      <c r="P8" s="155">
        <v>88000000</v>
      </c>
      <c r="Q8" s="155">
        <v>486874090</v>
      </c>
      <c r="R8" s="154">
        <f aca="true" t="shared" si="4" ref="R8:R32">IF($Q8=0,0,($P8/$Q8))</f>
        <v>0.18074488211110187</v>
      </c>
      <c r="S8" s="155">
        <v>0</v>
      </c>
      <c r="T8" s="155">
        <v>486874090</v>
      </c>
      <c r="U8" s="154">
        <f aca="true" t="shared" si="5" ref="U8:U32">IF($T8=0,0,($S8/$T8))</f>
        <v>0</v>
      </c>
      <c r="V8" s="155">
        <v>0</v>
      </c>
      <c r="W8" s="155">
        <v>9206086027</v>
      </c>
      <c r="X8" s="154">
        <f aca="true" t="shared" si="6" ref="X8:X32">IF($W8=0,0,($V8/$W8))</f>
        <v>0</v>
      </c>
      <c r="Y8" s="155">
        <v>469018263</v>
      </c>
      <c r="Z8" s="155">
        <v>486874090</v>
      </c>
      <c r="AA8" s="154">
        <f aca="true" t="shared" si="7" ref="AA8:AA32">IF($Z8=0,0,($Y8/$Z8))</f>
        <v>0.9633255756123724</v>
      </c>
      <c r="AB8" s="155">
        <v>319300726</v>
      </c>
      <c r="AC8" s="155">
        <v>2921054967</v>
      </c>
      <c r="AD8" s="154">
        <f aca="true" t="shared" si="8" ref="AD8:AD32">IF($AC8=0,0,($AB8/$AC8))</f>
        <v>0.10931007105557147</v>
      </c>
      <c r="AE8" s="155">
        <v>800663901</v>
      </c>
      <c r="AF8" s="155">
        <v>3886035043</v>
      </c>
      <c r="AG8" s="154">
        <f aca="true" t="shared" si="9" ref="AG8:AG32">IF($AF8=0,0,($AE8/$AF8))</f>
        <v>0.20603620197462022</v>
      </c>
    </row>
    <row r="9" spans="1:33" ht="12.75">
      <c r="A9" s="66" t="s">
        <v>570</v>
      </c>
      <c r="B9" s="67" t="s">
        <v>408</v>
      </c>
      <c r="C9" s="68" t="s">
        <v>409</v>
      </c>
      <c r="D9" s="69">
        <v>94348743</v>
      </c>
      <c r="E9" s="147">
        <v>163590000</v>
      </c>
      <c r="F9" s="154">
        <f t="shared" si="0"/>
        <v>0.5767390610673024</v>
      </c>
      <c r="G9" s="155">
        <v>43322000</v>
      </c>
      <c r="H9" s="155">
        <v>158059931</v>
      </c>
      <c r="I9" s="154">
        <f t="shared" si="1"/>
        <v>0.2740859098565594</v>
      </c>
      <c r="J9" s="155">
        <v>43322000</v>
      </c>
      <c r="K9" s="155">
        <v>131535885</v>
      </c>
      <c r="L9" s="154">
        <f t="shared" si="2"/>
        <v>0.3293549893247763</v>
      </c>
      <c r="M9" s="155">
        <v>43322000</v>
      </c>
      <c r="N9" s="155">
        <v>94348743</v>
      </c>
      <c r="O9" s="154">
        <f t="shared" si="3"/>
        <v>0.4591688094880077</v>
      </c>
      <c r="P9" s="155">
        <v>3500000</v>
      </c>
      <c r="Q9" s="155">
        <v>34769250</v>
      </c>
      <c r="R9" s="154">
        <f t="shared" si="4"/>
        <v>0.10066366113735556</v>
      </c>
      <c r="S9" s="155">
        <v>0</v>
      </c>
      <c r="T9" s="155">
        <v>34769250</v>
      </c>
      <c r="U9" s="154">
        <f t="shared" si="5"/>
        <v>0</v>
      </c>
      <c r="V9" s="155">
        <v>0</v>
      </c>
      <c r="W9" s="155">
        <v>364677886</v>
      </c>
      <c r="X9" s="154">
        <f t="shared" si="6"/>
        <v>0</v>
      </c>
      <c r="Y9" s="155">
        <v>31269250</v>
      </c>
      <c r="Z9" s="155">
        <v>34769250</v>
      </c>
      <c r="AA9" s="154">
        <f t="shared" si="7"/>
        <v>0.8993363388626444</v>
      </c>
      <c r="AB9" s="155">
        <v>80983794</v>
      </c>
      <c r="AC9" s="155">
        <v>56910895</v>
      </c>
      <c r="AD9" s="154">
        <f t="shared" si="8"/>
        <v>1.4229928030476413</v>
      </c>
      <c r="AE9" s="155">
        <v>60625000</v>
      </c>
      <c r="AF9" s="155">
        <v>158059931</v>
      </c>
      <c r="AG9" s="154">
        <f t="shared" si="9"/>
        <v>0.38355704457444056</v>
      </c>
    </row>
    <row r="10" spans="1:33" ht="12.75">
      <c r="A10" s="66" t="s">
        <v>570</v>
      </c>
      <c r="B10" s="67" t="s">
        <v>410</v>
      </c>
      <c r="C10" s="68" t="s">
        <v>411</v>
      </c>
      <c r="D10" s="69">
        <v>485444625</v>
      </c>
      <c r="E10" s="147">
        <v>839913012</v>
      </c>
      <c r="F10" s="154">
        <f t="shared" si="0"/>
        <v>0.5779701207915088</v>
      </c>
      <c r="G10" s="155">
        <v>191558562</v>
      </c>
      <c r="H10" s="155">
        <v>762027556</v>
      </c>
      <c r="I10" s="154">
        <f t="shared" si="1"/>
        <v>0.2513800983858384</v>
      </c>
      <c r="J10" s="155">
        <v>191558562</v>
      </c>
      <c r="K10" s="155">
        <v>702027556</v>
      </c>
      <c r="L10" s="154">
        <f t="shared" si="2"/>
        <v>0.2728647335319128</v>
      </c>
      <c r="M10" s="155">
        <v>191558562</v>
      </c>
      <c r="N10" s="155">
        <v>485444625</v>
      </c>
      <c r="O10" s="154">
        <f t="shared" si="3"/>
        <v>0.39460435265917304</v>
      </c>
      <c r="P10" s="155">
        <v>30600000</v>
      </c>
      <c r="Q10" s="155">
        <v>185872000</v>
      </c>
      <c r="R10" s="154">
        <f t="shared" si="4"/>
        <v>0.16462942239820952</v>
      </c>
      <c r="S10" s="155">
        <v>0</v>
      </c>
      <c r="T10" s="155">
        <v>185872000</v>
      </c>
      <c r="U10" s="154">
        <f t="shared" si="5"/>
        <v>0</v>
      </c>
      <c r="V10" s="155">
        <v>0</v>
      </c>
      <c r="W10" s="155">
        <v>1186476000</v>
      </c>
      <c r="X10" s="154">
        <f t="shared" si="6"/>
        <v>0</v>
      </c>
      <c r="Y10" s="155">
        <v>161772000</v>
      </c>
      <c r="Z10" s="155">
        <v>185872000</v>
      </c>
      <c r="AA10" s="154">
        <f t="shared" si="7"/>
        <v>0.870340879745201</v>
      </c>
      <c r="AB10" s="155">
        <v>214968000</v>
      </c>
      <c r="AC10" s="155">
        <v>114118913</v>
      </c>
      <c r="AD10" s="154">
        <f t="shared" si="8"/>
        <v>1.8837193095240927</v>
      </c>
      <c r="AE10" s="155">
        <v>40000000</v>
      </c>
      <c r="AF10" s="155">
        <v>762027556</v>
      </c>
      <c r="AG10" s="154">
        <f t="shared" si="9"/>
        <v>0.05249154008283658</v>
      </c>
    </row>
    <row r="11" spans="1:33" ht="12.75">
      <c r="A11" s="66" t="s">
        <v>571</v>
      </c>
      <c r="B11" s="67" t="s">
        <v>535</v>
      </c>
      <c r="C11" s="68" t="s">
        <v>536</v>
      </c>
      <c r="D11" s="69">
        <v>1400000</v>
      </c>
      <c r="E11" s="147">
        <v>315050000</v>
      </c>
      <c r="F11" s="154">
        <f t="shared" si="0"/>
        <v>0.004443739089033487</v>
      </c>
      <c r="G11" s="155">
        <v>161677000</v>
      </c>
      <c r="H11" s="155">
        <v>298800000</v>
      </c>
      <c r="I11" s="154">
        <f t="shared" si="1"/>
        <v>0.5410876840696118</v>
      </c>
      <c r="J11" s="155">
        <v>161677000</v>
      </c>
      <c r="K11" s="155">
        <v>298800000</v>
      </c>
      <c r="L11" s="154">
        <f t="shared" si="2"/>
        <v>0.5410876840696118</v>
      </c>
      <c r="M11" s="155">
        <v>161677000</v>
      </c>
      <c r="N11" s="155">
        <v>1400000</v>
      </c>
      <c r="O11" s="154">
        <f t="shared" si="3"/>
        <v>115.48357142857142</v>
      </c>
      <c r="P11" s="155">
        <v>2157000</v>
      </c>
      <c r="Q11" s="155">
        <v>2157000</v>
      </c>
      <c r="R11" s="154">
        <f t="shared" si="4"/>
        <v>1</v>
      </c>
      <c r="S11" s="155">
        <v>0</v>
      </c>
      <c r="T11" s="155">
        <v>2157000</v>
      </c>
      <c r="U11" s="154">
        <f t="shared" si="5"/>
        <v>0</v>
      </c>
      <c r="V11" s="155">
        <v>0</v>
      </c>
      <c r="W11" s="155">
        <v>31104000</v>
      </c>
      <c r="X11" s="154">
        <f t="shared" si="6"/>
        <v>0</v>
      </c>
      <c r="Y11" s="155">
        <v>0</v>
      </c>
      <c r="Z11" s="155">
        <v>2157000</v>
      </c>
      <c r="AA11" s="154">
        <f t="shared" si="7"/>
        <v>0</v>
      </c>
      <c r="AB11" s="155">
        <v>0</v>
      </c>
      <c r="AC11" s="155">
        <v>0</v>
      </c>
      <c r="AD11" s="154">
        <f t="shared" si="8"/>
        <v>0</v>
      </c>
      <c r="AE11" s="155">
        <v>6000000</v>
      </c>
      <c r="AF11" s="155">
        <v>298800000</v>
      </c>
      <c r="AG11" s="154">
        <f t="shared" si="9"/>
        <v>0.020080321285140562</v>
      </c>
    </row>
    <row r="12" spans="1:33" ht="16.5">
      <c r="A12" s="70"/>
      <c r="B12" s="71" t="s">
        <v>620</v>
      </c>
      <c r="C12" s="72"/>
      <c r="D12" s="73">
        <f>SUM(D6:D11)</f>
        <v>5978220109</v>
      </c>
      <c r="E12" s="148">
        <f>SUM(E6:E11)</f>
        <v>8097231362</v>
      </c>
      <c r="F12" s="156">
        <f t="shared" si="0"/>
        <v>0.7383042229786789</v>
      </c>
      <c r="G12" s="157">
        <f>SUM(G6:G11)</f>
        <v>1441914741</v>
      </c>
      <c r="H12" s="157">
        <f>SUM(H6:H11)</f>
        <v>7070268764</v>
      </c>
      <c r="I12" s="156">
        <f t="shared" si="1"/>
        <v>0.2039405840329382</v>
      </c>
      <c r="J12" s="157">
        <f>SUM(J6:J11)</f>
        <v>1441914741</v>
      </c>
      <c r="K12" s="157">
        <f>SUM(K6:K11)</f>
        <v>4676152620</v>
      </c>
      <c r="L12" s="156">
        <f t="shared" si="2"/>
        <v>0.30835493581473394</v>
      </c>
      <c r="M12" s="157">
        <f>SUM(M6:M11)</f>
        <v>1441914741</v>
      </c>
      <c r="N12" s="157">
        <f>SUM(N6:N11)</f>
        <v>5978220109</v>
      </c>
      <c r="O12" s="156">
        <f t="shared" si="3"/>
        <v>0.24119465571855545</v>
      </c>
      <c r="P12" s="157">
        <f>SUM(P6:P11)</f>
        <v>182656959</v>
      </c>
      <c r="Q12" s="157">
        <f>SUM(Q6:Q11)</f>
        <v>1124642465</v>
      </c>
      <c r="R12" s="156">
        <f t="shared" si="4"/>
        <v>0.16241335774209806</v>
      </c>
      <c r="S12" s="157">
        <f>SUM(S6:S11)</f>
        <v>0</v>
      </c>
      <c r="T12" s="157">
        <f>SUM(T6:T11)</f>
        <v>1124642465</v>
      </c>
      <c r="U12" s="156">
        <f t="shared" si="5"/>
        <v>0</v>
      </c>
      <c r="V12" s="157">
        <f>SUM(V6:V11)</f>
        <v>0</v>
      </c>
      <c r="W12" s="157">
        <f>SUM(W6:W11)</f>
        <v>19066820356</v>
      </c>
      <c r="X12" s="156">
        <f t="shared" si="6"/>
        <v>0</v>
      </c>
      <c r="Y12" s="157">
        <f>SUM(Y6:Y11)</f>
        <v>1005899779</v>
      </c>
      <c r="Z12" s="157">
        <f>SUM(Z6:Z11)</f>
        <v>1124642465</v>
      </c>
      <c r="AA12" s="156">
        <f t="shared" si="7"/>
        <v>0.8944173906860257</v>
      </c>
      <c r="AB12" s="157">
        <f>SUM(AB6:AB11)</f>
        <v>917236039</v>
      </c>
      <c r="AC12" s="157">
        <f>SUM(AC6:AC11)</f>
        <v>3780848854</v>
      </c>
      <c r="AD12" s="156">
        <f t="shared" si="8"/>
        <v>0.2426005572874456</v>
      </c>
      <c r="AE12" s="157">
        <f>SUM(AE6:AE11)</f>
        <v>1247696901</v>
      </c>
      <c r="AF12" s="157">
        <f>SUM(AF6:AF11)</f>
        <v>7070268764</v>
      </c>
      <c r="AG12" s="156">
        <f t="shared" si="9"/>
        <v>0.1764709295568725</v>
      </c>
    </row>
    <row r="13" spans="1:33" ht="12.75">
      <c r="A13" s="66" t="s">
        <v>570</v>
      </c>
      <c r="B13" s="67" t="s">
        <v>412</v>
      </c>
      <c r="C13" s="68" t="s">
        <v>413</v>
      </c>
      <c r="D13" s="69">
        <v>57417608</v>
      </c>
      <c r="E13" s="147">
        <v>161146609</v>
      </c>
      <c r="F13" s="154">
        <f t="shared" si="0"/>
        <v>0.3563066474454948</v>
      </c>
      <c r="G13" s="155">
        <v>53865669</v>
      </c>
      <c r="H13" s="155">
        <v>114676990</v>
      </c>
      <c r="I13" s="154">
        <f t="shared" si="1"/>
        <v>0.4697164531437388</v>
      </c>
      <c r="J13" s="155">
        <v>53865669</v>
      </c>
      <c r="K13" s="155">
        <v>114676990</v>
      </c>
      <c r="L13" s="154">
        <f t="shared" si="2"/>
        <v>0.4697164531437388</v>
      </c>
      <c r="M13" s="155">
        <v>53865669</v>
      </c>
      <c r="N13" s="155">
        <v>57417608</v>
      </c>
      <c r="O13" s="154">
        <f t="shared" si="3"/>
        <v>0.9381385062226905</v>
      </c>
      <c r="P13" s="155">
        <v>3080000</v>
      </c>
      <c r="Q13" s="155">
        <v>45279000</v>
      </c>
      <c r="R13" s="154">
        <f t="shared" si="4"/>
        <v>0.0680227036816184</v>
      </c>
      <c r="S13" s="155">
        <v>0</v>
      </c>
      <c r="T13" s="155">
        <v>45279000</v>
      </c>
      <c r="U13" s="154">
        <f t="shared" si="5"/>
        <v>0</v>
      </c>
      <c r="V13" s="155">
        <v>0</v>
      </c>
      <c r="W13" s="155">
        <v>284077717</v>
      </c>
      <c r="X13" s="154">
        <f t="shared" si="6"/>
        <v>0</v>
      </c>
      <c r="Y13" s="155">
        <v>37794235</v>
      </c>
      <c r="Z13" s="155">
        <v>45279000</v>
      </c>
      <c r="AA13" s="154">
        <f t="shared" si="7"/>
        <v>0.8346967689215751</v>
      </c>
      <c r="AB13" s="155">
        <v>3200000</v>
      </c>
      <c r="AC13" s="155">
        <v>0</v>
      </c>
      <c r="AD13" s="154">
        <f t="shared" si="8"/>
        <v>0</v>
      </c>
      <c r="AE13" s="155">
        <v>13456000</v>
      </c>
      <c r="AF13" s="155">
        <v>114676990</v>
      </c>
      <c r="AG13" s="154">
        <f t="shared" si="9"/>
        <v>0.11733827335370417</v>
      </c>
    </row>
    <row r="14" spans="1:33" ht="12.75">
      <c r="A14" s="66" t="s">
        <v>570</v>
      </c>
      <c r="B14" s="67" t="s">
        <v>414</v>
      </c>
      <c r="C14" s="68" t="s">
        <v>415</v>
      </c>
      <c r="D14" s="69">
        <v>107907116</v>
      </c>
      <c r="E14" s="147">
        <v>196934116</v>
      </c>
      <c r="F14" s="154">
        <f t="shared" si="0"/>
        <v>0.5479351073939875</v>
      </c>
      <c r="G14" s="155">
        <v>72020974</v>
      </c>
      <c r="H14" s="155">
        <v>167040886</v>
      </c>
      <c r="I14" s="154">
        <f t="shared" si="1"/>
        <v>0.43115775858612243</v>
      </c>
      <c r="J14" s="155">
        <v>72020974</v>
      </c>
      <c r="K14" s="155">
        <v>132742441</v>
      </c>
      <c r="L14" s="154">
        <f t="shared" si="2"/>
        <v>0.5425617719354732</v>
      </c>
      <c r="M14" s="155">
        <v>72020974</v>
      </c>
      <c r="N14" s="155">
        <v>107907116</v>
      </c>
      <c r="O14" s="154">
        <f t="shared" si="3"/>
        <v>0.6674348890948026</v>
      </c>
      <c r="P14" s="155">
        <v>0</v>
      </c>
      <c r="Q14" s="155">
        <v>29739000</v>
      </c>
      <c r="R14" s="154">
        <f t="shared" si="4"/>
        <v>0</v>
      </c>
      <c r="S14" s="155">
        <v>0</v>
      </c>
      <c r="T14" s="155">
        <v>29739000</v>
      </c>
      <c r="U14" s="154">
        <f t="shared" si="5"/>
        <v>0</v>
      </c>
      <c r="V14" s="155">
        <v>0</v>
      </c>
      <c r="W14" s="155">
        <v>493403035</v>
      </c>
      <c r="X14" s="154">
        <f t="shared" si="6"/>
        <v>0</v>
      </c>
      <c r="Y14" s="155">
        <v>28439000</v>
      </c>
      <c r="Z14" s="155">
        <v>29739000</v>
      </c>
      <c r="AA14" s="154">
        <f t="shared" si="7"/>
        <v>0.9562863579811023</v>
      </c>
      <c r="AB14" s="155">
        <v>59355325</v>
      </c>
      <c r="AC14" s="155">
        <v>59142027</v>
      </c>
      <c r="AD14" s="154">
        <f t="shared" si="8"/>
        <v>1.0036065385449167</v>
      </c>
      <c r="AE14" s="155">
        <v>54343093</v>
      </c>
      <c r="AF14" s="155">
        <v>167040886</v>
      </c>
      <c r="AG14" s="154">
        <f t="shared" si="9"/>
        <v>0.32532809362613174</v>
      </c>
    </row>
    <row r="15" spans="1:33" ht="12.75">
      <c r="A15" s="66" t="s">
        <v>570</v>
      </c>
      <c r="B15" s="67" t="s">
        <v>416</v>
      </c>
      <c r="C15" s="68" t="s">
        <v>417</v>
      </c>
      <c r="D15" s="69">
        <v>477881194</v>
      </c>
      <c r="E15" s="147">
        <v>683553194</v>
      </c>
      <c r="F15" s="154">
        <f t="shared" si="0"/>
        <v>0.6991133948238124</v>
      </c>
      <c r="G15" s="155">
        <v>232164706</v>
      </c>
      <c r="H15" s="155">
        <v>638269096</v>
      </c>
      <c r="I15" s="154">
        <f t="shared" si="1"/>
        <v>0.36374110458263514</v>
      </c>
      <c r="J15" s="155">
        <v>232164706</v>
      </c>
      <c r="K15" s="155">
        <v>565785296</v>
      </c>
      <c r="L15" s="154">
        <f t="shared" si="2"/>
        <v>0.41034064978599233</v>
      </c>
      <c r="M15" s="155">
        <v>232164706</v>
      </c>
      <c r="N15" s="155">
        <v>477881194</v>
      </c>
      <c r="O15" s="154">
        <f t="shared" si="3"/>
        <v>0.4858209716450989</v>
      </c>
      <c r="P15" s="155">
        <v>56640000</v>
      </c>
      <c r="Q15" s="155">
        <v>127056949</v>
      </c>
      <c r="R15" s="154">
        <f t="shared" si="4"/>
        <v>0.4457843545416788</v>
      </c>
      <c r="S15" s="155">
        <v>56640000</v>
      </c>
      <c r="T15" s="155">
        <v>127056949</v>
      </c>
      <c r="U15" s="154">
        <f t="shared" si="5"/>
        <v>0.4457843545416788</v>
      </c>
      <c r="V15" s="155">
        <v>56640000</v>
      </c>
      <c r="W15" s="155">
        <v>1195149468</v>
      </c>
      <c r="X15" s="154">
        <f t="shared" si="6"/>
        <v>0.047391561906297064</v>
      </c>
      <c r="Y15" s="155">
        <v>59403000</v>
      </c>
      <c r="Z15" s="155">
        <v>127056949</v>
      </c>
      <c r="AA15" s="154">
        <f t="shared" si="7"/>
        <v>0.4675305087012596</v>
      </c>
      <c r="AB15" s="155">
        <v>120893296</v>
      </c>
      <c r="AC15" s="155">
        <v>152939163</v>
      </c>
      <c r="AD15" s="154">
        <f t="shared" si="8"/>
        <v>0.7904665726462751</v>
      </c>
      <c r="AE15" s="155">
        <v>379299837</v>
      </c>
      <c r="AF15" s="155">
        <v>638269096</v>
      </c>
      <c r="AG15" s="154">
        <f t="shared" si="9"/>
        <v>0.5942632024283375</v>
      </c>
    </row>
    <row r="16" spans="1:33" ht="12.75">
      <c r="A16" s="66" t="s">
        <v>570</v>
      </c>
      <c r="B16" s="67" t="s">
        <v>418</v>
      </c>
      <c r="C16" s="68" t="s">
        <v>419</v>
      </c>
      <c r="D16" s="69">
        <v>349329000</v>
      </c>
      <c r="E16" s="147">
        <v>446121000</v>
      </c>
      <c r="F16" s="154">
        <f t="shared" si="0"/>
        <v>0.7830364407862441</v>
      </c>
      <c r="G16" s="155">
        <v>156292000</v>
      </c>
      <c r="H16" s="155">
        <v>406246000</v>
      </c>
      <c r="I16" s="154">
        <f t="shared" si="1"/>
        <v>0.38472255726825616</v>
      </c>
      <c r="J16" s="155">
        <v>156292000</v>
      </c>
      <c r="K16" s="155">
        <v>283246000</v>
      </c>
      <c r="L16" s="154">
        <f t="shared" si="2"/>
        <v>0.5517889043446332</v>
      </c>
      <c r="M16" s="155">
        <v>156292000</v>
      </c>
      <c r="N16" s="155">
        <v>349329000</v>
      </c>
      <c r="O16" s="154">
        <f t="shared" si="3"/>
        <v>0.4474063132462521</v>
      </c>
      <c r="P16" s="155">
        <v>0</v>
      </c>
      <c r="Q16" s="155">
        <v>39875000</v>
      </c>
      <c r="R16" s="154">
        <f t="shared" si="4"/>
        <v>0</v>
      </c>
      <c r="S16" s="155">
        <v>0</v>
      </c>
      <c r="T16" s="155">
        <v>39875000</v>
      </c>
      <c r="U16" s="154">
        <f t="shared" si="5"/>
        <v>0</v>
      </c>
      <c r="V16" s="155">
        <v>0</v>
      </c>
      <c r="W16" s="155">
        <v>618000000</v>
      </c>
      <c r="X16" s="154">
        <f t="shared" si="6"/>
        <v>0</v>
      </c>
      <c r="Y16" s="155">
        <v>39875000</v>
      </c>
      <c r="Z16" s="155">
        <v>39875000</v>
      </c>
      <c r="AA16" s="154">
        <f t="shared" si="7"/>
        <v>1</v>
      </c>
      <c r="AB16" s="155">
        <v>98000000</v>
      </c>
      <c r="AC16" s="155">
        <v>239370000</v>
      </c>
      <c r="AD16" s="154">
        <f t="shared" si="8"/>
        <v>0.409408029410536</v>
      </c>
      <c r="AE16" s="155">
        <v>58045000</v>
      </c>
      <c r="AF16" s="155">
        <v>406246000</v>
      </c>
      <c r="AG16" s="154">
        <f t="shared" si="9"/>
        <v>0.14288140683231343</v>
      </c>
    </row>
    <row r="17" spans="1:33" ht="12.75">
      <c r="A17" s="66" t="s">
        <v>570</v>
      </c>
      <c r="B17" s="67" t="s">
        <v>420</v>
      </c>
      <c r="C17" s="68" t="s">
        <v>421</v>
      </c>
      <c r="D17" s="69">
        <v>158412202</v>
      </c>
      <c r="E17" s="147">
        <v>292011202</v>
      </c>
      <c r="F17" s="154">
        <f t="shared" si="0"/>
        <v>0.5424867296700487</v>
      </c>
      <c r="G17" s="155">
        <v>116377002</v>
      </c>
      <c r="H17" s="155">
        <v>293237993</v>
      </c>
      <c r="I17" s="154">
        <f t="shared" si="1"/>
        <v>0.3968687713668808</v>
      </c>
      <c r="J17" s="155">
        <v>116377002</v>
      </c>
      <c r="K17" s="155">
        <v>238910412</v>
      </c>
      <c r="L17" s="154">
        <f t="shared" si="2"/>
        <v>0.4871156557211914</v>
      </c>
      <c r="M17" s="155">
        <v>116377002</v>
      </c>
      <c r="N17" s="155">
        <v>158412202</v>
      </c>
      <c r="O17" s="154">
        <f t="shared" si="3"/>
        <v>0.734646703541183</v>
      </c>
      <c r="P17" s="155">
        <v>1618950</v>
      </c>
      <c r="Q17" s="155">
        <v>33532950</v>
      </c>
      <c r="R17" s="154">
        <f t="shared" si="4"/>
        <v>0.04827937893922247</v>
      </c>
      <c r="S17" s="155">
        <v>0</v>
      </c>
      <c r="T17" s="155">
        <v>33532950</v>
      </c>
      <c r="U17" s="154">
        <f t="shared" si="5"/>
        <v>0</v>
      </c>
      <c r="V17" s="155">
        <v>0</v>
      </c>
      <c r="W17" s="155">
        <v>575341275</v>
      </c>
      <c r="X17" s="154">
        <f t="shared" si="6"/>
        <v>0</v>
      </c>
      <c r="Y17" s="155">
        <v>32034000</v>
      </c>
      <c r="Z17" s="155">
        <v>33532950</v>
      </c>
      <c r="AA17" s="154">
        <f t="shared" si="7"/>
        <v>0.9552991907959186</v>
      </c>
      <c r="AB17" s="155">
        <v>62786288</v>
      </c>
      <c r="AC17" s="155">
        <v>73291550</v>
      </c>
      <c r="AD17" s="154">
        <f t="shared" si="8"/>
        <v>0.8566647587614125</v>
      </c>
      <c r="AE17" s="155">
        <v>153407785</v>
      </c>
      <c r="AF17" s="155">
        <v>293237993</v>
      </c>
      <c r="AG17" s="154">
        <f t="shared" si="9"/>
        <v>0.5231511218261543</v>
      </c>
    </row>
    <row r="18" spans="1:33" ht="12.75">
      <c r="A18" s="66" t="s">
        <v>571</v>
      </c>
      <c r="B18" s="67" t="s">
        <v>537</v>
      </c>
      <c r="C18" s="68" t="s">
        <v>538</v>
      </c>
      <c r="D18" s="69">
        <v>300077730</v>
      </c>
      <c r="E18" s="147">
        <v>854453730</v>
      </c>
      <c r="F18" s="154">
        <f t="shared" si="0"/>
        <v>0.3511924864556446</v>
      </c>
      <c r="G18" s="155">
        <v>302227706</v>
      </c>
      <c r="H18" s="155">
        <v>705105016</v>
      </c>
      <c r="I18" s="154">
        <f t="shared" si="1"/>
        <v>0.4286279336296765</v>
      </c>
      <c r="J18" s="155">
        <v>302227706</v>
      </c>
      <c r="K18" s="155">
        <v>705105016</v>
      </c>
      <c r="L18" s="154">
        <f t="shared" si="2"/>
        <v>0.4286279336296765</v>
      </c>
      <c r="M18" s="155">
        <v>302227706</v>
      </c>
      <c r="N18" s="155">
        <v>300077730</v>
      </c>
      <c r="O18" s="154">
        <f t="shared" si="3"/>
        <v>1.0071647302850497</v>
      </c>
      <c r="P18" s="155">
        <v>1000000</v>
      </c>
      <c r="Q18" s="155">
        <v>291132846</v>
      </c>
      <c r="R18" s="154">
        <f t="shared" si="4"/>
        <v>0.003434858051021835</v>
      </c>
      <c r="S18" s="155">
        <v>0</v>
      </c>
      <c r="T18" s="155">
        <v>291132846</v>
      </c>
      <c r="U18" s="154">
        <f t="shared" si="5"/>
        <v>0</v>
      </c>
      <c r="V18" s="155">
        <v>0</v>
      </c>
      <c r="W18" s="155">
        <v>5096647733</v>
      </c>
      <c r="X18" s="154">
        <f t="shared" si="6"/>
        <v>0</v>
      </c>
      <c r="Y18" s="155">
        <v>289832846</v>
      </c>
      <c r="Z18" s="155">
        <v>291132846</v>
      </c>
      <c r="AA18" s="154">
        <f t="shared" si="7"/>
        <v>0.9955346845336717</v>
      </c>
      <c r="AB18" s="155">
        <v>0</v>
      </c>
      <c r="AC18" s="155">
        <v>0</v>
      </c>
      <c r="AD18" s="154">
        <f t="shared" si="8"/>
        <v>0</v>
      </c>
      <c r="AE18" s="155">
        <v>159346589</v>
      </c>
      <c r="AF18" s="155">
        <v>705105016</v>
      </c>
      <c r="AG18" s="154">
        <f t="shared" si="9"/>
        <v>0.22598986730226295</v>
      </c>
    </row>
    <row r="19" spans="1:33" ht="16.5">
      <c r="A19" s="70"/>
      <c r="B19" s="71" t="s">
        <v>621</v>
      </c>
      <c r="C19" s="72"/>
      <c r="D19" s="73">
        <f>SUM(D13:D18)</f>
        <v>1451024850</v>
      </c>
      <c r="E19" s="148">
        <f>SUM(E13:E18)</f>
        <v>2634219851</v>
      </c>
      <c r="F19" s="156">
        <f t="shared" si="0"/>
        <v>0.5508366545218932</v>
      </c>
      <c r="G19" s="157">
        <f>SUM(G13:G18)</f>
        <v>932948057</v>
      </c>
      <c r="H19" s="157">
        <f>SUM(H13:H18)</f>
        <v>2324575981</v>
      </c>
      <c r="I19" s="156">
        <f t="shared" si="1"/>
        <v>0.4013411756059954</v>
      </c>
      <c r="J19" s="157">
        <f>SUM(J13:J18)</f>
        <v>932948057</v>
      </c>
      <c r="K19" s="157">
        <f>SUM(K13:K18)</f>
        <v>2040466155</v>
      </c>
      <c r="L19" s="156">
        <f t="shared" si="2"/>
        <v>0.457223000104111</v>
      </c>
      <c r="M19" s="157">
        <f>SUM(M13:M18)</f>
        <v>932948057</v>
      </c>
      <c r="N19" s="157">
        <f>SUM(N13:N18)</f>
        <v>1451024850</v>
      </c>
      <c r="O19" s="156">
        <f t="shared" si="3"/>
        <v>0.6429580148127718</v>
      </c>
      <c r="P19" s="157">
        <f>SUM(P13:P18)</f>
        <v>62338950</v>
      </c>
      <c r="Q19" s="157">
        <f>SUM(Q13:Q18)</f>
        <v>566615745</v>
      </c>
      <c r="R19" s="156">
        <f t="shared" si="4"/>
        <v>0.11001979833793711</v>
      </c>
      <c r="S19" s="157">
        <f>SUM(S13:S18)</f>
        <v>56640000</v>
      </c>
      <c r="T19" s="157">
        <f>SUM(T13:T18)</f>
        <v>566615745</v>
      </c>
      <c r="U19" s="156">
        <f t="shared" si="5"/>
        <v>0.09996192393135846</v>
      </c>
      <c r="V19" s="157">
        <f>SUM(V13:V18)</f>
        <v>56640000</v>
      </c>
      <c r="W19" s="157">
        <f>SUM(W13:W18)</f>
        <v>8262619228</v>
      </c>
      <c r="X19" s="156">
        <f t="shared" si="6"/>
        <v>0.006854969161359979</v>
      </c>
      <c r="Y19" s="157">
        <f>SUM(Y13:Y18)</f>
        <v>487378081</v>
      </c>
      <c r="Z19" s="157">
        <f>SUM(Z13:Z18)</f>
        <v>566615745</v>
      </c>
      <c r="AA19" s="156">
        <f t="shared" si="7"/>
        <v>0.8601562616301811</v>
      </c>
      <c r="AB19" s="157">
        <f>SUM(AB13:AB18)</f>
        <v>344234909</v>
      </c>
      <c r="AC19" s="157">
        <f>SUM(AC13:AC18)</f>
        <v>524742740</v>
      </c>
      <c r="AD19" s="156">
        <f t="shared" si="8"/>
        <v>0.6560069968762217</v>
      </c>
      <c r="AE19" s="157">
        <f>SUM(AE13:AE18)</f>
        <v>817898304</v>
      </c>
      <c r="AF19" s="157">
        <f>SUM(AF13:AF18)</f>
        <v>2324575981</v>
      </c>
      <c r="AG19" s="156">
        <f t="shared" si="9"/>
        <v>0.35184838468826973</v>
      </c>
    </row>
    <row r="20" spans="1:33" ht="12.75">
      <c r="A20" s="66" t="s">
        <v>570</v>
      </c>
      <c r="B20" s="67" t="s">
        <v>422</v>
      </c>
      <c r="C20" s="68" t="s">
        <v>423</v>
      </c>
      <c r="D20" s="69">
        <v>347245648</v>
      </c>
      <c r="E20" s="147">
        <v>414485648</v>
      </c>
      <c r="F20" s="154">
        <f t="shared" si="0"/>
        <v>0.8377748413619378</v>
      </c>
      <c r="G20" s="155">
        <v>160409290</v>
      </c>
      <c r="H20" s="155">
        <v>404097798</v>
      </c>
      <c r="I20" s="154">
        <f t="shared" si="1"/>
        <v>0.3969566050444056</v>
      </c>
      <c r="J20" s="155">
        <v>160409290</v>
      </c>
      <c r="K20" s="155">
        <v>309044484</v>
      </c>
      <c r="L20" s="154">
        <f t="shared" si="2"/>
        <v>0.5190491929310733</v>
      </c>
      <c r="M20" s="155">
        <v>160409290</v>
      </c>
      <c r="N20" s="155">
        <v>347245648</v>
      </c>
      <c r="O20" s="154">
        <f t="shared" si="3"/>
        <v>0.4619475893330706</v>
      </c>
      <c r="P20" s="155">
        <v>0</v>
      </c>
      <c r="Q20" s="155">
        <v>56288000</v>
      </c>
      <c r="R20" s="154">
        <f t="shared" si="4"/>
        <v>0</v>
      </c>
      <c r="S20" s="155">
        <v>0</v>
      </c>
      <c r="T20" s="155">
        <v>56288000</v>
      </c>
      <c r="U20" s="154">
        <f t="shared" si="5"/>
        <v>0</v>
      </c>
      <c r="V20" s="155">
        <v>0</v>
      </c>
      <c r="W20" s="155">
        <v>738443120</v>
      </c>
      <c r="X20" s="154">
        <f t="shared" si="6"/>
        <v>0</v>
      </c>
      <c r="Y20" s="155">
        <v>41238000</v>
      </c>
      <c r="Z20" s="155">
        <v>56288000</v>
      </c>
      <c r="AA20" s="154">
        <f t="shared" si="7"/>
        <v>0.732625071063104</v>
      </c>
      <c r="AB20" s="155">
        <v>49256700</v>
      </c>
      <c r="AC20" s="155">
        <v>207457539</v>
      </c>
      <c r="AD20" s="154">
        <f t="shared" si="8"/>
        <v>0.23743027241829953</v>
      </c>
      <c r="AE20" s="155">
        <v>396688426</v>
      </c>
      <c r="AF20" s="155">
        <v>404097798</v>
      </c>
      <c r="AG20" s="154">
        <f t="shared" si="9"/>
        <v>0.9816644088716365</v>
      </c>
    </row>
    <row r="21" spans="1:33" ht="12.75">
      <c r="A21" s="66" t="s">
        <v>570</v>
      </c>
      <c r="B21" s="67" t="s">
        <v>424</v>
      </c>
      <c r="C21" s="68" t="s">
        <v>425</v>
      </c>
      <c r="D21" s="69">
        <v>107744945</v>
      </c>
      <c r="E21" s="147">
        <v>169544945</v>
      </c>
      <c r="F21" s="154">
        <f t="shared" si="0"/>
        <v>0.635494883082477</v>
      </c>
      <c r="G21" s="155">
        <v>48189122</v>
      </c>
      <c r="H21" s="155">
        <v>179701424</v>
      </c>
      <c r="I21" s="154">
        <f t="shared" si="1"/>
        <v>0.26816215991699655</v>
      </c>
      <c r="J21" s="155">
        <v>48189122</v>
      </c>
      <c r="K21" s="155">
        <v>151239699</v>
      </c>
      <c r="L21" s="154">
        <f t="shared" si="2"/>
        <v>0.31862746566296724</v>
      </c>
      <c r="M21" s="155">
        <v>48189122</v>
      </c>
      <c r="N21" s="155">
        <v>107744945</v>
      </c>
      <c r="O21" s="154">
        <f t="shared" si="3"/>
        <v>0.447251813066497</v>
      </c>
      <c r="P21" s="155">
        <v>0</v>
      </c>
      <c r="Q21" s="155">
        <v>20279000</v>
      </c>
      <c r="R21" s="154">
        <f t="shared" si="4"/>
        <v>0</v>
      </c>
      <c r="S21" s="155">
        <v>0</v>
      </c>
      <c r="T21" s="155">
        <v>20279000</v>
      </c>
      <c r="U21" s="154">
        <f t="shared" si="5"/>
        <v>0</v>
      </c>
      <c r="V21" s="155">
        <v>0</v>
      </c>
      <c r="W21" s="155">
        <v>263833387</v>
      </c>
      <c r="X21" s="154">
        <f t="shared" si="6"/>
        <v>0</v>
      </c>
      <c r="Y21" s="155">
        <v>14979000</v>
      </c>
      <c r="Z21" s="155">
        <v>20279000</v>
      </c>
      <c r="AA21" s="154">
        <f t="shared" si="7"/>
        <v>0.7386458898367769</v>
      </c>
      <c r="AB21" s="155">
        <v>4951314</v>
      </c>
      <c r="AC21" s="155">
        <v>51455756</v>
      </c>
      <c r="AD21" s="154">
        <f t="shared" si="8"/>
        <v>0.09622468669977369</v>
      </c>
      <c r="AE21" s="155">
        <v>61828000</v>
      </c>
      <c r="AF21" s="155">
        <v>179701424</v>
      </c>
      <c r="AG21" s="154">
        <f t="shared" si="9"/>
        <v>0.34405959966126926</v>
      </c>
    </row>
    <row r="22" spans="1:33" ht="12.75">
      <c r="A22" s="66" t="s">
        <v>570</v>
      </c>
      <c r="B22" s="67" t="s">
        <v>426</v>
      </c>
      <c r="C22" s="68" t="s">
        <v>427</v>
      </c>
      <c r="D22" s="69">
        <v>86199166</v>
      </c>
      <c r="E22" s="147">
        <v>257006966</v>
      </c>
      <c r="F22" s="154">
        <f t="shared" si="0"/>
        <v>0.33539622424086357</v>
      </c>
      <c r="G22" s="155">
        <v>80283937</v>
      </c>
      <c r="H22" s="155">
        <v>188140720</v>
      </c>
      <c r="I22" s="154">
        <f t="shared" si="1"/>
        <v>0.4267228115210785</v>
      </c>
      <c r="J22" s="155">
        <v>80283937</v>
      </c>
      <c r="K22" s="155">
        <v>184240720</v>
      </c>
      <c r="L22" s="154">
        <f t="shared" si="2"/>
        <v>0.435755662483299</v>
      </c>
      <c r="M22" s="155">
        <v>80283937</v>
      </c>
      <c r="N22" s="155">
        <v>86199166</v>
      </c>
      <c r="O22" s="154">
        <f t="shared" si="3"/>
        <v>0.9313771898906771</v>
      </c>
      <c r="P22" s="155">
        <v>19515000</v>
      </c>
      <c r="Q22" s="155">
        <v>63279000</v>
      </c>
      <c r="R22" s="154">
        <f t="shared" si="4"/>
        <v>0.3083961503816432</v>
      </c>
      <c r="S22" s="155">
        <v>0</v>
      </c>
      <c r="T22" s="155">
        <v>63279000</v>
      </c>
      <c r="U22" s="154">
        <f t="shared" si="5"/>
        <v>0</v>
      </c>
      <c r="V22" s="155">
        <v>0</v>
      </c>
      <c r="W22" s="155">
        <v>383334256</v>
      </c>
      <c r="X22" s="154">
        <f t="shared" si="6"/>
        <v>0</v>
      </c>
      <c r="Y22" s="155">
        <v>32452000</v>
      </c>
      <c r="Z22" s="155">
        <v>63279000</v>
      </c>
      <c r="AA22" s="154">
        <f t="shared" si="7"/>
        <v>0.5128399627048468</v>
      </c>
      <c r="AB22" s="155">
        <v>3384620</v>
      </c>
      <c r="AC22" s="155">
        <v>9261400</v>
      </c>
      <c r="AD22" s="154">
        <f t="shared" si="8"/>
        <v>0.3654544669272464</v>
      </c>
      <c r="AE22" s="155">
        <v>55000</v>
      </c>
      <c r="AF22" s="155">
        <v>188140720</v>
      </c>
      <c r="AG22" s="154">
        <f t="shared" si="9"/>
        <v>0.0002923343760989115</v>
      </c>
    </row>
    <row r="23" spans="1:33" ht="12.75">
      <c r="A23" s="66" t="s">
        <v>570</v>
      </c>
      <c r="B23" s="67" t="s">
        <v>428</v>
      </c>
      <c r="C23" s="68" t="s">
        <v>429</v>
      </c>
      <c r="D23" s="69">
        <v>275374375</v>
      </c>
      <c r="E23" s="147">
        <v>317844375</v>
      </c>
      <c r="F23" s="154">
        <f t="shared" si="0"/>
        <v>0.8663811495798848</v>
      </c>
      <c r="G23" s="155">
        <v>56550873</v>
      </c>
      <c r="H23" s="155">
        <v>312932290</v>
      </c>
      <c r="I23" s="154">
        <f t="shared" si="1"/>
        <v>0.18071280851202667</v>
      </c>
      <c r="J23" s="155">
        <v>56550873</v>
      </c>
      <c r="K23" s="155">
        <v>233848646</v>
      </c>
      <c r="L23" s="154">
        <f t="shared" si="2"/>
        <v>0.2418268139127904</v>
      </c>
      <c r="M23" s="155">
        <v>56550873</v>
      </c>
      <c r="N23" s="155">
        <v>275374375</v>
      </c>
      <c r="O23" s="154">
        <f t="shared" si="3"/>
        <v>0.2053599685882174</v>
      </c>
      <c r="P23" s="155">
        <v>4900000</v>
      </c>
      <c r="Q23" s="155">
        <v>44536000</v>
      </c>
      <c r="R23" s="154">
        <f t="shared" si="4"/>
        <v>0.1100233518950961</v>
      </c>
      <c r="S23" s="155">
        <v>0</v>
      </c>
      <c r="T23" s="155">
        <v>44536000</v>
      </c>
      <c r="U23" s="154">
        <f t="shared" si="5"/>
        <v>0</v>
      </c>
      <c r="V23" s="155">
        <v>0</v>
      </c>
      <c r="W23" s="155">
        <v>558800000</v>
      </c>
      <c r="X23" s="154">
        <f t="shared" si="6"/>
        <v>0</v>
      </c>
      <c r="Y23" s="155">
        <v>27836000</v>
      </c>
      <c r="Z23" s="155">
        <v>44536000</v>
      </c>
      <c r="AA23" s="154">
        <f t="shared" si="7"/>
        <v>0.6250224537452848</v>
      </c>
      <c r="AB23" s="155">
        <v>69000000</v>
      </c>
      <c r="AC23" s="155">
        <v>140505758</v>
      </c>
      <c r="AD23" s="154">
        <f t="shared" si="8"/>
        <v>0.4910830771789438</v>
      </c>
      <c r="AE23" s="155">
        <v>101200000</v>
      </c>
      <c r="AF23" s="155">
        <v>312932290</v>
      </c>
      <c r="AG23" s="154">
        <f t="shared" si="9"/>
        <v>0.32339264190346095</v>
      </c>
    </row>
    <row r="24" spans="1:33" ht="12.75">
      <c r="A24" s="66" t="s">
        <v>570</v>
      </c>
      <c r="B24" s="67" t="s">
        <v>430</v>
      </c>
      <c r="C24" s="68" t="s">
        <v>431</v>
      </c>
      <c r="D24" s="69">
        <v>54545498</v>
      </c>
      <c r="E24" s="147">
        <v>160382498</v>
      </c>
      <c r="F24" s="154">
        <f t="shared" si="0"/>
        <v>0.34009632397669726</v>
      </c>
      <c r="G24" s="155">
        <v>28199086</v>
      </c>
      <c r="H24" s="155">
        <v>169319724</v>
      </c>
      <c r="I24" s="154">
        <f t="shared" si="1"/>
        <v>0.16654342054089338</v>
      </c>
      <c r="J24" s="155">
        <v>28199086</v>
      </c>
      <c r="K24" s="155">
        <v>169319724</v>
      </c>
      <c r="L24" s="154">
        <f t="shared" si="2"/>
        <v>0.16654342054089338</v>
      </c>
      <c r="M24" s="155">
        <v>28199086</v>
      </c>
      <c r="N24" s="155">
        <v>54545498</v>
      </c>
      <c r="O24" s="154">
        <f t="shared" si="3"/>
        <v>0.5169828314703443</v>
      </c>
      <c r="P24" s="155">
        <v>4300000</v>
      </c>
      <c r="Q24" s="155">
        <v>47897000</v>
      </c>
      <c r="R24" s="154">
        <f t="shared" si="4"/>
        <v>0.08977597761864</v>
      </c>
      <c r="S24" s="155">
        <v>0</v>
      </c>
      <c r="T24" s="155">
        <v>47897000</v>
      </c>
      <c r="U24" s="154">
        <f t="shared" si="5"/>
        <v>0</v>
      </c>
      <c r="V24" s="155">
        <v>0</v>
      </c>
      <c r="W24" s="155">
        <v>903801643</v>
      </c>
      <c r="X24" s="154">
        <f t="shared" si="6"/>
        <v>0</v>
      </c>
      <c r="Y24" s="155">
        <v>12000000</v>
      </c>
      <c r="Z24" s="155">
        <v>47897000</v>
      </c>
      <c r="AA24" s="154">
        <f t="shared" si="7"/>
        <v>0.2505376119589953</v>
      </c>
      <c r="AB24" s="155">
        <v>749000</v>
      </c>
      <c r="AC24" s="155">
        <v>0</v>
      </c>
      <c r="AD24" s="154">
        <f t="shared" si="8"/>
        <v>0</v>
      </c>
      <c r="AE24" s="155">
        <v>14000000</v>
      </c>
      <c r="AF24" s="155">
        <v>169319724</v>
      </c>
      <c r="AG24" s="154">
        <f t="shared" si="9"/>
        <v>0.08268381065870388</v>
      </c>
    </row>
    <row r="25" spans="1:33" ht="12.75">
      <c r="A25" s="66" t="s">
        <v>571</v>
      </c>
      <c r="B25" s="67" t="s">
        <v>539</v>
      </c>
      <c r="C25" s="68" t="s">
        <v>540</v>
      </c>
      <c r="D25" s="69">
        <v>326225000</v>
      </c>
      <c r="E25" s="147">
        <v>621060677</v>
      </c>
      <c r="F25" s="154">
        <f t="shared" si="0"/>
        <v>0.5252707377575605</v>
      </c>
      <c r="G25" s="155">
        <v>106095683</v>
      </c>
      <c r="H25" s="155">
        <v>306476281</v>
      </c>
      <c r="I25" s="154">
        <f t="shared" si="1"/>
        <v>0.34617909958258725</v>
      </c>
      <c r="J25" s="155">
        <v>106095683</v>
      </c>
      <c r="K25" s="155">
        <v>204476281</v>
      </c>
      <c r="L25" s="154">
        <f t="shared" si="2"/>
        <v>0.518865476627091</v>
      </c>
      <c r="M25" s="155">
        <v>106095683</v>
      </c>
      <c r="N25" s="155">
        <v>326225000</v>
      </c>
      <c r="O25" s="154">
        <f t="shared" si="3"/>
        <v>0.3252224170434516</v>
      </c>
      <c r="P25" s="155">
        <v>0</v>
      </c>
      <c r="Q25" s="155">
        <v>325756000</v>
      </c>
      <c r="R25" s="154">
        <f t="shared" si="4"/>
        <v>0</v>
      </c>
      <c r="S25" s="155">
        <v>0</v>
      </c>
      <c r="T25" s="155">
        <v>325756000</v>
      </c>
      <c r="U25" s="154">
        <f t="shared" si="5"/>
        <v>0</v>
      </c>
      <c r="V25" s="155">
        <v>0</v>
      </c>
      <c r="W25" s="155">
        <v>1878493000</v>
      </c>
      <c r="X25" s="154">
        <f t="shared" si="6"/>
        <v>0</v>
      </c>
      <c r="Y25" s="155">
        <v>325756000</v>
      </c>
      <c r="Z25" s="155">
        <v>325756000</v>
      </c>
      <c r="AA25" s="154">
        <f t="shared" si="7"/>
        <v>1</v>
      </c>
      <c r="AB25" s="155">
        <v>0</v>
      </c>
      <c r="AC25" s="155">
        <v>0</v>
      </c>
      <c r="AD25" s="154">
        <f t="shared" si="8"/>
        <v>0</v>
      </c>
      <c r="AE25" s="155">
        <v>60000000</v>
      </c>
      <c r="AF25" s="155">
        <v>306476281</v>
      </c>
      <c r="AG25" s="154">
        <f t="shared" si="9"/>
        <v>0.19577371470387947</v>
      </c>
    </row>
    <row r="26" spans="1:33" ht="16.5">
      <c r="A26" s="70"/>
      <c r="B26" s="71" t="s">
        <v>622</v>
      </c>
      <c r="C26" s="72"/>
      <c r="D26" s="73">
        <f>SUM(D20:D25)</f>
        <v>1197334632</v>
      </c>
      <c r="E26" s="148">
        <f>SUM(E20:E25)</f>
        <v>1940325109</v>
      </c>
      <c r="F26" s="156">
        <f t="shared" si="0"/>
        <v>0.6170793886273416</v>
      </c>
      <c r="G26" s="157">
        <f>SUM(G20:G25)</f>
        <v>479727991</v>
      </c>
      <c r="H26" s="157">
        <f>SUM(H20:H25)</f>
        <v>1560668237</v>
      </c>
      <c r="I26" s="156">
        <f t="shared" si="1"/>
        <v>0.3073862718716944</v>
      </c>
      <c r="J26" s="157">
        <f>SUM(J20:J25)</f>
        <v>479727991</v>
      </c>
      <c r="K26" s="157">
        <f>SUM(K20:K25)</f>
        <v>1252169554</v>
      </c>
      <c r="L26" s="156">
        <f t="shared" si="2"/>
        <v>0.38311743762458544</v>
      </c>
      <c r="M26" s="157">
        <f>SUM(M20:M25)</f>
        <v>479727991</v>
      </c>
      <c r="N26" s="157">
        <f>SUM(N20:N25)</f>
        <v>1197334632</v>
      </c>
      <c r="O26" s="156">
        <f t="shared" si="3"/>
        <v>0.40066325501557865</v>
      </c>
      <c r="P26" s="157">
        <f>SUM(P20:P25)</f>
        <v>28715000</v>
      </c>
      <c r="Q26" s="157">
        <f>SUM(Q20:Q25)</f>
        <v>558035000</v>
      </c>
      <c r="R26" s="156">
        <f t="shared" si="4"/>
        <v>0.05145734586540271</v>
      </c>
      <c r="S26" s="157">
        <f>SUM(S20:S25)</f>
        <v>0</v>
      </c>
      <c r="T26" s="157">
        <f>SUM(T20:T25)</f>
        <v>558035000</v>
      </c>
      <c r="U26" s="156">
        <f t="shared" si="5"/>
        <v>0</v>
      </c>
      <c r="V26" s="157">
        <f>SUM(V20:V25)</f>
        <v>0</v>
      </c>
      <c r="W26" s="157">
        <f>SUM(W20:W25)</f>
        <v>4726705406</v>
      </c>
      <c r="X26" s="156">
        <f t="shared" si="6"/>
        <v>0</v>
      </c>
      <c r="Y26" s="157">
        <f>SUM(Y20:Y25)</f>
        <v>454261000</v>
      </c>
      <c r="Z26" s="157">
        <f>SUM(Z20:Z25)</f>
        <v>558035000</v>
      </c>
      <c r="AA26" s="156">
        <f t="shared" si="7"/>
        <v>0.8140367539670451</v>
      </c>
      <c r="AB26" s="157">
        <f>SUM(AB20:AB25)</f>
        <v>127341634</v>
      </c>
      <c r="AC26" s="157">
        <f>SUM(AC20:AC25)</f>
        <v>408680453</v>
      </c>
      <c r="AD26" s="156">
        <f t="shared" si="8"/>
        <v>0.31159218177728704</v>
      </c>
      <c r="AE26" s="157">
        <f>SUM(AE20:AE25)</f>
        <v>633771426</v>
      </c>
      <c r="AF26" s="157">
        <f>SUM(AF20:AF25)</f>
        <v>1560668237</v>
      </c>
      <c r="AG26" s="156">
        <f t="shared" si="9"/>
        <v>0.4060897831933002</v>
      </c>
    </row>
    <row r="27" spans="1:33" ht="12.75">
      <c r="A27" s="66" t="s">
        <v>570</v>
      </c>
      <c r="B27" s="67" t="s">
        <v>92</v>
      </c>
      <c r="C27" s="68" t="s">
        <v>93</v>
      </c>
      <c r="D27" s="69">
        <v>2297518124</v>
      </c>
      <c r="E27" s="147">
        <v>2648789224</v>
      </c>
      <c r="F27" s="154">
        <f t="shared" si="0"/>
        <v>0.8673842762507403</v>
      </c>
      <c r="G27" s="155">
        <v>527465949</v>
      </c>
      <c r="H27" s="155">
        <v>2818956041</v>
      </c>
      <c r="I27" s="154">
        <f t="shared" si="1"/>
        <v>0.18711393201182594</v>
      </c>
      <c r="J27" s="155">
        <v>527465949</v>
      </c>
      <c r="K27" s="155">
        <v>2007153755</v>
      </c>
      <c r="L27" s="154">
        <f t="shared" si="2"/>
        <v>0.2627929961449316</v>
      </c>
      <c r="M27" s="155">
        <v>527465949</v>
      </c>
      <c r="N27" s="155">
        <v>2297518124</v>
      </c>
      <c r="O27" s="154">
        <f t="shared" si="3"/>
        <v>0.2295807565085393</v>
      </c>
      <c r="P27" s="155">
        <v>10000000</v>
      </c>
      <c r="Q27" s="155">
        <v>144615900</v>
      </c>
      <c r="R27" s="154">
        <f t="shared" si="4"/>
        <v>0.06914868973605254</v>
      </c>
      <c r="S27" s="155">
        <v>0</v>
      </c>
      <c r="T27" s="155">
        <v>144615900</v>
      </c>
      <c r="U27" s="154">
        <f t="shared" si="5"/>
        <v>0</v>
      </c>
      <c r="V27" s="155">
        <v>0</v>
      </c>
      <c r="W27" s="155">
        <v>5331261000</v>
      </c>
      <c r="X27" s="154">
        <f t="shared" si="6"/>
        <v>0</v>
      </c>
      <c r="Y27" s="155">
        <v>124691950</v>
      </c>
      <c r="Z27" s="155">
        <v>144615900</v>
      </c>
      <c r="AA27" s="154">
        <f t="shared" si="7"/>
        <v>0.8622284963133376</v>
      </c>
      <c r="AB27" s="155">
        <v>110000000</v>
      </c>
      <c r="AC27" s="155">
        <v>1576422743</v>
      </c>
      <c r="AD27" s="154">
        <f t="shared" si="8"/>
        <v>0.06977823714384207</v>
      </c>
      <c r="AE27" s="155">
        <v>184341000</v>
      </c>
      <c r="AF27" s="155">
        <v>2818956041</v>
      </c>
      <c r="AG27" s="154">
        <f t="shared" si="9"/>
        <v>0.06539335744114926</v>
      </c>
    </row>
    <row r="28" spans="1:33" ht="12.75">
      <c r="A28" s="66" t="s">
        <v>570</v>
      </c>
      <c r="B28" s="67" t="s">
        <v>432</v>
      </c>
      <c r="C28" s="68" t="s">
        <v>433</v>
      </c>
      <c r="D28" s="69">
        <v>147650109</v>
      </c>
      <c r="E28" s="147">
        <v>245544109</v>
      </c>
      <c r="F28" s="154">
        <f t="shared" si="0"/>
        <v>0.6013180670524659</v>
      </c>
      <c r="G28" s="155">
        <v>77079283</v>
      </c>
      <c r="H28" s="155">
        <v>299005336</v>
      </c>
      <c r="I28" s="154">
        <f t="shared" si="1"/>
        <v>0.25778564366490103</v>
      </c>
      <c r="J28" s="155">
        <v>77079283</v>
      </c>
      <c r="K28" s="155">
        <v>221091559</v>
      </c>
      <c r="L28" s="154">
        <f t="shared" si="2"/>
        <v>0.348630600592038</v>
      </c>
      <c r="M28" s="155">
        <v>77079283</v>
      </c>
      <c r="N28" s="155">
        <v>147650109</v>
      </c>
      <c r="O28" s="154">
        <f t="shared" si="3"/>
        <v>0.5220401361166621</v>
      </c>
      <c r="P28" s="155">
        <v>0</v>
      </c>
      <c r="Q28" s="155">
        <v>29725340</v>
      </c>
      <c r="R28" s="154">
        <f t="shared" si="4"/>
        <v>0</v>
      </c>
      <c r="S28" s="155">
        <v>0</v>
      </c>
      <c r="T28" s="155">
        <v>29725340</v>
      </c>
      <c r="U28" s="154">
        <f t="shared" si="5"/>
        <v>0</v>
      </c>
      <c r="V28" s="155">
        <v>0</v>
      </c>
      <c r="W28" s="155">
        <v>630856248</v>
      </c>
      <c r="X28" s="154">
        <f t="shared" si="6"/>
        <v>0</v>
      </c>
      <c r="Y28" s="155">
        <v>28148000</v>
      </c>
      <c r="Z28" s="155">
        <v>29725340</v>
      </c>
      <c r="AA28" s="154">
        <f t="shared" si="7"/>
        <v>0.946936183068049</v>
      </c>
      <c r="AB28" s="155">
        <v>404469131</v>
      </c>
      <c r="AC28" s="155">
        <v>64885223</v>
      </c>
      <c r="AD28" s="154">
        <f t="shared" si="8"/>
        <v>6.233609322726686</v>
      </c>
      <c r="AE28" s="155">
        <v>0</v>
      </c>
      <c r="AF28" s="155">
        <v>299005336</v>
      </c>
      <c r="AG28" s="154">
        <f t="shared" si="9"/>
        <v>0</v>
      </c>
    </row>
    <row r="29" spans="1:33" ht="12.75">
      <c r="A29" s="66" t="s">
        <v>570</v>
      </c>
      <c r="B29" s="67" t="s">
        <v>434</v>
      </c>
      <c r="C29" s="68" t="s">
        <v>435</v>
      </c>
      <c r="D29" s="69">
        <v>0</v>
      </c>
      <c r="E29" s="147">
        <v>0</v>
      </c>
      <c r="F29" s="154">
        <f t="shared" si="0"/>
        <v>0</v>
      </c>
      <c r="G29" s="155">
        <v>0</v>
      </c>
      <c r="H29" s="155">
        <v>0</v>
      </c>
      <c r="I29" s="154">
        <f t="shared" si="1"/>
        <v>0</v>
      </c>
      <c r="J29" s="155">
        <v>0</v>
      </c>
      <c r="K29" s="155">
        <v>0</v>
      </c>
      <c r="L29" s="154">
        <f t="shared" si="2"/>
        <v>0</v>
      </c>
      <c r="M29" s="155">
        <v>0</v>
      </c>
      <c r="N29" s="155">
        <v>0</v>
      </c>
      <c r="O29" s="154">
        <f t="shared" si="3"/>
        <v>0</v>
      </c>
      <c r="P29" s="155">
        <v>0</v>
      </c>
      <c r="Q29" s="155">
        <v>0</v>
      </c>
      <c r="R29" s="154">
        <f t="shared" si="4"/>
        <v>0</v>
      </c>
      <c r="S29" s="155">
        <v>0</v>
      </c>
      <c r="T29" s="155">
        <v>0</v>
      </c>
      <c r="U29" s="154">
        <f t="shared" si="5"/>
        <v>0</v>
      </c>
      <c r="V29" s="155">
        <v>0</v>
      </c>
      <c r="W29" s="155">
        <v>0</v>
      </c>
      <c r="X29" s="154">
        <f t="shared" si="6"/>
        <v>0</v>
      </c>
      <c r="Y29" s="155">
        <v>0</v>
      </c>
      <c r="Z29" s="155">
        <v>0</v>
      </c>
      <c r="AA29" s="154">
        <f t="shared" si="7"/>
        <v>0</v>
      </c>
      <c r="AB29" s="155">
        <v>0</v>
      </c>
      <c r="AC29" s="155">
        <v>0</v>
      </c>
      <c r="AD29" s="154">
        <f t="shared" si="8"/>
        <v>0</v>
      </c>
      <c r="AE29" s="155">
        <v>0</v>
      </c>
      <c r="AF29" s="155">
        <v>0</v>
      </c>
      <c r="AG29" s="154">
        <f t="shared" si="9"/>
        <v>0</v>
      </c>
    </row>
    <row r="30" spans="1:33" ht="12.75">
      <c r="A30" s="66" t="s">
        <v>571</v>
      </c>
      <c r="B30" s="67" t="s">
        <v>543</v>
      </c>
      <c r="C30" s="68" t="s">
        <v>544</v>
      </c>
      <c r="D30" s="69">
        <v>3439000</v>
      </c>
      <c r="E30" s="147">
        <v>175637600</v>
      </c>
      <c r="F30" s="154">
        <f t="shared" si="0"/>
        <v>0.019580089912410555</v>
      </c>
      <c r="G30" s="155">
        <v>78228484</v>
      </c>
      <c r="H30" s="155">
        <v>172328595</v>
      </c>
      <c r="I30" s="154">
        <f t="shared" si="1"/>
        <v>0.45394952590427606</v>
      </c>
      <c r="J30" s="155">
        <v>78228484</v>
      </c>
      <c r="K30" s="155">
        <v>172328595</v>
      </c>
      <c r="L30" s="154">
        <f t="shared" si="2"/>
        <v>0.45394952590427606</v>
      </c>
      <c r="M30" s="155">
        <v>78228484</v>
      </c>
      <c r="N30" s="155">
        <v>3439000</v>
      </c>
      <c r="O30" s="154">
        <f t="shared" si="3"/>
        <v>22.747451003198606</v>
      </c>
      <c r="P30" s="155">
        <v>0</v>
      </c>
      <c r="Q30" s="155">
        <v>3925000</v>
      </c>
      <c r="R30" s="154">
        <f t="shared" si="4"/>
        <v>0</v>
      </c>
      <c r="S30" s="155">
        <v>0</v>
      </c>
      <c r="T30" s="155">
        <v>3925000</v>
      </c>
      <c r="U30" s="154">
        <f t="shared" si="5"/>
        <v>0</v>
      </c>
      <c r="V30" s="155">
        <v>0</v>
      </c>
      <c r="W30" s="155">
        <v>66326974</v>
      </c>
      <c r="X30" s="154">
        <f t="shared" si="6"/>
        <v>0</v>
      </c>
      <c r="Y30" s="155">
        <v>0</v>
      </c>
      <c r="Z30" s="155">
        <v>3925000</v>
      </c>
      <c r="AA30" s="154">
        <f t="shared" si="7"/>
        <v>0</v>
      </c>
      <c r="AB30" s="155">
        <v>0</v>
      </c>
      <c r="AC30" s="155">
        <v>0</v>
      </c>
      <c r="AD30" s="154">
        <f t="shared" si="8"/>
        <v>0</v>
      </c>
      <c r="AE30" s="155">
        <v>5000000</v>
      </c>
      <c r="AF30" s="155">
        <v>172328595</v>
      </c>
      <c r="AG30" s="154">
        <f t="shared" si="9"/>
        <v>0.029014337405814748</v>
      </c>
    </row>
    <row r="31" spans="1:33" ht="16.5">
      <c r="A31" s="70"/>
      <c r="B31" s="71" t="s">
        <v>623</v>
      </c>
      <c r="C31" s="72"/>
      <c r="D31" s="73">
        <f>SUM(D27:D30)</f>
        <v>2448607233</v>
      </c>
      <c r="E31" s="148">
        <f>SUM(E27:E30)</f>
        <v>3069970933</v>
      </c>
      <c r="F31" s="156">
        <f t="shared" si="0"/>
        <v>0.7975994843075603</v>
      </c>
      <c r="G31" s="157">
        <f>SUM(G27:G30)</f>
        <v>682773716</v>
      </c>
      <c r="H31" s="157">
        <f>SUM(H27:H30)</f>
        <v>3290289972</v>
      </c>
      <c r="I31" s="156">
        <f t="shared" si="1"/>
        <v>0.20751171532306514</v>
      </c>
      <c r="J31" s="157">
        <f>SUM(J27:J30)</f>
        <v>682773716</v>
      </c>
      <c r="K31" s="157">
        <f>SUM(K27:K30)</f>
        <v>2400573909</v>
      </c>
      <c r="L31" s="156">
        <f t="shared" si="2"/>
        <v>0.2844210350867393</v>
      </c>
      <c r="M31" s="157">
        <f>SUM(M27:M30)</f>
        <v>682773716</v>
      </c>
      <c r="N31" s="157">
        <f>SUM(N27:N30)</f>
        <v>2448607233</v>
      </c>
      <c r="O31" s="156">
        <f t="shared" si="3"/>
        <v>0.27884166427274454</v>
      </c>
      <c r="P31" s="157">
        <f>SUM(P27:P30)</f>
        <v>10000000</v>
      </c>
      <c r="Q31" s="157">
        <f>SUM(Q27:Q30)</f>
        <v>178266240</v>
      </c>
      <c r="R31" s="156">
        <f t="shared" si="4"/>
        <v>0.05609587098488194</v>
      </c>
      <c r="S31" s="157">
        <f>SUM(S27:S30)</f>
        <v>0</v>
      </c>
      <c r="T31" s="157">
        <f>SUM(T27:T30)</f>
        <v>178266240</v>
      </c>
      <c r="U31" s="156">
        <f t="shared" si="5"/>
        <v>0</v>
      </c>
      <c r="V31" s="157">
        <f>SUM(V27:V30)</f>
        <v>0</v>
      </c>
      <c r="W31" s="157">
        <f>SUM(W27:W30)</f>
        <v>6028444222</v>
      </c>
      <c r="X31" s="156">
        <f t="shared" si="6"/>
        <v>0</v>
      </c>
      <c r="Y31" s="157">
        <f>SUM(Y27:Y30)</f>
        <v>152839950</v>
      </c>
      <c r="Z31" s="157">
        <f>SUM(Z27:Z30)</f>
        <v>178266240</v>
      </c>
      <c r="AA31" s="156">
        <f t="shared" si="7"/>
        <v>0.8573690116535806</v>
      </c>
      <c r="AB31" s="157">
        <f>SUM(AB27:AB30)</f>
        <v>514469131</v>
      </c>
      <c r="AC31" s="157">
        <f>SUM(AC27:AC30)</f>
        <v>1641307966</v>
      </c>
      <c r="AD31" s="156">
        <f t="shared" si="8"/>
        <v>0.31345070008634807</v>
      </c>
      <c r="AE31" s="157">
        <f>SUM(AE27:AE30)</f>
        <v>189341000</v>
      </c>
      <c r="AF31" s="157">
        <f>SUM(AF27:AF30)</f>
        <v>3290289972</v>
      </c>
      <c r="AG31" s="156">
        <f t="shared" si="9"/>
        <v>0.05754538402732609</v>
      </c>
    </row>
    <row r="32" spans="1:33" ht="16.5">
      <c r="A32" s="74"/>
      <c r="B32" s="75" t="s">
        <v>624</v>
      </c>
      <c r="C32" s="76"/>
      <c r="D32" s="77">
        <f>SUM(D6:D11,D13:D18,D20:D25,D27:D30)</f>
        <v>11075186824</v>
      </c>
      <c r="E32" s="149">
        <f>SUM(E6:E11,E13:E18,E20:E25,E27:E30)</f>
        <v>15741747255</v>
      </c>
      <c r="F32" s="158">
        <f t="shared" si="0"/>
        <v>0.7035551165060299</v>
      </c>
      <c r="G32" s="159">
        <f>SUM(G6:G11,G13:G18,G20:G25,G27:G30)</f>
        <v>3537364505</v>
      </c>
      <c r="H32" s="159">
        <f>SUM(H6:H11,H13:H18,H20:H25,H27:H30)</f>
        <v>14245802954</v>
      </c>
      <c r="I32" s="158">
        <f t="shared" si="1"/>
        <v>0.24830924002123467</v>
      </c>
      <c r="J32" s="159">
        <f>SUM(J6:J11,J13:J18,J20:J25,J27:J30)</f>
        <v>3537364505</v>
      </c>
      <c r="K32" s="159">
        <f>SUM(K6:K11,K13:K18,K20:K25,K27:K30)</f>
        <v>10369362238</v>
      </c>
      <c r="L32" s="158">
        <f t="shared" si="2"/>
        <v>0.341136168629236</v>
      </c>
      <c r="M32" s="159">
        <f>SUM(M6:M11,M13:M18,M20:M25,M27:M30)</f>
        <v>3537364505</v>
      </c>
      <c r="N32" s="159">
        <f>SUM(N6:N11,N13:N18,N20:N25,N27:N30)</f>
        <v>11075186824</v>
      </c>
      <c r="O32" s="158">
        <f t="shared" si="3"/>
        <v>0.319395470362135</v>
      </c>
      <c r="P32" s="159">
        <f>SUM(P6:P11,P13:P18,P20:P25,P27:P30)</f>
        <v>283710909</v>
      </c>
      <c r="Q32" s="159">
        <f>SUM(Q6:Q11,Q13:Q18,Q20:Q25,Q27:Q30)</f>
        <v>2427559450</v>
      </c>
      <c r="R32" s="158">
        <f t="shared" si="4"/>
        <v>0.11687083873476302</v>
      </c>
      <c r="S32" s="159">
        <f>SUM(S6:S11,S13:S18,S20:S25,S27:S30)</f>
        <v>56640000</v>
      </c>
      <c r="T32" s="159">
        <f>SUM(T6:T11,T13:T18,T20:T25,T27:T30)</f>
        <v>2427559450</v>
      </c>
      <c r="U32" s="158">
        <f t="shared" si="5"/>
        <v>0.023332075348350377</v>
      </c>
      <c r="V32" s="159">
        <f>SUM(V6:V11,V13:V18,V20:V25,V27:V30)</f>
        <v>56640000</v>
      </c>
      <c r="W32" s="159">
        <f>SUM(W6:W11,W13:W18,W20:W25,W27:W30)</f>
        <v>38084589212</v>
      </c>
      <c r="X32" s="158">
        <f t="shared" si="6"/>
        <v>0.0014872157261487124</v>
      </c>
      <c r="Y32" s="159">
        <f>SUM(Y6:Y11,Y13:Y18,Y20:Y25,Y27:Y30)</f>
        <v>2100378810</v>
      </c>
      <c r="Z32" s="159">
        <f>SUM(Z6:Z11,Z13:Z18,Z20:Z25,Z27:Z30)</f>
        <v>2427559450</v>
      </c>
      <c r="AA32" s="158">
        <f t="shared" si="7"/>
        <v>0.8652223985698888</v>
      </c>
      <c r="AB32" s="159">
        <f>SUM(AB6:AB11,AB13:AB18,AB20:AB25,AB27:AB30)</f>
        <v>1903281713</v>
      </c>
      <c r="AC32" s="159">
        <f>SUM(AC6:AC11,AC13:AC18,AC20:AC25,AC27:AC30)</f>
        <v>6355580013</v>
      </c>
      <c r="AD32" s="158">
        <f t="shared" si="8"/>
        <v>0.2994662499892911</v>
      </c>
      <c r="AE32" s="159">
        <f>SUM(AE6:AE11,AE13:AE18,AE20:AE25,AE27:AE30)</f>
        <v>2888707631</v>
      </c>
      <c r="AF32" s="159">
        <f>SUM(AF6:AF11,AF13:AF18,AF20:AF25,AF27:AF30)</f>
        <v>14245802954</v>
      </c>
      <c r="AG32" s="158">
        <f t="shared" si="9"/>
        <v>0.20277604851953226</v>
      </c>
    </row>
    <row r="33" spans="1:33" ht="13.5">
      <c r="A33" s="78"/>
      <c r="B33" s="134" t="s">
        <v>47</v>
      </c>
      <c r="C33" s="78"/>
      <c r="D33" s="80"/>
      <c r="E33" s="80"/>
      <c r="F33" s="96"/>
      <c r="G33" s="80"/>
      <c r="H33" s="80"/>
      <c r="I33" s="96"/>
      <c r="J33" s="80"/>
      <c r="K33" s="80"/>
      <c r="L33" s="96"/>
      <c r="M33" s="80"/>
      <c r="N33" s="80"/>
      <c r="O33" s="96"/>
      <c r="P33" s="80"/>
      <c r="Q33" s="80"/>
      <c r="R33" s="96"/>
      <c r="S33" s="80"/>
      <c r="T33" s="80"/>
      <c r="U33" s="96"/>
      <c r="V33" s="80"/>
      <c r="W33" s="80"/>
      <c r="X33" s="96"/>
      <c r="Y33" s="80"/>
      <c r="Z33" s="80"/>
      <c r="AA33" s="96"/>
      <c r="AB33" s="80"/>
      <c r="AC33" s="80"/>
      <c r="AD33" s="96"/>
      <c r="AE33" s="80"/>
      <c r="AF33" s="80"/>
      <c r="AG33" s="96"/>
    </row>
    <row r="34" spans="1:33" ht="13.5">
      <c r="A34" s="79"/>
      <c r="C34" s="78"/>
      <c r="D34" s="80"/>
      <c r="E34" s="80"/>
      <c r="F34" s="96"/>
      <c r="G34" s="80"/>
      <c r="H34" s="80"/>
      <c r="I34" s="96"/>
      <c r="J34" s="80"/>
      <c r="K34" s="80"/>
      <c r="L34" s="96"/>
      <c r="M34" s="80"/>
      <c r="N34" s="80"/>
      <c r="O34" s="96"/>
      <c r="P34" s="80"/>
      <c r="Q34" s="80"/>
      <c r="R34" s="96"/>
      <c r="S34" s="80"/>
      <c r="T34" s="80"/>
      <c r="U34" s="96"/>
      <c r="V34" s="80"/>
      <c r="W34" s="80"/>
      <c r="X34" s="96"/>
      <c r="Y34" s="80"/>
      <c r="Z34" s="80"/>
      <c r="AA34" s="96"/>
      <c r="AB34" s="80"/>
      <c r="AC34" s="80"/>
      <c r="AD34" s="96"/>
      <c r="AE34" s="80"/>
      <c r="AF34" s="80"/>
      <c r="AG34" s="96"/>
    </row>
    <row r="35" spans="1:33" ht="12.75">
      <c r="A35" s="78"/>
      <c r="B35" s="78"/>
      <c r="C35" s="78"/>
      <c r="D35" s="80"/>
      <c r="E35" s="80"/>
      <c r="F35" s="96"/>
      <c r="G35" s="80"/>
      <c r="H35" s="80"/>
      <c r="I35" s="96"/>
      <c r="J35" s="80"/>
      <c r="K35" s="80"/>
      <c r="L35" s="96"/>
      <c r="M35" s="80"/>
      <c r="N35" s="80"/>
      <c r="O35" s="96"/>
      <c r="P35" s="80"/>
      <c r="Q35" s="80"/>
      <c r="R35" s="96"/>
      <c r="S35" s="80"/>
      <c r="T35" s="80"/>
      <c r="U35" s="96"/>
      <c r="V35" s="80"/>
      <c r="W35" s="80"/>
      <c r="X35" s="96"/>
      <c r="Y35" s="80"/>
      <c r="Z35" s="80"/>
      <c r="AA35" s="96"/>
      <c r="AB35" s="80"/>
      <c r="AC35" s="80"/>
      <c r="AD35" s="96"/>
      <c r="AE35" s="80"/>
      <c r="AF35" s="80"/>
      <c r="AG35" s="96"/>
    </row>
    <row r="36" spans="1:33" ht="12.75">
      <c r="A36" s="78"/>
      <c r="B36" s="78"/>
      <c r="C36" s="78"/>
      <c r="D36" s="80"/>
      <c r="E36" s="80"/>
      <c r="F36" s="96"/>
      <c r="G36" s="80"/>
      <c r="H36" s="80"/>
      <c r="I36" s="96"/>
      <c r="J36" s="80"/>
      <c r="K36" s="80"/>
      <c r="L36" s="96"/>
      <c r="M36" s="80"/>
      <c r="N36" s="80"/>
      <c r="O36" s="96"/>
      <c r="P36" s="80"/>
      <c r="Q36" s="80"/>
      <c r="R36" s="96"/>
      <c r="S36" s="80"/>
      <c r="T36" s="80"/>
      <c r="U36" s="96"/>
      <c r="V36" s="80"/>
      <c r="W36" s="80"/>
      <c r="X36" s="96"/>
      <c r="Y36" s="80"/>
      <c r="Z36" s="80"/>
      <c r="AA36" s="96"/>
      <c r="AB36" s="80"/>
      <c r="AC36" s="80"/>
      <c r="AD36" s="96"/>
      <c r="AE36" s="80"/>
      <c r="AF36" s="80"/>
      <c r="AG36" s="96"/>
    </row>
    <row r="37" spans="1:33" ht="12.75">
      <c r="A37" s="78"/>
      <c r="B37" s="78"/>
      <c r="C37" s="78"/>
      <c r="D37" s="80"/>
      <c r="E37" s="80"/>
      <c r="F37" s="96"/>
      <c r="G37" s="80"/>
      <c r="H37" s="80"/>
      <c r="I37" s="96"/>
      <c r="J37" s="80"/>
      <c r="K37" s="80"/>
      <c r="L37" s="96"/>
      <c r="M37" s="80"/>
      <c r="N37" s="80"/>
      <c r="O37" s="96"/>
      <c r="P37" s="80"/>
      <c r="Q37" s="80"/>
      <c r="R37" s="96"/>
      <c r="S37" s="80"/>
      <c r="T37" s="80"/>
      <c r="U37" s="96"/>
      <c r="V37" s="80"/>
      <c r="W37" s="80"/>
      <c r="X37" s="96"/>
      <c r="Y37" s="80"/>
      <c r="Z37" s="80"/>
      <c r="AA37" s="96"/>
      <c r="AB37" s="80"/>
      <c r="AC37" s="80"/>
      <c r="AD37" s="96"/>
      <c r="AE37" s="80"/>
      <c r="AF37" s="80"/>
      <c r="AG37" s="96"/>
    </row>
    <row r="38" spans="1:33" ht="12.75">
      <c r="A38" s="78"/>
      <c r="B38" s="78"/>
      <c r="C38" s="78"/>
      <c r="D38" s="80"/>
      <c r="E38" s="80"/>
      <c r="F38" s="96"/>
      <c r="G38" s="80"/>
      <c r="H38" s="80"/>
      <c r="I38" s="96"/>
      <c r="J38" s="80"/>
      <c r="K38" s="80"/>
      <c r="L38" s="96"/>
      <c r="M38" s="80"/>
      <c r="N38" s="80"/>
      <c r="O38" s="96"/>
      <c r="P38" s="80"/>
      <c r="Q38" s="80"/>
      <c r="R38" s="96"/>
      <c r="S38" s="80"/>
      <c r="T38" s="80"/>
      <c r="U38" s="96"/>
      <c r="V38" s="80"/>
      <c r="W38" s="80"/>
      <c r="X38" s="96"/>
      <c r="Y38" s="80"/>
      <c r="Z38" s="80"/>
      <c r="AA38" s="96"/>
      <c r="AB38" s="80"/>
      <c r="AC38" s="80"/>
      <c r="AD38" s="96"/>
      <c r="AE38" s="80"/>
      <c r="AF38" s="80"/>
      <c r="AG38" s="96"/>
    </row>
    <row r="39" spans="1:33" ht="12.75">
      <c r="A39" s="78"/>
      <c r="B39" s="78"/>
      <c r="C39" s="78"/>
      <c r="D39" s="80"/>
      <c r="E39" s="80"/>
      <c r="F39" s="96"/>
      <c r="G39" s="80"/>
      <c r="H39" s="80"/>
      <c r="I39" s="96"/>
      <c r="J39" s="80"/>
      <c r="K39" s="80"/>
      <c r="L39" s="96"/>
      <c r="M39" s="80"/>
      <c r="N39" s="80"/>
      <c r="O39" s="96"/>
      <c r="P39" s="80"/>
      <c r="Q39" s="80"/>
      <c r="R39" s="96"/>
      <c r="S39" s="80"/>
      <c r="T39" s="80"/>
      <c r="U39" s="96"/>
      <c r="V39" s="80"/>
      <c r="W39" s="80"/>
      <c r="X39" s="96"/>
      <c r="Y39" s="80"/>
      <c r="Z39" s="80"/>
      <c r="AA39" s="96"/>
      <c r="AB39" s="80"/>
      <c r="AC39" s="80"/>
      <c r="AD39" s="96"/>
      <c r="AE39" s="80"/>
      <c r="AF39" s="80"/>
      <c r="AG39" s="96"/>
    </row>
    <row r="40" spans="1:33" ht="12.75">
      <c r="A40" s="78"/>
      <c r="B40" s="78"/>
      <c r="C40" s="78"/>
      <c r="D40" s="80"/>
      <c r="E40" s="80"/>
      <c r="F40" s="96"/>
      <c r="G40" s="80"/>
      <c r="H40" s="80"/>
      <c r="I40" s="96"/>
      <c r="J40" s="80"/>
      <c r="K40" s="80"/>
      <c r="L40" s="96"/>
      <c r="M40" s="80"/>
      <c r="N40" s="80"/>
      <c r="O40" s="96"/>
      <c r="P40" s="80"/>
      <c r="Q40" s="80"/>
      <c r="R40" s="96"/>
      <c r="S40" s="80"/>
      <c r="T40" s="80"/>
      <c r="U40" s="96"/>
      <c r="V40" s="80"/>
      <c r="W40" s="80"/>
      <c r="X40" s="96"/>
      <c r="Y40" s="80"/>
      <c r="Z40" s="80"/>
      <c r="AA40" s="96"/>
      <c r="AB40" s="80"/>
      <c r="AC40" s="80"/>
      <c r="AD40" s="96"/>
      <c r="AE40" s="80"/>
      <c r="AF40" s="80"/>
      <c r="AG40" s="96"/>
    </row>
    <row r="41" spans="1:33" ht="12.75">
      <c r="A41" s="78"/>
      <c r="B41" s="78"/>
      <c r="C41" s="78"/>
      <c r="D41" s="80"/>
      <c r="E41" s="80"/>
      <c r="F41" s="96"/>
      <c r="G41" s="80"/>
      <c r="H41" s="80"/>
      <c r="I41" s="96"/>
      <c r="J41" s="80"/>
      <c r="K41" s="80"/>
      <c r="L41" s="96"/>
      <c r="M41" s="80"/>
      <c r="N41" s="80"/>
      <c r="O41" s="96"/>
      <c r="P41" s="80"/>
      <c r="Q41" s="80"/>
      <c r="R41" s="96"/>
      <c r="S41" s="80"/>
      <c r="T41" s="80"/>
      <c r="U41" s="96"/>
      <c r="V41" s="80"/>
      <c r="W41" s="80"/>
      <c r="X41" s="96"/>
      <c r="Y41" s="80"/>
      <c r="Z41" s="80"/>
      <c r="AA41" s="96"/>
      <c r="AB41" s="80"/>
      <c r="AC41" s="80"/>
      <c r="AD41" s="96"/>
      <c r="AE41" s="80"/>
      <c r="AF41" s="80"/>
      <c r="AG41" s="96"/>
    </row>
    <row r="42" spans="1:33" ht="409.5">
      <c r="A42" s="78"/>
      <c r="B42" s="78"/>
      <c r="C42" s="78"/>
      <c r="D42" s="80"/>
      <c r="E42" s="80"/>
      <c r="F42" s="96"/>
      <c r="G42" s="80"/>
      <c r="H42" s="80"/>
      <c r="I42" s="96"/>
      <c r="J42" s="80"/>
      <c r="K42" s="80"/>
      <c r="L42" s="96"/>
      <c r="M42" s="80"/>
      <c r="N42" s="80"/>
      <c r="O42" s="96"/>
      <c r="P42" s="80"/>
      <c r="Q42" s="80"/>
      <c r="R42" s="96"/>
      <c r="S42" s="80"/>
      <c r="T42" s="80"/>
      <c r="U42" s="96"/>
      <c r="V42" s="80"/>
      <c r="W42" s="80"/>
      <c r="X42" s="96"/>
      <c r="Y42" s="80"/>
      <c r="Z42" s="80"/>
      <c r="AA42" s="96"/>
      <c r="AB42" s="80"/>
      <c r="AC42" s="80"/>
      <c r="AD42" s="96"/>
      <c r="AE42" s="80"/>
      <c r="AF42" s="80"/>
      <c r="AG42" s="96"/>
    </row>
    <row r="43" spans="1:33" ht="409.5">
      <c r="A43" s="78"/>
      <c r="B43" s="78"/>
      <c r="C43" s="78"/>
      <c r="D43" s="80"/>
      <c r="E43" s="80"/>
      <c r="F43" s="96"/>
      <c r="G43" s="80"/>
      <c r="H43" s="80"/>
      <c r="I43" s="96"/>
      <c r="J43" s="80"/>
      <c r="K43" s="80"/>
      <c r="L43" s="96"/>
      <c r="M43" s="80"/>
      <c r="N43" s="80"/>
      <c r="O43" s="96"/>
      <c r="P43" s="80"/>
      <c r="Q43" s="80"/>
      <c r="R43" s="96"/>
      <c r="S43" s="80"/>
      <c r="T43" s="80"/>
      <c r="U43" s="96"/>
      <c r="V43" s="80"/>
      <c r="W43" s="80"/>
      <c r="X43" s="96"/>
      <c r="Y43" s="80"/>
      <c r="Z43" s="80"/>
      <c r="AA43" s="96"/>
      <c r="AB43" s="80"/>
      <c r="AC43" s="80"/>
      <c r="AD43" s="96"/>
      <c r="AE43" s="80"/>
      <c r="AF43" s="80"/>
      <c r="AG43" s="96"/>
    </row>
    <row r="44" spans="1:33" ht="12.75">
      <c r="A44" s="78"/>
      <c r="B44" s="78"/>
      <c r="C44" s="78"/>
      <c r="D44" s="80"/>
      <c r="E44" s="80"/>
      <c r="F44" s="96"/>
      <c r="G44" s="80"/>
      <c r="H44" s="80"/>
      <c r="I44" s="96"/>
      <c r="J44" s="80"/>
      <c r="K44" s="80"/>
      <c r="L44" s="96"/>
      <c r="M44" s="80"/>
      <c r="N44" s="80"/>
      <c r="O44" s="96"/>
      <c r="P44" s="80"/>
      <c r="Q44" s="80"/>
      <c r="R44" s="96"/>
      <c r="S44" s="80"/>
      <c r="T44" s="80"/>
      <c r="U44" s="96"/>
      <c r="V44" s="80"/>
      <c r="W44" s="80"/>
      <c r="X44" s="96"/>
      <c r="Y44" s="80"/>
      <c r="Z44" s="80"/>
      <c r="AA44" s="96"/>
      <c r="AB44" s="80"/>
      <c r="AC44" s="80"/>
      <c r="AD44" s="96"/>
      <c r="AE44" s="80"/>
      <c r="AF44" s="80"/>
      <c r="AG44" s="96"/>
    </row>
    <row r="45" spans="1:33" ht="12.75">
      <c r="A45" s="78"/>
      <c r="B45" s="78"/>
      <c r="C45" s="78"/>
      <c r="D45" s="80"/>
      <c r="E45" s="80"/>
      <c r="F45" s="96"/>
      <c r="G45" s="80"/>
      <c r="H45" s="80"/>
      <c r="I45" s="96"/>
      <c r="J45" s="80"/>
      <c r="K45" s="80"/>
      <c r="L45" s="96"/>
      <c r="M45" s="80"/>
      <c r="N45" s="80"/>
      <c r="O45" s="96"/>
      <c r="P45" s="80"/>
      <c r="Q45" s="80"/>
      <c r="R45" s="96"/>
      <c r="S45" s="80"/>
      <c r="T45" s="80"/>
      <c r="U45" s="96"/>
      <c r="V45" s="80"/>
      <c r="W45" s="80"/>
      <c r="X45" s="96"/>
      <c r="Y45" s="80"/>
      <c r="Z45" s="80"/>
      <c r="AA45" s="96"/>
      <c r="AB45" s="80"/>
      <c r="AC45" s="80"/>
      <c r="AD45" s="96"/>
      <c r="AE45" s="80"/>
      <c r="AF45" s="80"/>
      <c r="AG45" s="96"/>
    </row>
    <row r="46" spans="1:33" ht="12.75">
      <c r="A46" s="78"/>
      <c r="B46" s="78"/>
      <c r="C46" s="78"/>
      <c r="D46" s="80"/>
      <c r="E46" s="80"/>
      <c r="F46" s="96"/>
      <c r="G46" s="80"/>
      <c r="H46" s="80"/>
      <c r="I46" s="96"/>
      <c r="J46" s="80"/>
      <c r="K46" s="80"/>
      <c r="L46" s="96"/>
      <c r="M46" s="80"/>
      <c r="N46" s="80"/>
      <c r="O46" s="96"/>
      <c r="P46" s="80"/>
      <c r="Q46" s="80"/>
      <c r="R46" s="96"/>
      <c r="S46" s="80"/>
      <c r="T46" s="80"/>
      <c r="U46" s="96"/>
      <c r="V46" s="80"/>
      <c r="W46" s="80"/>
      <c r="X46" s="96"/>
      <c r="Y46" s="80"/>
      <c r="Z46" s="80"/>
      <c r="AA46" s="96"/>
      <c r="AB46" s="80"/>
      <c r="AC46" s="80"/>
      <c r="AD46" s="96"/>
      <c r="AE46" s="80"/>
      <c r="AF46" s="80"/>
      <c r="AG46" s="96"/>
    </row>
    <row r="47" spans="1:33" ht="12.75">
      <c r="A47" s="78"/>
      <c r="B47" s="78"/>
      <c r="C47" s="78"/>
      <c r="D47" s="80"/>
      <c r="E47" s="80"/>
      <c r="F47" s="96"/>
      <c r="G47" s="80"/>
      <c r="H47" s="80"/>
      <c r="I47" s="96"/>
      <c r="J47" s="80"/>
      <c r="K47" s="80"/>
      <c r="L47" s="96"/>
      <c r="M47" s="80"/>
      <c r="N47" s="80"/>
      <c r="O47" s="96"/>
      <c r="P47" s="80"/>
      <c r="Q47" s="80"/>
      <c r="R47" s="96"/>
      <c r="S47" s="80"/>
      <c r="T47" s="80"/>
      <c r="U47" s="96"/>
      <c r="V47" s="80"/>
      <c r="W47" s="80"/>
      <c r="X47" s="96"/>
      <c r="Y47" s="80"/>
      <c r="Z47" s="80"/>
      <c r="AA47" s="96"/>
      <c r="AB47" s="80"/>
      <c r="AC47" s="80"/>
      <c r="AD47" s="96"/>
      <c r="AE47" s="80"/>
      <c r="AF47" s="80"/>
      <c r="AG47" s="96"/>
    </row>
    <row r="48" spans="1:33" ht="12.75">
      <c r="A48" s="78"/>
      <c r="B48" s="78"/>
      <c r="C48" s="78"/>
      <c r="D48" s="80"/>
      <c r="E48" s="80"/>
      <c r="F48" s="96"/>
      <c r="G48" s="80"/>
      <c r="H48" s="80"/>
      <c r="I48" s="96"/>
      <c r="J48" s="80"/>
      <c r="K48" s="80"/>
      <c r="L48" s="96"/>
      <c r="M48" s="80"/>
      <c r="N48" s="80"/>
      <c r="O48" s="96"/>
      <c r="P48" s="80"/>
      <c r="Q48" s="80"/>
      <c r="R48" s="96"/>
      <c r="S48" s="80"/>
      <c r="T48" s="80"/>
      <c r="U48" s="96"/>
      <c r="V48" s="80"/>
      <c r="W48" s="80"/>
      <c r="X48" s="96"/>
      <c r="Y48" s="80"/>
      <c r="Z48" s="80"/>
      <c r="AA48" s="96"/>
      <c r="AB48" s="80"/>
      <c r="AC48" s="80"/>
      <c r="AD48" s="96"/>
      <c r="AE48" s="80"/>
      <c r="AF48" s="80"/>
      <c r="AG48" s="96"/>
    </row>
    <row r="49" spans="1:33" ht="12.75">
      <c r="A49" s="78"/>
      <c r="B49" s="78"/>
      <c r="C49" s="78"/>
      <c r="D49" s="80"/>
      <c r="E49" s="80"/>
      <c r="F49" s="96"/>
      <c r="G49" s="80"/>
      <c r="H49" s="80"/>
      <c r="I49" s="96"/>
      <c r="J49" s="80"/>
      <c r="K49" s="80"/>
      <c r="L49" s="96"/>
      <c r="M49" s="80"/>
      <c r="N49" s="80"/>
      <c r="O49" s="96"/>
      <c r="P49" s="80"/>
      <c r="Q49" s="80"/>
      <c r="R49" s="96"/>
      <c r="S49" s="80"/>
      <c r="T49" s="80"/>
      <c r="U49" s="96"/>
      <c r="V49" s="80"/>
      <c r="W49" s="80"/>
      <c r="X49" s="96"/>
      <c r="Y49" s="80"/>
      <c r="Z49" s="80"/>
      <c r="AA49" s="96"/>
      <c r="AB49" s="80"/>
      <c r="AC49" s="80"/>
      <c r="AD49" s="96"/>
      <c r="AE49" s="80"/>
      <c r="AF49" s="80"/>
      <c r="AG49" s="96"/>
    </row>
    <row r="50" spans="1:33" ht="12.75">
      <c r="A50" s="78"/>
      <c r="B50" s="78"/>
      <c r="C50" s="78"/>
      <c r="D50" s="80"/>
      <c r="E50" s="80"/>
      <c r="F50" s="96"/>
      <c r="G50" s="80"/>
      <c r="H50" s="80"/>
      <c r="I50" s="96"/>
      <c r="J50" s="80"/>
      <c r="K50" s="80"/>
      <c r="L50" s="96"/>
      <c r="M50" s="80"/>
      <c r="N50" s="80"/>
      <c r="O50" s="96"/>
      <c r="P50" s="80"/>
      <c r="Q50" s="80"/>
      <c r="R50" s="96"/>
      <c r="S50" s="80"/>
      <c r="T50" s="80"/>
      <c r="U50" s="96"/>
      <c r="V50" s="80"/>
      <c r="W50" s="80"/>
      <c r="X50" s="96"/>
      <c r="Y50" s="80"/>
      <c r="Z50" s="80"/>
      <c r="AA50" s="96"/>
      <c r="AB50" s="80"/>
      <c r="AC50" s="80"/>
      <c r="AD50" s="96"/>
      <c r="AE50" s="80"/>
      <c r="AF50" s="80"/>
      <c r="AG50" s="96"/>
    </row>
    <row r="51" spans="1:33" ht="12.75">
      <c r="A51" s="78"/>
      <c r="B51" s="78"/>
      <c r="C51" s="78"/>
      <c r="D51" s="80"/>
      <c r="E51" s="80"/>
      <c r="F51" s="96"/>
      <c r="G51" s="80"/>
      <c r="H51" s="80"/>
      <c r="I51" s="96"/>
      <c r="J51" s="80"/>
      <c r="K51" s="80"/>
      <c r="L51" s="96"/>
      <c r="M51" s="80"/>
      <c r="N51" s="80"/>
      <c r="O51" s="96"/>
      <c r="P51" s="80"/>
      <c r="Q51" s="80"/>
      <c r="R51" s="96"/>
      <c r="S51" s="80"/>
      <c r="T51" s="80"/>
      <c r="U51" s="96"/>
      <c r="V51" s="80"/>
      <c r="W51" s="80"/>
      <c r="X51" s="96"/>
      <c r="Y51" s="80"/>
      <c r="Z51" s="80"/>
      <c r="AA51" s="96"/>
      <c r="AB51" s="80"/>
      <c r="AC51" s="80"/>
      <c r="AD51" s="96"/>
      <c r="AE51" s="80"/>
      <c r="AF51" s="80"/>
      <c r="AG51" s="96"/>
    </row>
    <row r="52" spans="1:33" ht="12.75">
      <c r="A52" s="78"/>
      <c r="B52" s="78"/>
      <c r="C52" s="78"/>
      <c r="D52" s="80"/>
      <c r="E52" s="80"/>
      <c r="F52" s="96"/>
      <c r="G52" s="80"/>
      <c r="H52" s="80"/>
      <c r="I52" s="96"/>
      <c r="J52" s="80"/>
      <c r="K52" s="80"/>
      <c r="L52" s="96"/>
      <c r="M52" s="80"/>
      <c r="N52" s="80"/>
      <c r="O52" s="96"/>
      <c r="P52" s="80"/>
      <c r="Q52" s="80"/>
      <c r="R52" s="96"/>
      <c r="S52" s="80"/>
      <c r="T52" s="80"/>
      <c r="U52" s="96"/>
      <c r="V52" s="80"/>
      <c r="W52" s="80"/>
      <c r="X52" s="96"/>
      <c r="Y52" s="80"/>
      <c r="Z52" s="80"/>
      <c r="AA52" s="96"/>
      <c r="AB52" s="80"/>
      <c r="AC52" s="80"/>
      <c r="AD52" s="96"/>
      <c r="AE52" s="80"/>
      <c r="AF52" s="80"/>
      <c r="AG52" s="96"/>
    </row>
    <row r="53" spans="1:33" ht="12.75">
      <c r="A53" s="78"/>
      <c r="B53" s="78"/>
      <c r="C53" s="78"/>
      <c r="D53" s="80"/>
      <c r="E53" s="80"/>
      <c r="F53" s="96"/>
      <c r="G53" s="80"/>
      <c r="H53" s="80"/>
      <c r="I53" s="96"/>
      <c r="J53" s="80"/>
      <c r="K53" s="80"/>
      <c r="L53" s="96"/>
      <c r="M53" s="80"/>
      <c r="N53" s="80"/>
      <c r="O53" s="96"/>
      <c r="P53" s="80"/>
      <c r="Q53" s="80"/>
      <c r="R53" s="96"/>
      <c r="S53" s="80"/>
      <c r="T53" s="80"/>
      <c r="U53" s="96"/>
      <c r="V53" s="80"/>
      <c r="W53" s="80"/>
      <c r="X53" s="96"/>
      <c r="Y53" s="80"/>
      <c r="Z53" s="80"/>
      <c r="AA53" s="96"/>
      <c r="AB53" s="80"/>
      <c r="AC53" s="80"/>
      <c r="AD53" s="96"/>
      <c r="AE53" s="80"/>
      <c r="AF53" s="80"/>
      <c r="AG53" s="96"/>
    </row>
    <row r="54" spans="1:33" ht="12.75">
      <c r="A54" s="78"/>
      <c r="B54" s="78"/>
      <c r="C54" s="78"/>
      <c r="D54" s="80"/>
      <c r="E54" s="80"/>
      <c r="F54" s="96"/>
      <c r="G54" s="80"/>
      <c r="H54" s="80"/>
      <c r="I54" s="96"/>
      <c r="J54" s="80"/>
      <c r="K54" s="80"/>
      <c r="L54" s="96"/>
      <c r="M54" s="80"/>
      <c r="N54" s="80"/>
      <c r="O54" s="96"/>
      <c r="P54" s="80"/>
      <c r="Q54" s="80"/>
      <c r="R54" s="96"/>
      <c r="S54" s="80"/>
      <c r="T54" s="80"/>
      <c r="U54" s="96"/>
      <c r="V54" s="80"/>
      <c r="W54" s="80"/>
      <c r="X54" s="96"/>
      <c r="Y54" s="80"/>
      <c r="Z54" s="80"/>
      <c r="AA54" s="96"/>
      <c r="AB54" s="80"/>
      <c r="AC54" s="80"/>
      <c r="AD54" s="96"/>
      <c r="AE54" s="80"/>
      <c r="AF54" s="80"/>
      <c r="AG54" s="96"/>
    </row>
    <row r="55" spans="1:33" ht="12.75">
      <c r="A55" s="78"/>
      <c r="B55" s="78"/>
      <c r="C55" s="78"/>
      <c r="D55" s="80"/>
      <c r="E55" s="80"/>
      <c r="F55" s="96"/>
      <c r="G55" s="80"/>
      <c r="H55" s="80"/>
      <c r="I55" s="96"/>
      <c r="J55" s="80"/>
      <c r="K55" s="80"/>
      <c r="L55" s="96"/>
      <c r="M55" s="80"/>
      <c r="N55" s="80"/>
      <c r="O55" s="96"/>
      <c r="P55" s="80"/>
      <c r="Q55" s="80"/>
      <c r="R55" s="96"/>
      <c r="S55" s="80"/>
      <c r="T55" s="80"/>
      <c r="U55" s="96"/>
      <c r="V55" s="80"/>
      <c r="W55" s="80"/>
      <c r="X55" s="96"/>
      <c r="Y55" s="80"/>
      <c r="Z55" s="80"/>
      <c r="AA55" s="96"/>
      <c r="AB55" s="80"/>
      <c r="AC55" s="80"/>
      <c r="AD55" s="96"/>
      <c r="AE55" s="80"/>
      <c r="AF55" s="80"/>
      <c r="AG55" s="96"/>
    </row>
    <row r="56" spans="1:33" ht="12.75">
      <c r="A56" s="78"/>
      <c r="B56" s="78"/>
      <c r="C56" s="78"/>
      <c r="D56" s="80"/>
      <c r="E56" s="80"/>
      <c r="F56" s="96"/>
      <c r="G56" s="80"/>
      <c r="H56" s="80"/>
      <c r="I56" s="96"/>
      <c r="J56" s="80"/>
      <c r="K56" s="80"/>
      <c r="L56" s="96"/>
      <c r="M56" s="80"/>
      <c r="N56" s="80"/>
      <c r="O56" s="96"/>
      <c r="P56" s="80"/>
      <c r="Q56" s="80"/>
      <c r="R56" s="96"/>
      <c r="S56" s="80"/>
      <c r="T56" s="80"/>
      <c r="U56" s="96"/>
      <c r="V56" s="80"/>
      <c r="W56" s="80"/>
      <c r="X56" s="96"/>
      <c r="Y56" s="80"/>
      <c r="Z56" s="80"/>
      <c r="AA56" s="96"/>
      <c r="AB56" s="80"/>
      <c r="AC56" s="80"/>
      <c r="AD56" s="96"/>
      <c r="AE56" s="80"/>
      <c r="AF56" s="80"/>
      <c r="AG56" s="96"/>
    </row>
    <row r="57" spans="1:33" ht="12.75">
      <c r="A57" s="78"/>
      <c r="B57" s="78"/>
      <c r="C57" s="78"/>
      <c r="D57" s="80"/>
      <c r="E57" s="80"/>
      <c r="F57" s="96"/>
      <c r="G57" s="80"/>
      <c r="H57" s="80"/>
      <c r="I57" s="96"/>
      <c r="J57" s="80"/>
      <c r="K57" s="80"/>
      <c r="L57" s="96"/>
      <c r="M57" s="80"/>
      <c r="N57" s="80"/>
      <c r="O57" s="96"/>
      <c r="P57" s="80"/>
      <c r="Q57" s="80"/>
      <c r="R57" s="96"/>
      <c r="S57" s="80"/>
      <c r="T57" s="80"/>
      <c r="U57" s="96"/>
      <c r="V57" s="80"/>
      <c r="W57" s="80"/>
      <c r="X57" s="96"/>
      <c r="Y57" s="80"/>
      <c r="Z57" s="80"/>
      <c r="AA57" s="96"/>
      <c r="AB57" s="80"/>
      <c r="AC57" s="80"/>
      <c r="AD57" s="96"/>
      <c r="AE57" s="80"/>
      <c r="AF57" s="80"/>
      <c r="AG57" s="96"/>
    </row>
    <row r="58" spans="1:33" ht="12.75">
      <c r="A58" s="78"/>
      <c r="B58" s="78"/>
      <c r="C58" s="78"/>
      <c r="D58" s="80"/>
      <c r="E58" s="80"/>
      <c r="F58" s="96"/>
      <c r="G58" s="80"/>
      <c r="H58" s="80"/>
      <c r="I58" s="96"/>
      <c r="J58" s="80"/>
      <c r="K58" s="80"/>
      <c r="L58" s="96"/>
      <c r="M58" s="80"/>
      <c r="N58" s="80"/>
      <c r="O58" s="96"/>
      <c r="P58" s="80"/>
      <c r="Q58" s="80"/>
      <c r="R58" s="96"/>
      <c r="S58" s="80"/>
      <c r="T58" s="80"/>
      <c r="U58" s="96"/>
      <c r="V58" s="80"/>
      <c r="W58" s="80"/>
      <c r="X58" s="96"/>
      <c r="Y58" s="80"/>
      <c r="Z58" s="80"/>
      <c r="AA58" s="96"/>
      <c r="AB58" s="80"/>
      <c r="AC58" s="80"/>
      <c r="AD58" s="96"/>
      <c r="AE58" s="80"/>
      <c r="AF58" s="80"/>
      <c r="AG58" s="96"/>
    </row>
    <row r="59" spans="1:33" ht="12.75">
      <c r="A59" s="78"/>
      <c r="B59" s="78"/>
      <c r="C59" s="78"/>
      <c r="D59" s="80"/>
      <c r="E59" s="80"/>
      <c r="F59" s="96"/>
      <c r="G59" s="80"/>
      <c r="H59" s="80"/>
      <c r="I59" s="96"/>
      <c r="J59" s="80"/>
      <c r="K59" s="80"/>
      <c r="L59" s="96"/>
      <c r="M59" s="80"/>
      <c r="N59" s="80"/>
      <c r="O59" s="96"/>
      <c r="P59" s="80"/>
      <c r="Q59" s="80"/>
      <c r="R59" s="96"/>
      <c r="S59" s="80"/>
      <c r="T59" s="80"/>
      <c r="U59" s="96"/>
      <c r="V59" s="80"/>
      <c r="W59" s="80"/>
      <c r="X59" s="96"/>
      <c r="Y59" s="80"/>
      <c r="Z59" s="80"/>
      <c r="AA59" s="96"/>
      <c r="AB59" s="80"/>
      <c r="AC59" s="80"/>
      <c r="AD59" s="96"/>
      <c r="AE59" s="80"/>
      <c r="AF59" s="80"/>
      <c r="AG59" s="96"/>
    </row>
    <row r="60" spans="1:33" ht="12.75">
      <c r="A60" s="78"/>
      <c r="B60" s="78"/>
      <c r="C60" s="78"/>
      <c r="D60" s="80"/>
      <c r="E60" s="80"/>
      <c r="F60" s="96"/>
      <c r="G60" s="80"/>
      <c r="H60" s="80"/>
      <c r="I60" s="96"/>
      <c r="J60" s="80"/>
      <c r="K60" s="80"/>
      <c r="L60" s="96"/>
      <c r="M60" s="80"/>
      <c r="N60" s="80"/>
      <c r="O60" s="96"/>
      <c r="P60" s="80"/>
      <c r="Q60" s="80"/>
      <c r="R60" s="96"/>
      <c r="S60" s="80"/>
      <c r="T60" s="80"/>
      <c r="U60" s="96"/>
      <c r="V60" s="80"/>
      <c r="W60" s="80"/>
      <c r="X60" s="96"/>
      <c r="Y60" s="80"/>
      <c r="Z60" s="80"/>
      <c r="AA60" s="96"/>
      <c r="AB60" s="80"/>
      <c r="AC60" s="80"/>
      <c r="AD60" s="96"/>
      <c r="AE60" s="80"/>
      <c r="AF60" s="80"/>
      <c r="AG60" s="96"/>
    </row>
    <row r="61" spans="1:33" ht="12.75">
      <c r="A61" s="78"/>
      <c r="B61" s="78"/>
      <c r="C61" s="78"/>
      <c r="D61" s="80"/>
      <c r="E61" s="80"/>
      <c r="F61" s="96"/>
      <c r="G61" s="80"/>
      <c r="H61" s="80"/>
      <c r="I61" s="96"/>
      <c r="J61" s="80"/>
      <c r="K61" s="80"/>
      <c r="L61" s="96"/>
      <c r="M61" s="80"/>
      <c r="N61" s="80"/>
      <c r="O61" s="96"/>
      <c r="P61" s="80"/>
      <c r="Q61" s="80"/>
      <c r="R61" s="96"/>
      <c r="S61" s="80"/>
      <c r="T61" s="80"/>
      <c r="U61" s="96"/>
      <c r="V61" s="80"/>
      <c r="W61" s="80"/>
      <c r="X61" s="96"/>
      <c r="Y61" s="80"/>
      <c r="Z61" s="80"/>
      <c r="AA61" s="96"/>
      <c r="AB61" s="80"/>
      <c r="AC61" s="80"/>
      <c r="AD61" s="96"/>
      <c r="AE61" s="80"/>
      <c r="AF61" s="80"/>
      <c r="AG61" s="96"/>
    </row>
    <row r="62" spans="1:33" ht="12.75">
      <c r="A62" s="78"/>
      <c r="B62" s="78"/>
      <c r="C62" s="78"/>
      <c r="D62" s="80"/>
      <c r="E62" s="80"/>
      <c r="F62" s="96"/>
      <c r="G62" s="80"/>
      <c r="H62" s="80"/>
      <c r="I62" s="96"/>
      <c r="J62" s="80"/>
      <c r="K62" s="80"/>
      <c r="L62" s="96"/>
      <c r="M62" s="80"/>
      <c r="N62" s="80"/>
      <c r="O62" s="96"/>
      <c r="P62" s="80"/>
      <c r="Q62" s="80"/>
      <c r="R62" s="96"/>
      <c r="S62" s="80"/>
      <c r="T62" s="80"/>
      <c r="U62" s="96"/>
      <c r="V62" s="80"/>
      <c r="W62" s="80"/>
      <c r="X62" s="96"/>
      <c r="Y62" s="80"/>
      <c r="Z62" s="80"/>
      <c r="AA62" s="96"/>
      <c r="AB62" s="80"/>
      <c r="AC62" s="80"/>
      <c r="AD62" s="96"/>
      <c r="AE62" s="80"/>
      <c r="AF62" s="80"/>
      <c r="AG62" s="96"/>
    </row>
    <row r="63" spans="1:33" ht="12.75">
      <c r="A63" s="78"/>
      <c r="B63" s="78"/>
      <c r="C63" s="78"/>
      <c r="D63" s="80"/>
      <c r="E63" s="80"/>
      <c r="F63" s="96"/>
      <c r="G63" s="80"/>
      <c r="H63" s="80"/>
      <c r="I63" s="96"/>
      <c r="J63" s="80"/>
      <c r="K63" s="80"/>
      <c r="L63" s="96"/>
      <c r="M63" s="80"/>
      <c r="N63" s="80"/>
      <c r="O63" s="96"/>
      <c r="P63" s="80"/>
      <c r="Q63" s="80"/>
      <c r="R63" s="96"/>
      <c r="S63" s="80"/>
      <c r="T63" s="80"/>
      <c r="U63" s="96"/>
      <c r="V63" s="80"/>
      <c r="W63" s="80"/>
      <c r="X63" s="96"/>
      <c r="Y63" s="80"/>
      <c r="Z63" s="80"/>
      <c r="AA63" s="96"/>
      <c r="AB63" s="80"/>
      <c r="AC63" s="80"/>
      <c r="AD63" s="96"/>
      <c r="AE63" s="80"/>
      <c r="AF63" s="80"/>
      <c r="AG63" s="96"/>
    </row>
    <row r="64" spans="1:33" ht="12.75">
      <c r="A64" s="78"/>
      <c r="B64" s="78"/>
      <c r="C64" s="78"/>
      <c r="D64" s="80"/>
      <c r="E64" s="80"/>
      <c r="F64" s="96"/>
      <c r="G64" s="80"/>
      <c r="H64" s="80"/>
      <c r="I64" s="96"/>
      <c r="J64" s="80"/>
      <c r="K64" s="80"/>
      <c r="L64" s="96"/>
      <c r="M64" s="80"/>
      <c r="N64" s="80"/>
      <c r="O64" s="96"/>
      <c r="P64" s="80"/>
      <c r="Q64" s="80"/>
      <c r="R64" s="96"/>
      <c r="S64" s="80"/>
      <c r="T64" s="80"/>
      <c r="U64" s="96"/>
      <c r="V64" s="80"/>
      <c r="W64" s="80"/>
      <c r="X64" s="96"/>
      <c r="Y64" s="80"/>
      <c r="Z64" s="80"/>
      <c r="AA64" s="96"/>
      <c r="AB64" s="80"/>
      <c r="AC64" s="80"/>
      <c r="AD64" s="96"/>
      <c r="AE64" s="80"/>
      <c r="AF64" s="80"/>
      <c r="AG64" s="96"/>
    </row>
    <row r="65" spans="1:33" ht="12.75">
      <c r="A65" s="78"/>
      <c r="B65" s="78"/>
      <c r="C65" s="78"/>
      <c r="D65" s="80"/>
      <c r="E65" s="80"/>
      <c r="F65" s="96"/>
      <c r="G65" s="80"/>
      <c r="H65" s="80"/>
      <c r="I65" s="96"/>
      <c r="J65" s="80"/>
      <c r="K65" s="80"/>
      <c r="L65" s="96"/>
      <c r="M65" s="80"/>
      <c r="N65" s="80"/>
      <c r="O65" s="96"/>
      <c r="P65" s="80"/>
      <c r="Q65" s="80"/>
      <c r="R65" s="96"/>
      <c r="S65" s="80"/>
      <c r="T65" s="80"/>
      <c r="U65" s="96"/>
      <c r="V65" s="80"/>
      <c r="W65" s="80"/>
      <c r="X65" s="96"/>
      <c r="Y65" s="80"/>
      <c r="Z65" s="80"/>
      <c r="AA65" s="96"/>
      <c r="AB65" s="80"/>
      <c r="AC65" s="80"/>
      <c r="AD65" s="96"/>
      <c r="AE65" s="80"/>
      <c r="AF65" s="80"/>
      <c r="AG65" s="96"/>
    </row>
    <row r="66" spans="1:33" ht="12.75">
      <c r="A66" s="78"/>
      <c r="B66" s="78"/>
      <c r="C66" s="78"/>
      <c r="D66" s="80"/>
      <c r="E66" s="80"/>
      <c r="F66" s="96"/>
      <c r="G66" s="80"/>
      <c r="H66" s="80"/>
      <c r="I66" s="96"/>
      <c r="J66" s="80"/>
      <c r="K66" s="80"/>
      <c r="L66" s="96"/>
      <c r="M66" s="80"/>
      <c r="N66" s="80"/>
      <c r="O66" s="96"/>
      <c r="P66" s="80"/>
      <c r="Q66" s="80"/>
      <c r="R66" s="96"/>
      <c r="S66" s="80"/>
      <c r="T66" s="80"/>
      <c r="U66" s="96"/>
      <c r="V66" s="80"/>
      <c r="W66" s="80"/>
      <c r="X66" s="96"/>
      <c r="Y66" s="80"/>
      <c r="Z66" s="80"/>
      <c r="AA66" s="96"/>
      <c r="AB66" s="80"/>
      <c r="AC66" s="80"/>
      <c r="AD66" s="96"/>
      <c r="AE66" s="80"/>
      <c r="AF66" s="80"/>
      <c r="AG66" s="96"/>
    </row>
    <row r="67" spans="1:33" ht="12.75">
      <c r="A67" s="78"/>
      <c r="B67" s="78"/>
      <c r="C67" s="78"/>
      <c r="D67" s="80"/>
      <c r="E67" s="80"/>
      <c r="F67" s="96"/>
      <c r="G67" s="80"/>
      <c r="H67" s="80"/>
      <c r="I67" s="96"/>
      <c r="J67" s="80"/>
      <c r="K67" s="80"/>
      <c r="L67" s="96"/>
      <c r="M67" s="80"/>
      <c r="N67" s="80"/>
      <c r="O67" s="96"/>
      <c r="P67" s="80"/>
      <c r="Q67" s="80"/>
      <c r="R67" s="96"/>
      <c r="S67" s="80"/>
      <c r="T67" s="80"/>
      <c r="U67" s="96"/>
      <c r="V67" s="80"/>
      <c r="W67" s="80"/>
      <c r="X67" s="96"/>
      <c r="Y67" s="80"/>
      <c r="Z67" s="80"/>
      <c r="AA67" s="96"/>
      <c r="AB67" s="80"/>
      <c r="AC67" s="80"/>
      <c r="AD67" s="96"/>
      <c r="AE67" s="80"/>
      <c r="AF67" s="80"/>
      <c r="AG67" s="96"/>
    </row>
    <row r="68" spans="1:33" ht="12.75">
      <c r="A68" s="78"/>
      <c r="B68" s="78"/>
      <c r="C68" s="78"/>
      <c r="D68" s="80"/>
      <c r="E68" s="80"/>
      <c r="F68" s="96"/>
      <c r="G68" s="80"/>
      <c r="H68" s="80"/>
      <c r="I68" s="96"/>
      <c r="J68" s="80"/>
      <c r="K68" s="80"/>
      <c r="L68" s="96"/>
      <c r="M68" s="80"/>
      <c r="N68" s="80"/>
      <c r="O68" s="96"/>
      <c r="P68" s="80"/>
      <c r="Q68" s="80"/>
      <c r="R68" s="96"/>
      <c r="S68" s="80"/>
      <c r="T68" s="80"/>
      <c r="U68" s="96"/>
      <c r="V68" s="80"/>
      <c r="W68" s="80"/>
      <c r="X68" s="96"/>
      <c r="Y68" s="80"/>
      <c r="Z68" s="80"/>
      <c r="AA68" s="96"/>
      <c r="AB68" s="80"/>
      <c r="AC68" s="80"/>
      <c r="AD68" s="96"/>
      <c r="AE68" s="80"/>
      <c r="AF68" s="80"/>
      <c r="AG68" s="96"/>
    </row>
    <row r="69" spans="1:33" ht="12.75">
      <c r="A69" s="78"/>
      <c r="B69" s="78"/>
      <c r="C69" s="78"/>
      <c r="D69" s="80"/>
      <c r="E69" s="80"/>
      <c r="F69" s="96"/>
      <c r="G69" s="80"/>
      <c r="H69" s="80"/>
      <c r="I69" s="96"/>
      <c r="J69" s="80"/>
      <c r="K69" s="80"/>
      <c r="L69" s="96"/>
      <c r="M69" s="80"/>
      <c r="N69" s="80"/>
      <c r="O69" s="96"/>
      <c r="P69" s="80"/>
      <c r="Q69" s="80"/>
      <c r="R69" s="96"/>
      <c r="S69" s="80"/>
      <c r="T69" s="80"/>
      <c r="U69" s="96"/>
      <c r="V69" s="80"/>
      <c r="W69" s="80"/>
      <c r="X69" s="96"/>
      <c r="Y69" s="80"/>
      <c r="Z69" s="80"/>
      <c r="AA69" s="96"/>
      <c r="AB69" s="80"/>
      <c r="AC69" s="80"/>
      <c r="AD69" s="96"/>
      <c r="AE69" s="80"/>
      <c r="AF69" s="80"/>
      <c r="AG69" s="96"/>
    </row>
    <row r="70" spans="1:33" ht="12.75">
      <c r="A70" s="78"/>
      <c r="B70" s="78"/>
      <c r="C70" s="78"/>
      <c r="D70" s="80"/>
      <c r="E70" s="80"/>
      <c r="F70" s="96"/>
      <c r="G70" s="80"/>
      <c r="H70" s="80"/>
      <c r="I70" s="96"/>
      <c r="J70" s="80"/>
      <c r="K70" s="80"/>
      <c r="L70" s="96"/>
      <c r="M70" s="80"/>
      <c r="N70" s="80"/>
      <c r="O70" s="96"/>
      <c r="P70" s="80"/>
      <c r="Q70" s="80"/>
      <c r="R70" s="96"/>
      <c r="S70" s="80"/>
      <c r="T70" s="80"/>
      <c r="U70" s="96"/>
      <c r="V70" s="80"/>
      <c r="W70" s="80"/>
      <c r="X70" s="96"/>
      <c r="Y70" s="80"/>
      <c r="Z70" s="80"/>
      <c r="AA70" s="96"/>
      <c r="AB70" s="80"/>
      <c r="AC70" s="80"/>
      <c r="AD70" s="96"/>
      <c r="AE70" s="80"/>
      <c r="AF70" s="80"/>
      <c r="AG70" s="96"/>
    </row>
    <row r="71" spans="1:33" ht="12.75">
      <c r="A71" s="78"/>
      <c r="B71" s="78"/>
      <c r="C71" s="78"/>
      <c r="D71" s="80"/>
      <c r="E71" s="80"/>
      <c r="F71" s="96"/>
      <c r="G71" s="80"/>
      <c r="H71" s="80"/>
      <c r="I71" s="96"/>
      <c r="J71" s="80"/>
      <c r="K71" s="80"/>
      <c r="L71" s="96"/>
      <c r="M71" s="80"/>
      <c r="N71" s="80"/>
      <c r="O71" s="96"/>
      <c r="P71" s="80"/>
      <c r="Q71" s="80"/>
      <c r="R71" s="96"/>
      <c r="S71" s="80"/>
      <c r="T71" s="80"/>
      <c r="U71" s="96"/>
      <c r="V71" s="80"/>
      <c r="W71" s="80"/>
      <c r="X71" s="96"/>
      <c r="Y71" s="80"/>
      <c r="Z71" s="80"/>
      <c r="AA71" s="96"/>
      <c r="AB71" s="80"/>
      <c r="AC71" s="80"/>
      <c r="AD71" s="96"/>
      <c r="AE71" s="80"/>
      <c r="AF71" s="80"/>
      <c r="AG71" s="96"/>
    </row>
    <row r="72" spans="1:33" ht="12.75">
      <c r="A72" s="78"/>
      <c r="B72" s="78"/>
      <c r="C72" s="78"/>
      <c r="D72" s="80"/>
      <c r="E72" s="80"/>
      <c r="F72" s="96"/>
      <c r="G72" s="80"/>
      <c r="H72" s="80"/>
      <c r="I72" s="96"/>
      <c r="J72" s="80"/>
      <c r="K72" s="80"/>
      <c r="L72" s="96"/>
      <c r="M72" s="80"/>
      <c r="N72" s="80"/>
      <c r="O72" s="96"/>
      <c r="P72" s="80"/>
      <c r="Q72" s="80"/>
      <c r="R72" s="96"/>
      <c r="S72" s="80"/>
      <c r="T72" s="80"/>
      <c r="U72" s="96"/>
      <c r="V72" s="80"/>
      <c r="W72" s="80"/>
      <c r="X72" s="96"/>
      <c r="Y72" s="80"/>
      <c r="Z72" s="80"/>
      <c r="AA72" s="96"/>
      <c r="AB72" s="80"/>
      <c r="AC72" s="80"/>
      <c r="AD72" s="96"/>
      <c r="AE72" s="80"/>
      <c r="AF72" s="80"/>
      <c r="AG72" s="96"/>
    </row>
    <row r="73" spans="1:33" ht="12.75">
      <c r="A73" s="78"/>
      <c r="B73" s="78"/>
      <c r="C73" s="78"/>
      <c r="D73" s="80"/>
      <c r="E73" s="80"/>
      <c r="F73" s="96"/>
      <c r="G73" s="80"/>
      <c r="H73" s="80"/>
      <c r="I73" s="96"/>
      <c r="J73" s="80"/>
      <c r="K73" s="80"/>
      <c r="L73" s="96"/>
      <c r="M73" s="80"/>
      <c r="N73" s="80"/>
      <c r="O73" s="96"/>
      <c r="P73" s="80"/>
      <c r="Q73" s="80"/>
      <c r="R73" s="96"/>
      <c r="S73" s="80"/>
      <c r="T73" s="80"/>
      <c r="U73" s="96"/>
      <c r="V73" s="80"/>
      <c r="W73" s="80"/>
      <c r="X73" s="96"/>
      <c r="Y73" s="80"/>
      <c r="Z73" s="80"/>
      <c r="AA73" s="96"/>
      <c r="AB73" s="80"/>
      <c r="AC73" s="80"/>
      <c r="AD73" s="96"/>
      <c r="AE73" s="80"/>
      <c r="AF73" s="80"/>
      <c r="AG73" s="96"/>
    </row>
    <row r="74" spans="1:33" ht="12.75">
      <c r="A74" s="78"/>
      <c r="B74" s="78"/>
      <c r="C74" s="78"/>
      <c r="D74" s="80"/>
      <c r="E74" s="80"/>
      <c r="F74" s="96"/>
      <c r="G74" s="80"/>
      <c r="H74" s="80"/>
      <c r="I74" s="96"/>
      <c r="J74" s="80"/>
      <c r="K74" s="80"/>
      <c r="L74" s="96"/>
      <c r="M74" s="80"/>
      <c r="N74" s="80"/>
      <c r="O74" s="96"/>
      <c r="P74" s="80"/>
      <c r="Q74" s="80"/>
      <c r="R74" s="96"/>
      <c r="S74" s="80"/>
      <c r="T74" s="80"/>
      <c r="U74" s="96"/>
      <c r="V74" s="80"/>
      <c r="W74" s="80"/>
      <c r="X74" s="96"/>
      <c r="Y74" s="80"/>
      <c r="Z74" s="80"/>
      <c r="AA74" s="96"/>
      <c r="AB74" s="80"/>
      <c r="AC74" s="80"/>
      <c r="AD74" s="96"/>
      <c r="AE74" s="80"/>
      <c r="AF74" s="80"/>
      <c r="AG74" s="96"/>
    </row>
    <row r="75" spans="1:33" ht="12.75">
      <c r="A75" s="78"/>
      <c r="B75" s="78"/>
      <c r="C75" s="78"/>
      <c r="D75" s="80"/>
      <c r="E75" s="80"/>
      <c r="F75" s="96"/>
      <c r="G75" s="80"/>
      <c r="H75" s="80"/>
      <c r="I75" s="96"/>
      <c r="J75" s="80"/>
      <c r="K75" s="80"/>
      <c r="L75" s="96"/>
      <c r="M75" s="80"/>
      <c r="N75" s="80"/>
      <c r="O75" s="96"/>
      <c r="P75" s="80"/>
      <c r="Q75" s="80"/>
      <c r="R75" s="96"/>
      <c r="S75" s="80"/>
      <c r="T75" s="80"/>
      <c r="U75" s="96"/>
      <c r="V75" s="80"/>
      <c r="W75" s="80"/>
      <c r="X75" s="96"/>
      <c r="Y75" s="80"/>
      <c r="Z75" s="80"/>
      <c r="AA75" s="96"/>
      <c r="AB75" s="80"/>
      <c r="AC75" s="80"/>
      <c r="AD75" s="96"/>
      <c r="AE75" s="80"/>
      <c r="AF75" s="80"/>
      <c r="AG75" s="96"/>
    </row>
    <row r="76" spans="1:33" ht="12.75">
      <c r="A76" s="78"/>
      <c r="B76" s="78"/>
      <c r="C76" s="78"/>
      <c r="D76" s="80"/>
      <c r="E76" s="80"/>
      <c r="F76" s="96"/>
      <c r="G76" s="80"/>
      <c r="H76" s="80"/>
      <c r="I76" s="96"/>
      <c r="J76" s="80"/>
      <c r="K76" s="80"/>
      <c r="L76" s="96"/>
      <c r="M76" s="80"/>
      <c r="N76" s="80"/>
      <c r="O76" s="96"/>
      <c r="P76" s="80"/>
      <c r="Q76" s="80"/>
      <c r="R76" s="96"/>
      <c r="S76" s="80"/>
      <c r="T76" s="80"/>
      <c r="U76" s="96"/>
      <c r="V76" s="80"/>
      <c r="W76" s="80"/>
      <c r="X76" s="96"/>
      <c r="Y76" s="80"/>
      <c r="Z76" s="80"/>
      <c r="AA76" s="96"/>
      <c r="AB76" s="80"/>
      <c r="AC76" s="80"/>
      <c r="AD76" s="96"/>
      <c r="AE76" s="80"/>
      <c r="AF76" s="80"/>
      <c r="AG76" s="96"/>
    </row>
    <row r="77" spans="1:33" ht="12.75">
      <c r="A77" s="78"/>
      <c r="B77" s="78"/>
      <c r="C77" s="78"/>
      <c r="D77" s="80"/>
      <c r="E77" s="80"/>
      <c r="F77" s="96"/>
      <c r="G77" s="80"/>
      <c r="H77" s="80"/>
      <c r="I77" s="96"/>
      <c r="J77" s="80"/>
      <c r="K77" s="80"/>
      <c r="L77" s="96"/>
      <c r="M77" s="80"/>
      <c r="N77" s="80"/>
      <c r="O77" s="96"/>
      <c r="P77" s="80"/>
      <c r="Q77" s="80"/>
      <c r="R77" s="96"/>
      <c r="S77" s="80"/>
      <c r="T77" s="80"/>
      <c r="U77" s="96"/>
      <c r="V77" s="80"/>
      <c r="W77" s="80"/>
      <c r="X77" s="96"/>
      <c r="Y77" s="80"/>
      <c r="Z77" s="80"/>
      <c r="AA77" s="96"/>
      <c r="AB77" s="80"/>
      <c r="AC77" s="80"/>
      <c r="AD77" s="96"/>
      <c r="AE77" s="80"/>
      <c r="AF77" s="80"/>
      <c r="AG77" s="96"/>
    </row>
    <row r="78" spans="1:33" ht="12.75">
      <c r="A78" s="78"/>
      <c r="B78" s="78"/>
      <c r="C78" s="78"/>
      <c r="D78" s="80"/>
      <c r="E78" s="80"/>
      <c r="F78" s="96"/>
      <c r="G78" s="80"/>
      <c r="H78" s="80"/>
      <c r="I78" s="96"/>
      <c r="J78" s="80"/>
      <c r="K78" s="80"/>
      <c r="L78" s="96"/>
      <c r="M78" s="80"/>
      <c r="N78" s="80"/>
      <c r="O78" s="96"/>
      <c r="P78" s="80"/>
      <c r="Q78" s="80"/>
      <c r="R78" s="96"/>
      <c r="S78" s="80"/>
      <c r="T78" s="80"/>
      <c r="U78" s="96"/>
      <c r="V78" s="80"/>
      <c r="W78" s="80"/>
      <c r="X78" s="96"/>
      <c r="Y78" s="80"/>
      <c r="Z78" s="80"/>
      <c r="AA78" s="96"/>
      <c r="AB78" s="80"/>
      <c r="AC78" s="80"/>
      <c r="AD78" s="96"/>
      <c r="AE78" s="80"/>
      <c r="AF78" s="80"/>
      <c r="AG78" s="96"/>
    </row>
    <row r="79" spans="1:33" ht="12.75">
      <c r="A79" s="78"/>
      <c r="B79" s="78"/>
      <c r="C79" s="78"/>
      <c r="D79" s="80"/>
      <c r="E79" s="80"/>
      <c r="F79" s="96"/>
      <c r="G79" s="80"/>
      <c r="H79" s="80"/>
      <c r="I79" s="96"/>
      <c r="J79" s="80"/>
      <c r="K79" s="80"/>
      <c r="L79" s="96"/>
      <c r="M79" s="80"/>
      <c r="N79" s="80"/>
      <c r="O79" s="96"/>
      <c r="P79" s="80"/>
      <c r="Q79" s="80"/>
      <c r="R79" s="96"/>
      <c r="S79" s="80"/>
      <c r="T79" s="80"/>
      <c r="U79" s="96"/>
      <c r="V79" s="80"/>
      <c r="W79" s="80"/>
      <c r="X79" s="96"/>
      <c r="Y79" s="80"/>
      <c r="Z79" s="80"/>
      <c r="AA79" s="96"/>
      <c r="AB79" s="80"/>
      <c r="AC79" s="80"/>
      <c r="AD79" s="96"/>
      <c r="AE79" s="80"/>
      <c r="AF79" s="80"/>
      <c r="AG79" s="96"/>
    </row>
    <row r="80" spans="1:33" ht="12.75">
      <c r="A80" s="78"/>
      <c r="B80" s="78"/>
      <c r="C80" s="78"/>
      <c r="D80" s="80"/>
      <c r="E80" s="80"/>
      <c r="F80" s="96"/>
      <c r="G80" s="80"/>
      <c r="H80" s="80"/>
      <c r="I80" s="96"/>
      <c r="J80" s="80"/>
      <c r="K80" s="80"/>
      <c r="L80" s="96"/>
      <c r="M80" s="80"/>
      <c r="N80" s="80"/>
      <c r="O80" s="96"/>
      <c r="P80" s="80"/>
      <c r="Q80" s="80"/>
      <c r="R80" s="96"/>
      <c r="S80" s="80"/>
      <c r="T80" s="80"/>
      <c r="U80" s="96"/>
      <c r="V80" s="80"/>
      <c r="W80" s="80"/>
      <c r="X80" s="96"/>
      <c r="Y80" s="80"/>
      <c r="Z80" s="80"/>
      <c r="AA80" s="96"/>
      <c r="AB80" s="80"/>
      <c r="AC80" s="80"/>
      <c r="AD80" s="96"/>
      <c r="AE80" s="80"/>
      <c r="AF80" s="80"/>
      <c r="AG80" s="96"/>
    </row>
    <row r="81" spans="4:33" ht="12.75">
      <c r="D81" s="55"/>
      <c r="E81" s="55"/>
      <c r="F81" s="97"/>
      <c r="G81" s="55"/>
      <c r="H81" s="55"/>
      <c r="I81" s="97"/>
      <c r="J81" s="55"/>
      <c r="K81" s="55"/>
      <c r="L81" s="97"/>
      <c r="M81" s="55"/>
      <c r="N81" s="55"/>
      <c r="O81" s="97"/>
      <c r="P81" s="55"/>
      <c r="Q81" s="55"/>
      <c r="R81" s="97"/>
      <c r="S81" s="55"/>
      <c r="T81" s="55"/>
      <c r="U81" s="97"/>
      <c r="V81" s="55"/>
      <c r="W81" s="55"/>
      <c r="X81" s="97"/>
      <c r="Y81" s="55"/>
      <c r="Z81" s="55"/>
      <c r="AA81" s="97"/>
      <c r="AB81" s="55"/>
      <c r="AC81" s="55"/>
      <c r="AD81" s="97"/>
      <c r="AE81" s="55"/>
      <c r="AF81" s="55"/>
      <c r="AG81" s="97"/>
    </row>
    <row r="82" spans="4:33" ht="12.75">
      <c r="D82" s="55"/>
      <c r="E82" s="55"/>
      <c r="F82" s="97"/>
      <c r="G82" s="55"/>
      <c r="H82" s="55"/>
      <c r="I82" s="97"/>
      <c r="J82" s="55"/>
      <c r="K82" s="55"/>
      <c r="L82" s="97"/>
      <c r="M82" s="55"/>
      <c r="N82" s="55"/>
      <c r="O82" s="97"/>
      <c r="P82" s="55"/>
      <c r="Q82" s="55"/>
      <c r="R82" s="97"/>
      <c r="S82" s="55"/>
      <c r="T82" s="55"/>
      <c r="U82" s="97"/>
      <c r="V82" s="55"/>
      <c r="W82" s="55"/>
      <c r="X82" s="97"/>
      <c r="Y82" s="55"/>
      <c r="Z82" s="55"/>
      <c r="AA82" s="97"/>
      <c r="AB82" s="55"/>
      <c r="AC82" s="55"/>
      <c r="AD82" s="97"/>
      <c r="AE82" s="55"/>
      <c r="AF82" s="55"/>
      <c r="AG82" s="97"/>
    </row>
  </sheetData>
  <sheetProtection/>
  <mergeCells count="1">
    <mergeCell ref="B1:AG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82"/>
  <sheetViews>
    <sheetView showGridLines="0" zoomScalePageLayoutView="0" workbookViewId="0" topLeftCell="A1">
      <selection activeCell="A1" sqref="A1:AG4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5" width="12.140625" style="0" hidden="1" customWidth="1"/>
    <col min="6" max="6" width="12.140625" style="98" customWidth="1"/>
    <col min="7" max="8" width="12.140625" style="0" hidden="1" customWidth="1"/>
    <col min="9" max="9" width="12.140625" style="98" customWidth="1"/>
    <col min="10" max="11" width="12.140625" style="0" hidden="1" customWidth="1"/>
    <col min="12" max="12" width="12.140625" style="98" customWidth="1"/>
    <col min="13" max="14" width="12.140625" style="0" hidden="1" customWidth="1"/>
    <col min="15" max="15" width="12.140625" style="98" customWidth="1"/>
    <col min="16" max="17" width="12.140625" style="0" hidden="1" customWidth="1"/>
    <col min="18" max="18" width="12.140625" style="98" customWidth="1"/>
    <col min="19" max="20" width="12.140625" style="0" hidden="1" customWidth="1"/>
    <col min="21" max="21" width="12.140625" style="98" customWidth="1"/>
    <col min="22" max="23" width="12.140625" style="0" hidden="1" customWidth="1"/>
    <col min="24" max="24" width="12.140625" style="98" customWidth="1"/>
    <col min="25" max="26" width="12.140625" style="0" hidden="1" customWidth="1"/>
    <col min="27" max="27" width="12.140625" style="98" customWidth="1"/>
    <col min="28" max="29" width="12.140625" style="0" hidden="1" customWidth="1"/>
    <col min="30" max="30" width="12.140625" style="98" customWidth="1"/>
    <col min="31" max="32" width="12.140625" style="0" hidden="1" customWidth="1"/>
    <col min="33" max="33" width="12.140625" style="98" customWidth="1"/>
  </cols>
  <sheetData>
    <row r="1" spans="1:33" ht="18.75" customHeight="1">
      <c r="A1" s="3"/>
      <c r="B1" s="99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ht="51">
      <c r="A2" s="4"/>
      <c r="B2" s="56" t="s">
        <v>1</v>
      </c>
      <c r="C2" s="57" t="s">
        <v>2</v>
      </c>
      <c r="D2" s="43" t="s">
        <v>3</v>
      </c>
      <c r="E2" s="44" t="s">
        <v>4</v>
      </c>
      <c r="F2" s="108" t="s">
        <v>5</v>
      </c>
      <c r="G2" s="108" t="s">
        <v>6</v>
      </c>
      <c r="H2" s="108" t="s">
        <v>7</v>
      </c>
      <c r="I2" s="108" t="s">
        <v>8</v>
      </c>
      <c r="J2" s="108" t="s">
        <v>9</v>
      </c>
      <c r="K2" s="108" t="s">
        <v>10</v>
      </c>
      <c r="L2" s="108" t="s">
        <v>11</v>
      </c>
      <c r="M2" s="108" t="s">
        <v>9</v>
      </c>
      <c r="N2" s="108" t="s">
        <v>3</v>
      </c>
      <c r="O2" s="108" t="s">
        <v>12</v>
      </c>
      <c r="P2" s="108" t="s">
        <v>13</v>
      </c>
      <c r="Q2" s="108" t="s">
        <v>14</v>
      </c>
      <c r="R2" s="108" t="s">
        <v>15</v>
      </c>
      <c r="S2" s="108" t="s">
        <v>16</v>
      </c>
      <c r="T2" s="108" t="s">
        <v>14</v>
      </c>
      <c r="U2" s="108" t="s">
        <v>17</v>
      </c>
      <c r="V2" s="108" t="s">
        <v>16</v>
      </c>
      <c r="W2" s="108" t="s">
        <v>18</v>
      </c>
      <c r="X2" s="108" t="s">
        <v>19</v>
      </c>
      <c r="Y2" s="108" t="s">
        <v>20</v>
      </c>
      <c r="Z2" s="108" t="s">
        <v>21</v>
      </c>
      <c r="AA2" s="108" t="s">
        <v>22</v>
      </c>
      <c r="AB2" s="108" t="s">
        <v>23</v>
      </c>
      <c r="AC2" s="108" t="s">
        <v>24</v>
      </c>
      <c r="AD2" s="108" t="s">
        <v>25</v>
      </c>
      <c r="AE2" s="108" t="s">
        <v>26</v>
      </c>
      <c r="AF2" s="108" t="s">
        <v>7</v>
      </c>
      <c r="AG2" s="108" t="s">
        <v>27</v>
      </c>
    </row>
    <row r="3" spans="1:33" ht="12.75">
      <c r="A3" s="58"/>
      <c r="B3" s="59"/>
      <c r="C3" s="59"/>
      <c r="D3" s="60"/>
      <c r="E3" s="145"/>
      <c r="F3" s="150"/>
      <c r="G3" s="151"/>
      <c r="H3" s="151"/>
      <c r="I3" s="150"/>
      <c r="J3" s="151"/>
      <c r="K3" s="151"/>
      <c r="L3" s="150"/>
      <c r="M3" s="151"/>
      <c r="N3" s="151"/>
      <c r="O3" s="150"/>
      <c r="P3" s="151"/>
      <c r="Q3" s="151"/>
      <c r="R3" s="150"/>
      <c r="S3" s="151"/>
      <c r="T3" s="151"/>
      <c r="U3" s="150"/>
      <c r="V3" s="151"/>
      <c r="W3" s="151"/>
      <c r="X3" s="150"/>
      <c r="Y3" s="151"/>
      <c r="Z3" s="151"/>
      <c r="AA3" s="150"/>
      <c r="AB3" s="151"/>
      <c r="AC3" s="151"/>
      <c r="AD3" s="150"/>
      <c r="AE3" s="151"/>
      <c r="AF3" s="151"/>
      <c r="AG3" s="150"/>
    </row>
    <row r="4" spans="1:33" ht="16.5">
      <c r="A4" s="61"/>
      <c r="B4" s="62" t="s">
        <v>625</v>
      </c>
      <c r="C4" s="63"/>
      <c r="D4" s="64"/>
      <c r="E4" s="146"/>
      <c r="F4" s="152"/>
      <c r="G4" s="153"/>
      <c r="H4" s="153"/>
      <c r="I4" s="152"/>
      <c r="J4" s="153"/>
      <c r="K4" s="153"/>
      <c r="L4" s="152"/>
      <c r="M4" s="153"/>
      <c r="N4" s="153"/>
      <c r="O4" s="152"/>
      <c r="P4" s="153"/>
      <c r="Q4" s="153"/>
      <c r="R4" s="152"/>
      <c r="S4" s="153"/>
      <c r="T4" s="153"/>
      <c r="U4" s="152"/>
      <c r="V4" s="153"/>
      <c r="W4" s="153"/>
      <c r="X4" s="152"/>
      <c r="Y4" s="153"/>
      <c r="Z4" s="153"/>
      <c r="AA4" s="152"/>
      <c r="AB4" s="153"/>
      <c r="AC4" s="153"/>
      <c r="AD4" s="152"/>
      <c r="AE4" s="153"/>
      <c r="AF4" s="153"/>
      <c r="AG4" s="152"/>
    </row>
    <row r="5" spans="1:33" ht="12.75">
      <c r="A5" s="58"/>
      <c r="B5" s="65"/>
      <c r="C5" s="59"/>
      <c r="D5" s="64"/>
      <c r="E5" s="146"/>
      <c r="F5" s="152"/>
      <c r="G5" s="153"/>
      <c r="H5" s="153"/>
      <c r="I5" s="152"/>
      <c r="J5" s="153"/>
      <c r="K5" s="153"/>
      <c r="L5" s="152"/>
      <c r="M5" s="153"/>
      <c r="N5" s="153"/>
      <c r="O5" s="152"/>
      <c r="P5" s="153"/>
      <c r="Q5" s="153"/>
      <c r="R5" s="152"/>
      <c r="S5" s="153"/>
      <c r="T5" s="153"/>
      <c r="U5" s="152"/>
      <c r="V5" s="153"/>
      <c r="W5" s="153"/>
      <c r="X5" s="152"/>
      <c r="Y5" s="153"/>
      <c r="Z5" s="153"/>
      <c r="AA5" s="152"/>
      <c r="AB5" s="153"/>
      <c r="AC5" s="153"/>
      <c r="AD5" s="152"/>
      <c r="AE5" s="153"/>
      <c r="AF5" s="153"/>
      <c r="AG5" s="152"/>
    </row>
    <row r="6" spans="1:33" ht="12.75">
      <c r="A6" s="66" t="s">
        <v>568</v>
      </c>
      <c r="B6" s="67" t="s">
        <v>51</v>
      </c>
      <c r="C6" s="68" t="s">
        <v>52</v>
      </c>
      <c r="D6" s="69">
        <v>32894979334</v>
      </c>
      <c r="E6" s="147">
        <v>36697919424</v>
      </c>
      <c r="F6" s="154">
        <f>IF($E6=0,0,($D6/$E6))</f>
        <v>0.896371779389953</v>
      </c>
      <c r="G6" s="155">
        <v>10709445766</v>
      </c>
      <c r="H6" s="155">
        <v>34796423269</v>
      </c>
      <c r="I6" s="154">
        <f>IF($H6=0,0,($G6/$H6))</f>
        <v>0.3077743273556798</v>
      </c>
      <c r="J6" s="155">
        <v>10709445766</v>
      </c>
      <c r="K6" s="155">
        <v>26281242945</v>
      </c>
      <c r="L6" s="154">
        <f>IF($K6=0,0,($J6/$K6))</f>
        <v>0.407493884075885</v>
      </c>
      <c r="M6" s="155">
        <v>10709445766</v>
      </c>
      <c r="N6" s="155">
        <v>32894979334</v>
      </c>
      <c r="O6" s="154">
        <f>IF($D6=0,0,($M6/$D6))</f>
        <v>0.32556475130327256</v>
      </c>
      <c r="P6" s="155">
        <v>4597216059</v>
      </c>
      <c r="Q6" s="155">
        <v>6774256157</v>
      </c>
      <c r="R6" s="154">
        <f>IF($Q6=0,0,($P6/$Q6))</f>
        <v>0.678630384274676</v>
      </c>
      <c r="S6" s="155">
        <v>2988696192</v>
      </c>
      <c r="T6" s="155">
        <v>6774256157</v>
      </c>
      <c r="U6" s="154">
        <f>IF($T6=0,0,($S6/$T6))</f>
        <v>0.44118440796067465</v>
      </c>
      <c r="V6" s="155">
        <v>2988696192</v>
      </c>
      <c r="W6" s="155">
        <v>41975484474</v>
      </c>
      <c r="X6" s="154">
        <f>IF($W6=0,0,($V6/$W6))</f>
        <v>0.07120099337629386</v>
      </c>
      <c r="Y6" s="155">
        <v>4621069868</v>
      </c>
      <c r="Z6" s="155">
        <v>6774256156</v>
      </c>
      <c r="AA6" s="154">
        <f>IF($Z6=0,0,($Y6/$Z6))</f>
        <v>0.682151628397915</v>
      </c>
      <c r="AB6" s="155">
        <v>4903206992</v>
      </c>
      <c r="AC6" s="155">
        <v>18353075123</v>
      </c>
      <c r="AD6" s="154">
        <f>IF($AC6=0,0,($AB6/$AC6))</f>
        <v>0.2671599696039668</v>
      </c>
      <c r="AE6" s="155">
        <v>5026126667</v>
      </c>
      <c r="AF6" s="155">
        <v>34796423269</v>
      </c>
      <c r="AG6" s="154">
        <f>IF($AF6=0,0,($AE6/$AF6))</f>
        <v>0.14444377308968295</v>
      </c>
    </row>
    <row r="7" spans="1:33" ht="16.5">
      <c r="A7" s="70"/>
      <c r="B7" s="71" t="s">
        <v>569</v>
      </c>
      <c r="C7" s="72"/>
      <c r="D7" s="73">
        <f>D6</f>
        <v>32894979334</v>
      </c>
      <c r="E7" s="148">
        <f>E6</f>
        <v>36697919424</v>
      </c>
      <c r="F7" s="156">
        <f>IF($E7=0,0,($D7/$E7))</f>
        <v>0.896371779389953</v>
      </c>
      <c r="G7" s="157">
        <f>G6</f>
        <v>10709445766</v>
      </c>
      <c r="H7" s="157">
        <f>H6</f>
        <v>34796423269</v>
      </c>
      <c r="I7" s="156">
        <f>IF($H7=0,0,($G7/$H7))</f>
        <v>0.3077743273556798</v>
      </c>
      <c r="J7" s="157">
        <f>J6</f>
        <v>10709445766</v>
      </c>
      <c r="K7" s="157">
        <f>K6</f>
        <v>26281242945</v>
      </c>
      <c r="L7" s="156">
        <f>IF($K7=0,0,($J7/$K7))</f>
        <v>0.407493884075885</v>
      </c>
      <c r="M7" s="157">
        <f>M6</f>
        <v>10709445766</v>
      </c>
      <c r="N7" s="157">
        <f>N6</f>
        <v>32894979334</v>
      </c>
      <c r="O7" s="156">
        <f>IF($D7=0,0,($M7/$D7))</f>
        <v>0.32556475130327256</v>
      </c>
      <c r="P7" s="157">
        <f>P6</f>
        <v>4597216059</v>
      </c>
      <c r="Q7" s="157">
        <f>Q6</f>
        <v>6774256157</v>
      </c>
      <c r="R7" s="156">
        <f>IF($Q7=0,0,($P7/$Q7))</f>
        <v>0.678630384274676</v>
      </c>
      <c r="S7" s="157">
        <f>S6</f>
        <v>2988696192</v>
      </c>
      <c r="T7" s="157">
        <f>T6</f>
        <v>6774256157</v>
      </c>
      <c r="U7" s="156">
        <f>IF($T7=0,0,($S7/$T7))</f>
        <v>0.44118440796067465</v>
      </c>
      <c r="V7" s="157">
        <f>V6</f>
        <v>2988696192</v>
      </c>
      <c r="W7" s="157">
        <f>W6</f>
        <v>41975484474</v>
      </c>
      <c r="X7" s="156">
        <f>IF($W7=0,0,($V7/$W7))</f>
        <v>0.07120099337629386</v>
      </c>
      <c r="Y7" s="157">
        <f>Y6</f>
        <v>4621069868</v>
      </c>
      <c r="Z7" s="157">
        <f>Z6</f>
        <v>6774256156</v>
      </c>
      <c r="AA7" s="156">
        <f>IF($Z7=0,0,($Y7/$Z7))</f>
        <v>0.682151628397915</v>
      </c>
      <c r="AB7" s="157">
        <f>AB6</f>
        <v>4903206992</v>
      </c>
      <c r="AC7" s="157">
        <f>AC6</f>
        <v>18353075123</v>
      </c>
      <c r="AD7" s="156">
        <f>IF($AC7=0,0,($AB7/$AC7))</f>
        <v>0.2671599696039668</v>
      </c>
      <c r="AE7" s="157">
        <f>AE6</f>
        <v>5026126667</v>
      </c>
      <c r="AF7" s="157">
        <f>AF6</f>
        <v>34796423269</v>
      </c>
      <c r="AG7" s="156">
        <f>IF($AF7=0,0,($AE7/$AF7))</f>
        <v>0.14444377308968295</v>
      </c>
    </row>
    <row r="8" spans="1:33" ht="12.75">
      <c r="A8" s="66" t="s">
        <v>570</v>
      </c>
      <c r="B8" s="67" t="s">
        <v>436</v>
      </c>
      <c r="C8" s="68" t="s">
        <v>437</v>
      </c>
      <c r="D8" s="69">
        <v>246512119</v>
      </c>
      <c r="E8" s="147">
        <v>299463343</v>
      </c>
      <c r="F8" s="154">
        <f aca="true" t="shared" si="0" ref="F8:F42">IF($E8=0,0,($D8/$E8))</f>
        <v>0.8231796136731165</v>
      </c>
      <c r="G8" s="155">
        <v>101585796</v>
      </c>
      <c r="H8" s="155">
        <v>272371575</v>
      </c>
      <c r="I8" s="154">
        <f aca="true" t="shared" si="1" ref="I8:I42">IF($H8=0,0,($G8/$H8))</f>
        <v>0.3729676857799864</v>
      </c>
      <c r="J8" s="155">
        <v>101585796</v>
      </c>
      <c r="K8" s="155">
        <v>182709761</v>
      </c>
      <c r="L8" s="154">
        <f aca="true" t="shared" si="2" ref="L8:L42">IF($K8=0,0,($J8/$K8))</f>
        <v>0.5559954511680413</v>
      </c>
      <c r="M8" s="155">
        <v>101585796</v>
      </c>
      <c r="N8" s="155">
        <v>246512119</v>
      </c>
      <c r="O8" s="154">
        <f aca="true" t="shared" si="3" ref="O8:O42">IF($D8=0,0,($M8/$D8))</f>
        <v>0.41209250243798357</v>
      </c>
      <c r="P8" s="155">
        <v>3374500</v>
      </c>
      <c r="Q8" s="155">
        <v>27077276</v>
      </c>
      <c r="R8" s="154">
        <f aca="true" t="shared" si="4" ref="R8:R42">IF($Q8=0,0,($P8/$Q8))</f>
        <v>0.12462479608362377</v>
      </c>
      <c r="S8" s="155">
        <v>0</v>
      </c>
      <c r="T8" s="155">
        <v>27077276</v>
      </c>
      <c r="U8" s="154">
        <f aca="true" t="shared" si="5" ref="U8:U42">IF($T8=0,0,($S8/$T8))</f>
        <v>0</v>
      </c>
      <c r="V8" s="155">
        <v>0</v>
      </c>
      <c r="W8" s="155">
        <v>509306513</v>
      </c>
      <c r="X8" s="154">
        <f aca="true" t="shared" si="6" ref="X8:X42">IF($W8=0,0,($V8/$W8))</f>
        <v>0</v>
      </c>
      <c r="Y8" s="155">
        <v>23895000</v>
      </c>
      <c r="Z8" s="155">
        <v>27077276</v>
      </c>
      <c r="AA8" s="154">
        <f aca="true" t="shared" si="7" ref="AA8:AA42">IF($Z8=0,0,($Y8/$Z8))</f>
        <v>0.8824742932043829</v>
      </c>
      <c r="AB8" s="155">
        <v>25573559</v>
      </c>
      <c r="AC8" s="155">
        <v>158216441</v>
      </c>
      <c r="AD8" s="154">
        <f aca="true" t="shared" si="8" ref="AD8:AD42">IF($AC8=0,0,($AB8/$AC8))</f>
        <v>0.1616365457240945</v>
      </c>
      <c r="AE8" s="155">
        <v>20405884</v>
      </c>
      <c r="AF8" s="155">
        <v>272371575</v>
      </c>
      <c r="AG8" s="154">
        <f aca="true" t="shared" si="9" ref="AG8:AG42">IF($AF8=0,0,($AE8/$AF8))</f>
        <v>0.07491928627280582</v>
      </c>
    </row>
    <row r="9" spans="1:33" ht="12.75">
      <c r="A9" s="66" t="s">
        <v>570</v>
      </c>
      <c r="B9" s="67" t="s">
        <v>438</v>
      </c>
      <c r="C9" s="68" t="s">
        <v>439</v>
      </c>
      <c r="D9" s="69">
        <v>220842990</v>
      </c>
      <c r="E9" s="147">
        <v>265792640</v>
      </c>
      <c r="F9" s="154">
        <f t="shared" si="0"/>
        <v>0.8308845196014457</v>
      </c>
      <c r="G9" s="155">
        <v>73779858</v>
      </c>
      <c r="H9" s="155">
        <v>230105869</v>
      </c>
      <c r="I9" s="154">
        <f t="shared" si="1"/>
        <v>0.3206344032885141</v>
      </c>
      <c r="J9" s="155">
        <v>73779858</v>
      </c>
      <c r="K9" s="155">
        <v>163081382</v>
      </c>
      <c r="L9" s="154">
        <f t="shared" si="2"/>
        <v>0.4524112875128811</v>
      </c>
      <c r="M9" s="155">
        <v>73779858</v>
      </c>
      <c r="N9" s="155">
        <v>220842990</v>
      </c>
      <c r="O9" s="154">
        <f t="shared" si="3"/>
        <v>0.33408286131246456</v>
      </c>
      <c r="P9" s="155">
        <v>4649750</v>
      </c>
      <c r="Q9" s="155">
        <v>50560750</v>
      </c>
      <c r="R9" s="154">
        <f t="shared" si="4"/>
        <v>0.0919636279129562</v>
      </c>
      <c r="S9" s="155">
        <v>0</v>
      </c>
      <c r="T9" s="155">
        <v>50560750</v>
      </c>
      <c r="U9" s="154">
        <f t="shared" si="5"/>
        <v>0</v>
      </c>
      <c r="V9" s="155">
        <v>0</v>
      </c>
      <c r="W9" s="155">
        <v>449435244</v>
      </c>
      <c r="X9" s="154">
        <f t="shared" si="6"/>
        <v>0</v>
      </c>
      <c r="Y9" s="155">
        <v>45892000</v>
      </c>
      <c r="Z9" s="155">
        <v>50560750</v>
      </c>
      <c r="AA9" s="154">
        <f t="shared" si="7"/>
        <v>0.9076605865221541</v>
      </c>
      <c r="AB9" s="155">
        <v>37619479</v>
      </c>
      <c r="AC9" s="155">
        <v>118473145</v>
      </c>
      <c r="AD9" s="154">
        <f t="shared" si="8"/>
        <v>0.3175359192161228</v>
      </c>
      <c r="AE9" s="155">
        <v>28000000</v>
      </c>
      <c r="AF9" s="155">
        <v>230105869</v>
      </c>
      <c r="AG9" s="154">
        <f t="shared" si="9"/>
        <v>0.1216831196947871</v>
      </c>
    </row>
    <row r="10" spans="1:33" ht="12.75">
      <c r="A10" s="66" t="s">
        <v>570</v>
      </c>
      <c r="B10" s="67" t="s">
        <v>440</v>
      </c>
      <c r="C10" s="68" t="s">
        <v>441</v>
      </c>
      <c r="D10" s="69">
        <v>246445530</v>
      </c>
      <c r="E10" s="147">
        <v>313656530</v>
      </c>
      <c r="F10" s="154">
        <f t="shared" si="0"/>
        <v>0.7857178360036056</v>
      </c>
      <c r="G10" s="155">
        <v>107290816</v>
      </c>
      <c r="H10" s="155">
        <v>305576663</v>
      </c>
      <c r="I10" s="154">
        <f t="shared" si="1"/>
        <v>0.35110932538719425</v>
      </c>
      <c r="J10" s="155">
        <v>107290816</v>
      </c>
      <c r="K10" s="155">
        <v>230179663</v>
      </c>
      <c r="L10" s="154">
        <f t="shared" si="2"/>
        <v>0.46611770389115564</v>
      </c>
      <c r="M10" s="155">
        <v>107290816</v>
      </c>
      <c r="N10" s="155">
        <v>246445530</v>
      </c>
      <c r="O10" s="154">
        <f t="shared" si="3"/>
        <v>0.43535306158728054</v>
      </c>
      <c r="P10" s="155">
        <v>17434000</v>
      </c>
      <c r="Q10" s="155">
        <v>32478000</v>
      </c>
      <c r="R10" s="154">
        <f t="shared" si="4"/>
        <v>0.5367941375700475</v>
      </c>
      <c r="S10" s="155">
        <v>6750000</v>
      </c>
      <c r="T10" s="155">
        <v>32478000</v>
      </c>
      <c r="U10" s="154">
        <f t="shared" si="5"/>
        <v>0.20783299464252725</v>
      </c>
      <c r="V10" s="155">
        <v>6750000</v>
      </c>
      <c r="W10" s="155">
        <v>346198504</v>
      </c>
      <c r="X10" s="154">
        <f t="shared" si="6"/>
        <v>0.01949748459918244</v>
      </c>
      <c r="Y10" s="155">
        <v>19955000</v>
      </c>
      <c r="Z10" s="155">
        <v>32478000</v>
      </c>
      <c r="AA10" s="154">
        <f t="shared" si="7"/>
        <v>0.6144159123098712</v>
      </c>
      <c r="AB10" s="155">
        <v>70565378</v>
      </c>
      <c r="AC10" s="155">
        <v>152540243</v>
      </c>
      <c r="AD10" s="154">
        <f t="shared" si="8"/>
        <v>0.4626017148799219</v>
      </c>
      <c r="AE10" s="155">
        <v>43775390</v>
      </c>
      <c r="AF10" s="155">
        <v>305576663</v>
      </c>
      <c r="AG10" s="154">
        <f t="shared" si="9"/>
        <v>0.14325501682698852</v>
      </c>
    </row>
    <row r="11" spans="1:33" ht="12.75">
      <c r="A11" s="66" t="s">
        <v>570</v>
      </c>
      <c r="B11" s="67" t="s">
        <v>442</v>
      </c>
      <c r="C11" s="68" t="s">
        <v>443</v>
      </c>
      <c r="D11" s="69">
        <v>817492964</v>
      </c>
      <c r="E11" s="147">
        <v>891809243</v>
      </c>
      <c r="F11" s="154">
        <f t="shared" si="0"/>
        <v>0.9166679650571866</v>
      </c>
      <c r="G11" s="155">
        <v>291233711</v>
      </c>
      <c r="H11" s="155">
        <v>941225936</v>
      </c>
      <c r="I11" s="154">
        <f t="shared" si="1"/>
        <v>0.3094195557739072</v>
      </c>
      <c r="J11" s="155">
        <v>291233711</v>
      </c>
      <c r="K11" s="155">
        <v>643606271</v>
      </c>
      <c r="L11" s="154">
        <f t="shared" si="2"/>
        <v>0.4525029107430807</v>
      </c>
      <c r="M11" s="155">
        <v>291233711</v>
      </c>
      <c r="N11" s="155">
        <v>817492964</v>
      </c>
      <c r="O11" s="154">
        <f t="shared" si="3"/>
        <v>0.3562522539337721</v>
      </c>
      <c r="P11" s="155">
        <v>177792640</v>
      </c>
      <c r="Q11" s="155">
        <v>209248040</v>
      </c>
      <c r="R11" s="154">
        <f t="shared" si="4"/>
        <v>0.8496740996952707</v>
      </c>
      <c r="S11" s="155">
        <v>67840591</v>
      </c>
      <c r="T11" s="155">
        <v>209248040</v>
      </c>
      <c r="U11" s="154">
        <f t="shared" si="5"/>
        <v>0.32421135700960446</v>
      </c>
      <c r="V11" s="155">
        <v>67840591</v>
      </c>
      <c r="W11" s="155">
        <v>2331144630</v>
      </c>
      <c r="X11" s="154">
        <f t="shared" si="6"/>
        <v>0.0291018369804022</v>
      </c>
      <c r="Y11" s="155">
        <v>133387620</v>
      </c>
      <c r="Z11" s="155">
        <v>209248040</v>
      </c>
      <c r="AA11" s="154">
        <f t="shared" si="7"/>
        <v>0.6374617415771254</v>
      </c>
      <c r="AB11" s="155">
        <v>84522490</v>
      </c>
      <c r="AC11" s="155">
        <v>530667723</v>
      </c>
      <c r="AD11" s="154">
        <f t="shared" si="8"/>
        <v>0.15927573194422454</v>
      </c>
      <c r="AE11" s="155">
        <v>73000000</v>
      </c>
      <c r="AF11" s="155">
        <v>941225936</v>
      </c>
      <c r="AG11" s="154">
        <f t="shared" si="9"/>
        <v>0.07755842376192235</v>
      </c>
    </row>
    <row r="12" spans="1:33" ht="12.75">
      <c r="A12" s="66" t="s">
        <v>570</v>
      </c>
      <c r="B12" s="67" t="s">
        <v>444</v>
      </c>
      <c r="C12" s="68" t="s">
        <v>445</v>
      </c>
      <c r="D12" s="69">
        <v>525194874</v>
      </c>
      <c r="E12" s="147">
        <v>628440876</v>
      </c>
      <c r="F12" s="154">
        <f t="shared" si="0"/>
        <v>0.835710874414859</v>
      </c>
      <c r="G12" s="155">
        <v>175657185</v>
      </c>
      <c r="H12" s="155">
        <v>641238730</v>
      </c>
      <c r="I12" s="154">
        <f t="shared" si="1"/>
        <v>0.27393414773932945</v>
      </c>
      <c r="J12" s="155">
        <v>175657185</v>
      </c>
      <c r="K12" s="155">
        <v>428850630</v>
      </c>
      <c r="L12" s="154">
        <f t="shared" si="2"/>
        <v>0.40959992293820346</v>
      </c>
      <c r="M12" s="155">
        <v>175657185</v>
      </c>
      <c r="N12" s="155">
        <v>525194874</v>
      </c>
      <c r="O12" s="154">
        <f t="shared" si="3"/>
        <v>0.33446096619747284</v>
      </c>
      <c r="P12" s="155">
        <v>40641020</v>
      </c>
      <c r="Q12" s="155">
        <v>74689669</v>
      </c>
      <c r="R12" s="154">
        <f t="shared" si="4"/>
        <v>0.5441317459848429</v>
      </c>
      <c r="S12" s="155">
        <v>0</v>
      </c>
      <c r="T12" s="155">
        <v>74689669</v>
      </c>
      <c r="U12" s="154">
        <f t="shared" si="5"/>
        <v>0</v>
      </c>
      <c r="V12" s="155">
        <v>0</v>
      </c>
      <c r="W12" s="155">
        <v>1763074620</v>
      </c>
      <c r="X12" s="154">
        <f t="shared" si="6"/>
        <v>0</v>
      </c>
      <c r="Y12" s="155">
        <v>40312849</v>
      </c>
      <c r="Z12" s="155">
        <v>74689669</v>
      </c>
      <c r="AA12" s="154">
        <f t="shared" si="7"/>
        <v>0.5397379522461132</v>
      </c>
      <c r="AB12" s="155">
        <v>60416573</v>
      </c>
      <c r="AC12" s="155">
        <v>331266802</v>
      </c>
      <c r="AD12" s="154">
        <f t="shared" si="8"/>
        <v>0.18238040345497705</v>
      </c>
      <c r="AE12" s="155">
        <v>92649855</v>
      </c>
      <c r="AF12" s="155">
        <v>641238730</v>
      </c>
      <c r="AG12" s="154">
        <f t="shared" si="9"/>
        <v>0.14448574402235498</v>
      </c>
    </row>
    <row r="13" spans="1:33" ht="12.75">
      <c r="A13" s="66" t="s">
        <v>571</v>
      </c>
      <c r="B13" s="67" t="s">
        <v>479</v>
      </c>
      <c r="C13" s="68" t="s">
        <v>480</v>
      </c>
      <c r="D13" s="69">
        <v>259709610</v>
      </c>
      <c r="E13" s="147">
        <v>346733610</v>
      </c>
      <c r="F13" s="154">
        <f t="shared" si="0"/>
        <v>0.7490176968999342</v>
      </c>
      <c r="G13" s="155">
        <v>159016500</v>
      </c>
      <c r="H13" s="155">
        <v>344050310</v>
      </c>
      <c r="I13" s="154">
        <f t="shared" si="1"/>
        <v>0.4621896722023009</v>
      </c>
      <c r="J13" s="155">
        <v>159016500</v>
      </c>
      <c r="K13" s="155">
        <v>333750310</v>
      </c>
      <c r="L13" s="154">
        <f t="shared" si="2"/>
        <v>0.47645349003570964</v>
      </c>
      <c r="M13" s="155">
        <v>159016500</v>
      </c>
      <c r="N13" s="155">
        <v>259709610</v>
      </c>
      <c r="O13" s="154">
        <f t="shared" si="3"/>
        <v>0.6122857756399542</v>
      </c>
      <c r="P13" s="155">
        <v>11304780</v>
      </c>
      <c r="Q13" s="155">
        <v>11304780</v>
      </c>
      <c r="R13" s="154">
        <f t="shared" si="4"/>
        <v>1</v>
      </c>
      <c r="S13" s="155">
        <v>0</v>
      </c>
      <c r="T13" s="155">
        <v>11304780</v>
      </c>
      <c r="U13" s="154">
        <f t="shared" si="5"/>
        <v>0</v>
      </c>
      <c r="V13" s="155">
        <v>0</v>
      </c>
      <c r="W13" s="155">
        <v>342634017</v>
      </c>
      <c r="X13" s="154">
        <f t="shared" si="6"/>
        <v>0</v>
      </c>
      <c r="Y13" s="155">
        <v>750000</v>
      </c>
      <c r="Z13" s="155">
        <v>11304780</v>
      </c>
      <c r="AA13" s="154">
        <f t="shared" si="7"/>
        <v>0.06634361747862409</v>
      </c>
      <c r="AB13" s="155">
        <v>10815935</v>
      </c>
      <c r="AC13" s="155">
        <v>112744440</v>
      </c>
      <c r="AD13" s="154">
        <f t="shared" si="8"/>
        <v>0.0959332007857771</v>
      </c>
      <c r="AE13" s="155">
        <v>55189648</v>
      </c>
      <c r="AF13" s="155">
        <v>344050310</v>
      </c>
      <c r="AG13" s="154">
        <f t="shared" si="9"/>
        <v>0.16041156306471574</v>
      </c>
    </row>
    <row r="14" spans="1:33" ht="16.5">
      <c r="A14" s="70"/>
      <c r="B14" s="71" t="s">
        <v>626</v>
      </c>
      <c r="C14" s="72"/>
      <c r="D14" s="73">
        <f>SUM(D8:D13)</f>
        <v>2316198087</v>
      </c>
      <c r="E14" s="148">
        <f>SUM(E8:E13)</f>
        <v>2745896242</v>
      </c>
      <c r="F14" s="156">
        <f t="shared" si="0"/>
        <v>0.8435126031247906</v>
      </c>
      <c r="G14" s="157">
        <f>SUM(G8:G13)</f>
        <v>908563866</v>
      </c>
      <c r="H14" s="157">
        <f>SUM(H8:H13)</f>
        <v>2734569083</v>
      </c>
      <c r="I14" s="156">
        <f t="shared" si="1"/>
        <v>0.33225120244658307</v>
      </c>
      <c r="J14" s="157">
        <f>SUM(J8:J13)</f>
        <v>908563866</v>
      </c>
      <c r="K14" s="157">
        <f>SUM(K8:K13)</f>
        <v>1982178017</v>
      </c>
      <c r="L14" s="156">
        <f t="shared" si="2"/>
        <v>0.4583664323828489</v>
      </c>
      <c r="M14" s="157">
        <f>SUM(M8:M13)</f>
        <v>908563866</v>
      </c>
      <c r="N14" s="157">
        <f>SUM(N8:N13)</f>
        <v>2316198087</v>
      </c>
      <c r="O14" s="156">
        <f t="shared" si="3"/>
        <v>0.3922651828008353</v>
      </c>
      <c r="P14" s="157">
        <f>SUM(P8:P13)</f>
        <v>255196690</v>
      </c>
      <c r="Q14" s="157">
        <f>SUM(Q8:Q13)</f>
        <v>405358515</v>
      </c>
      <c r="R14" s="156">
        <f t="shared" si="4"/>
        <v>0.6295579852319125</v>
      </c>
      <c r="S14" s="157">
        <f>SUM(S8:S13)</f>
        <v>74590591</v>
      </c>
      <c r="T14" s="157">
        <f>SUM(T8:T13)</f>
        <v>405358515</v>
      </c>
      <c r="U14" s="156">
        <f t="shared" si="5"/>
        <v>0.1840114077781245</v>
      </c>
      <c r="V14" s="157">
        <f>SUM(V8:V13)</f>
        <v>74590591</v>
      </c>
      <c r="W14" s="157">
        <f>SUM(W8:W13)</f>
        <v>5741793528</v>
      </c>
      <c r="X14" s="156">
        <f t="shared" si="6"/>
        <v>0.012990817352845782</v>
      </c>
      <c r="Y14" s="157">
        <f>SUM(Y8:Y13)</f>
        <v>264192469</v>
      </c>
      <c r="Z14" s="157">
        <f>SUM(Z8:Z13)</f>
        <v>405358515</v>
      </c>
      <c r="AA14" s="156">
        <f t="shared" si="7"/>
        <v>0.6517501402431376</v>
      </c>
      <c r="AB14" s="157">
        <f>SUM(AB8:AB13)</f>
        <v>289513414</v>
      </c>
      <c r="AC14" s="157">
        <f>SUM(AC8:AC13)</f>
        <v>1403908794</v>
      </c>
      <c r="AD14" s="156">
        <f t="shared" si="8"/>
        <v>0.20621953166567314</v>
      </c>
      <c r="AE14" s="157">
        <f>SUM(AE8:AE13)</f>
        <v>313020777</v>
      </c>
      <c r="AF14" s="157">
        <f>SUM(AF8:AF13)</f>
        <v>2734569083</v>
      </c>
      <c r="AG14" s="156">
        <f t="shared" si="9"/>
        <v>0.11446804505541906</v>
      </c>
    </row>
    <row r="15" spans="1:33" ht="12.75">
      <c r="A15" s="66" t="s">
        <v>570</v>
      </c>
      <c r="B15" s="67" t="s">
        <v>446</v>
      </c>
      <c r="C15" s="68" t="s">
        <v>447</v>
      </c>
      <c r="D15" s="69">
        <v>449286389</v>
      </c>
      <c r="E15" s="147">
        <v>584095863</v>
      </c>
      <c r="F15" s="154">
        <f t="shared" si="0"/>
        <v>0.7691997452137407</v>
      </c>
      <c r="G15" s="155">
        <v>143664879</v>
      </c>
      <c r="H15" s="155">
        <v>554699938</v>
      </c>
      <c r="I15" s="154">
        <f t="shared" si="1"/>
        <v>0.25899566442713395</v>
      </c>
      <c r="J15" s="155">
        <v>143664879</v>
      </c>
      <c r="K15" s="155">
        <v>375479064</v>
      </c>
      <c r="L15" s="154">
        <f t="shared" si="2"/>
        <v>0.38261754855125557</v>
      </c>
      <c r="M15" s="155">
        <v>143664879</v>
      </c>
      <c r="N15" s="155">
        <v>449286389</v>
      </c>
      <c r="O15" s="154">
        <f t="shared" si="3"/>
        <v>0.31976236653810586</v>
      </c>
      <c r="P15" s="155">
        <v>24545570</v>
      </c>
      <c r="Q15" s="155">
        <v>84220817</v>
      </c>
      <c r="R15" s="154">
        <f t="shared" si="4"/>
        <v>0.29144302886541695</v>
      </c>
      <c r="S15" s="155">
        <v>4800000</v>
      </c>
      <c r="T15" s="155">
        <v>84220817</v>
      </c>
      <c r="U15" s="154">
        <f t="shared" si="5"/>
        <v>0.056993035344219</v>
      </c>
      <c r="V15" s="155">
        <v>4800000</v>
      </c>
      <c r="W15" s="155">
        <v>815145264</v>
      </c>
      <c r="X15" s="154">
        <f t="shared" si="6"/>
        <v>0.005888520993725604</v>
      </c>
      <c r="Y15" s="155">
        <v>72319817</v>
      </c>
      <c r="Z15" s="155">
        <v>84220817</v>
      </c>
      <c r="AA15" s="154">
        <f t="shared" si="7"/>
        <v>0.858692892993427</v>
      </c>
      <c r="AB15" s="155">
        <v>62535672</v>
      </c>
      <c r="AC15" s="155">
        <v>295516427</v>
      </c>
      <c r="AD15" s="154">
        <f t="shared" si="8"/>
        <v>0.2116148758119629</v>
      </c>
      <c r="AE15" s="155">
        <v>31224410</v>
      </c>
      <c r="AF15" s="155">
        <v>554699938</v>
      </c>
      <c r="AG15" s="154">
        <f t="shared" si="9"/>
        <v>0.05629063185509135</v>
      </c>
    </row>
    <row r="16" spans="1:33" ht="12.75">
      <c r="A16" s="66" t="s">
        <v>570</v>
      </c>
      <c r="B16" s="67" t="s">
        <v>94</v>
      </c>
      <c r="C16" s="68" t="s">
        <v>95</v>
      </c>
      <c r="D16" s="69">
        <v>1829385692</v>
      </c>
      <c r="E16" s="147">
        <v>2011987110</v>
      </c>
      <c r="F16" s="154">
        <f t="shared" si="0"/>
        <v>0.9092432465931654</v>
      </c>
      <c r="G16" s="155">
        <v>477652266</v>
      </c>
      <c r="H16" s="155">
        <v>2047906494</v>
      </c>
      <c r="I16" s="154">
        <f t="shared" si="1"/>
        <v>0.23323929456712783</v>
      </c>
      <c r="J16" s="155">
        <v>477652266</v>
      </c>
      <c r="K16" s="155">
        <v>1418189179</v>
      </c>
      <c r="L16" s="154">
        <f t="shared" si="2"/>
        <v>0.3368043368775415</v>
      </c>
      <c r="M16" s="155">
        <v>477652266</v>
      </c>
      <c r="N16" s="155">
        <v>1829385692</v>
      </c>
      <c r="O16" s="154">
        <f t="shared" si="3"/>
        <v>0.2610998151394747</v>
      </c>
      <c r="P16" s="155">
        <v>541921738</v>
      </c>
      <c r="Q16" s="155">
        <v>592474442</v>
      </c>
      <c r="R16" s="154">
        <f t="shared" si="4"/>
        <v>0.9146753000359803</v>
      </c>
      <c r="S16" s="155">
        <v>506921738</v>
      </c>
      <c r="T16" s="155">
        <v>592474442</v>
      </c>
      <c r="U16" s="154">
        <f t="shared" si="5"/>
        <v>0.8556010218580872</v>
      </c>
      <c r="V16" s="155">
        <v>506921738</v>
      </c>
      <c r="W16" s="155">
        <v>5151002711</v>
      </c>
      <c r="X16" s="154">
        <f t="shared" si="6"/>
        <v>0.09841224445824215</v>
      </c>
      <c r="Y16" s="155">
        <v>499834045</v>
      </c>
      <c r="Z16" s="155">
        <v>592474442</v>
      </c>
      <c r="AA16" s="154">
        <f t="shared" si="7"/>
        <v>0.8436381547746156</v>
      </c>
      <c r="AB16" s="155">
        <v>190445812</v>
      </c>
      <c r="AC16" s="155">
        <v>1404527143</v>
      </c>
      <c r="AD16" s="154">
        <f t="shared" si="8"/>
        <v>0.13559425529735028</v>
      </c>
      <c r="AE16" s="155">
        <v>126080394</v>
      </c>
      <c r="AF16" s="155">
        <v>2047906494</v>
      </c>
      <c r="AG16" s="154">
        <f t="shared" si="9"/>
        <v>0.06156550329294478</v>
      </c>
    </row>
    <row r="17" spans="1:33" ht="12.75">
      <c r="A17" s="66" t="s">
        <v>570</v>
      </c>
      <c r="B17" s="67" t="s">
        <v>96</v>
      </c>
      <c r="C17" s="68" t="s">
        <v>97</v>
      </c>
      <c r="D17" s="69">
        <v>1323916404</v>
      </c>
      <c r="E17" s="147">
        <v>1436637404</v>
      </c>
      <c r="F17" s="154">
        <f t="shared" si="0"/>
        <v>0.9215383090499014</v>
      </c>
      <c r="G17" s="155">
        <v>397313870</v>
      </c>
      <c r="H17" s="155">
        <v>1380139101</v>
      </c>
      <c r="I17" s="154">
        <f t="shared" si="1"/>
        <v>0.2878795838130522</v>
      </c>
      <c r="J17" s="155">
        <v>397313870</v>
      </c>
      <c r="K17" s="155">
        <v>1028853768</v>
      </c>
      <c r="L17" s="154">
        <f t="shared" si="2"/>
        <v>0.3861713708570488</v>
      </c>
      <c r="M17" s="155">
        <v>397313870</v>
      </c>
      <c r="N17" s="155">
        <v>1323916404</v>
      </c>
      <c r="O17" s="154">
        <f t="shared" si="3"/>
        <v>0.30010495285018013</v>
      </c>
      <c r="P17" s="155">
        <v>347255713</v>
      </c>
      <c r="Q17" s="155">
        <v>463791713</v>
      </c>
      <c r="R17" s="154">
        <f t="shared" si="4"/>
        <v>0.7487320348045977</v>
      </c>
      <c r="S17" s="155">
        <v>161000000</v>
      </c>
      <c r="T17" s="155">
        <v>463791713</v>
      </c>
      <c r="U17" s="154">
        <f t="shared" si="5"/>
        <v>0.3471385871873049</v>
      </c>
      <c r="V17" s="155">
        <v>161000000</v>
      </c>
      <c r="W17" s="155">
        <v>4628864509</v>
      </c>
      <c r="X17" s="154">
        <f t="shared" si="6"/>
        <v>0.0347817482423528</v>
      </c>
      <c r="Y17" s="155">
        <v>342401744</v>
      </c>
      <c r="Z17" s="155">
        <v>463791713</v>
      </c>
      <c r="AA17" s="154">
        <f t="shared" si="7"/>
        <v>0.7382661966622935</v>
      </c>
      <c r="AB17" s="155">
        <v>96733715</v>
      </c>
      <c r="AC17" s="155">
        <v>727523100</v>
      </c>
      <c r="AD17" s="154">
        <f t="shared" si="8"/>
        <v>0.13296308392132153</v>
      </c>
      <c r="AE17" s="155">
        <v>190546837</v>
      </c>
      <c r="AF17" s="155">
        <v>1380139101</v>
      </c>
      <c r="AG17" s="154">
        <f t="shared" si="9"/>
        <v>0.13806350161511727</v>
      </c>
    </row>
    <row r="18" spans="1:33" ht="12.75">
      <c r="A18" s="66" t="s">
        <v>570</v>
      </c>
      <c r="B18" s="67" t="s">
        <v>448</v>
      </c>
      <c r="C18" s="68" t="s">
        <v>449</v>
      </c>
      <c r="D18" s="69">
        <v>780634468</v>
      </c>
      <c r="E18" s="147">
        <v>914682547</v>
      </c>
      <c r="F18" s="154">
        <f t="shared" si="0"/>
        <v>0.8534485221789194</v>
      </c>
      <c r="G18" s="155">
        <v>270803217</v>
      </c>
      <c r="H18" s="155">
        <v>913800317</v>
      </c>
      <c r="I18" s="154">
        <f t="shared" si="1"/>
        <v>0.2963483509056388</v>
      </c>
      <c r="J18" s="155">
        <v>270803217</v>
      </c>
      <c r="K18" s="155">
        <v>638106847</v>
      </c>
      <c r="L18" s="154">
        <f t="shared" si="2"/>
        <v>0.42438538040009466</v>
      </c>
      <c r="M18" s="155">
        <v>270803217</v>
      </c>
      <c r="N18" s="155">
        <v>780634468</v>
      </c>
      <c r="O18" s="154">
        <f t="shared" si="3"/>
        <v>0.34690143479547203</v>
      </c>
      <c r="P18" s="155">
        <v>36518570</v>
      </c>
      <c r="Q18" s="155">
        <v>88478107</v>
      </c>
      <c r="R18" s="154">
        <f t="shared" si="4"/>
        <v>0.4127413123791177</v>
      </c>
      <c r="S18" s="155">
        <v>20227500</v>
      </c>
      <c r="T18" s="155">
        <v>88478107</v>
      </c>
      <c r="U18" s="154">
        <f t="shared" si="5"/>
        <v>0.22861587669365485</v>
      </c>
      <c r="V18" s="155">
        <v>20227500</v>
      </c>
      <c r="W18" s="155">
        <v>1956244637</v>
      </c>
      <c r="X18" s="154">
        <f t="shared" si="6"/>
        <v>0.010339964448935125</v>
      </c>
      <c r="Y18" s="155">
        <v>66906293</v>
      </c>
      <c r="Z18" s="155">
        <v>88478107</v>
      </c>
      <c r="AA18" s="154">
        <f t="shared" si="7"/>
        <v>0.7561903759988897</v>
      </c>
      <c r="AB18" s="155">
        <v>88107703</v>
      </c>
      <c r="AC18" s="155">
        <v>505249794</v>
      </c>
      <c r="AD18" s="154">
        <f t="shared" si="8"/>
        <v>0.1743844412136465</v>
      </c>
      <c r="AE18" s="155">
        <v>81509714</v>
      </c>
      <c r="AF18" s="155">
        <v>913800317</v>
      </c>
      <c r="AG18" s="154">
        <f t="shared" si="9"/>
        <v>0.08919860551985341</v>
      </c>
    </row>
    <row r="19" spans="1:33" ht="12.75">
      <c r="A19" s="66" t="s">
        <v>570</v>
      </c>
      <c r="B19" s="67" t="s">
        <v>450</v>
      </c>
      <c r="C19" s="68" t="s">
        <v>451</v>
      </c>
      <c r="D19" s="69">
        <v>522122446</v>
      </c>
      <c r="E19" s="147">
        <v>644581480</v>
      </c>
      <c r="F19" s="154">
        <f t="shared" si="0"/>
        <v>0.8100177591202279</v>
      </c>
      <c r="G19" s="155">
        <v>173828482</v>
      </c>
      <c r="H19" s="155">
        <v>644316319</v>
      </c>
      <c r="I19" s="154">
        <f t="shared" si="1"/>
        <v>0.2697874892720201</v>
      </c>
      <c r="J19" s="155">
        <v>173828482</v>
      </c>
      <c r="K19" s="155">
        <v>385580579</v>
      </c>
      <c r="L19" s="154">
        <f t="shared" si="2"/>
        <v>0.45082271117187156</v>
      </c>
      <c r="M19" s="155">
        <v>173828482</v>
      </c>
      <c r="N19" s="155">
        <v>522122446</v>
      </c>
      <c r="O19" s="154">
        <f t="shared" si="3"/>
        <v>0.33292665988927816</v>
      </c>
      <c r="P19" s="155">
        <v>31416120</v>
      </c>
      <c r="Q19" s="155">
        <v>53236130</v>
      </c>
      <c r="R19" s="154">
        <f t="shared" si="4"/>
        <v>0.5901277947889901</v>
      </c>
      <c r="S19" s="155">
        <v>0</v>
      </c>
      <c r="T19" s="155">
        <v>53236130</v>
      </c>
      <c r="U19" s="154">
        <f t="shared" si="5"/>
        <v>0</v>
      </c>
      <c r="V19" s="155">
        <v>0</v>
      </c>
      <c r="W19" s="155">
        <v>590815010</v>
      </c>
      <c r="X19" s="154">
        <f t="shared" si="6"/>
        <v>0</v>
      </c>
      <c r="Y19" s="155">
        <v>25231240</v>
      </c>
      <c r="Z19" s="155">
        <v>53236130</v>
      </c>
      <c r="AA19" s="154">
        <f t="shared" si="7"/>
        <v>0.47394955268160927</v>
      </c>
      <c r="AB19" s="155">
        <v>36520415</v>
      </c>
      <c r="AC19" s="155">
        <v>396961030</v>
      </c>
      <c r="AD19" s="154">
        <f t="shared" si="8"/>
        <v>0.09200000060459335</v>
      </c>
      <c r="AE19" s="155">
        <v>74002231</v>
      </c>
      <c r="AF19" s="155">
        <v>644316319</v>
      </c>
      <c r="AG19" s="154">
        <f t="shared" si="9"/>
        <v>0.11485388281776547</v>
      </c>
    </row>
    <row r="20" spans="1:33" ht="12.75">
      <c r="A20" s="66" t="s">
        <v>571</v>
      </c>
      <c r="B20" s="67" t="s">
        <v>497</v>
      </c>
      <c r="C20" s="68" t="s">
        <v>498</v>
      </c>
      <c r="D20" s="69">
        <v>157236090</v>
      </c>
      <c r="E20" s="147">
        <v>389480090</v>
      </c>
      <c r="F20" s="154">
        <f t="shared" si="0"/>
        <v>0.40370764523547276</v>
      </c>
      <c r="G20" s="155">
        <v>188210000</v>
      </c>
      <c r="H20" s="155">
        <v>389480090</v>
      </c>
      <c r="I20" s="154">
        <f t="shared" si="1"/>
        <v>0.4832339439995508</v>
      </c>
      <c r="J20" s="155">
        <v>188210000</v>
      </c>
      <c r="K20" s="155">
        <v>389480090</v>
      </c>
      <c r="L20" s="154">
        <f t="shared" si="2"/>
        <v>0.4832339439995508</v>
      </c>
      <c r="M20" s="155">
        <v>188210000</v>
      </c>
      <c r="N20" s="155">
        <v>157236090</v>
      </c>
      <c r="O20" s="154">
        <f t="shared" si="3"/>
        <v>1.196989825936272</v>
      </c>
      <c r="P20" s="155">
        <v>16849360</v>
      </c>
      <c r="Q20" s="155">
        <v>18494360</v>
      </c>
      <c r="R20" s="154">
        <f t="shared" si="4"/>
        <v>0.9110539645600064</v>
      </c>
      <c r="S20" s="155">
        <v>0</v>
      </c>
      <c r="T20" s="155">
        <v>18494360</v>
      </c>
      <c r="U20" s="154">
        <f t="shared" si="5"/>
        <v>0</v>
      </c>
      <c r="V20" s="155">
        <v>0</v>
      </c>
      <c r="W20" s="155">
        <v>204127026</v>
      </c>
      <c r="X20" s="154">
        <f t="shared" si="6"/>
        <v>0</v>
      </c>
      <c r="Y20" s="155">
        <v>795000</v>
      </c>
      <c r="Z20" s="155">
        <v>18494360</v>
      </c>
      <c r="AA20" s="154">
        <f t="shared" si="7"/>
        <v>0.04298607791780846</v>
      </c>
      <c r="AB20" s="155">
        <v>0</v>
      </c>
      <c r="AC20" s="155">
        <v>170000</v>
      </c>
      <c r="AD20" s="154">
        <f t="shared" si="8"/>
        <v>0</v>
      </c>
      <c r="AE20" s="155">
        <v>11000000</v>
      </c>
      <c r="AF20" s="155">
        <v>389480090</v>
      </c>
      <c r="AG20" s="154">
        <f t="shared" si="9"/>
        <v>0.028242778725865038</v>
      </c>
    </row>
    <row r="21" spans="1:33" ht="16.5">
      <c r="A21" s="70"/>
      <c r="B21" s="71" t="s">
        <v>627</v>
      </c>
      <c r="C21" s="72"/>
      <c r="D21" s="73">
        <f>SUM(D15:D20)</f>
        <v>5062581489</v>
      </c>
      <c r="E21" s="148">
        <f>SUM(E15:E20)</f>
        <v>5981464494</v>
      </c>
      <c r="F21" s="156">
        <f t="shared" si="0"/>
        <v>0.8463782563748844</v>
      </c>
      <c r="G21" s="157">
        <f>SUM(G15:G20)</f>
        <v>1651472714</v>
      </c>
      <c r="H21" s="157">
        <f>SUM(H15:H20)</f>
        <v>5930342259</v>
      </c>
      <c r="I21" s="156">
        <f t="shared" si="1"/>
        <v>0.2784784826699831</v>
      </c>
      <c r="J21" s="157">
        <f>SUM(J15:J20)</f>
        <v>1651472714</v>
      </c>
      <c r="K21" s="157">
        <f>SUM(K15:K20)</f>
        <v>4235689527</v>
      </c>
      <c r="L21" s="156">
        <f t="shared" si="2"/>
        <v>0.38989465669588014</v>
      </c>
      <c r="M21" s="157">
        <f>SUM(M15:M20)</f>
        <v>1651472714</v>
      </c>
      <c r="N21" s="157">
        <f>SUM(N15:N20)</f>
        <v>5062581489</v>
      </c>
      <c r="O21" s="156">
        <f t="shared" si="3"/>
        <v>0.32621158150013535</v>
      </c>
      <c r="P21" s="157">
        <f>SUM(P15:P20)</f>
        <v>998507071</v>
      </c>
      <c r="Q21" s="157">
        <f>SUM(Q15:Q20)</f>
        <v>1300695569</v>
      </c>
      <c r="R21" s="156">
        <f t="shared" si="4"/>
        <v>0.7676716172468179</v>
      </c>
      <c r="S21" s="157">
        <f>SUM(S15:S20)</f>
        <v>692949238</v>
      </c>
      <c r="T21" s="157">
        <f>SUM(T15:T20)</f>
        <v>1300695569</v>
      </c>
      <c r="U21" s="156">
        <f t="shared" si="5"/>
        <v>0.5327528243467092</v>
      </c>
      <c r="V21" s="157">
        <f>SUM(V15:V20)</f>
        <v>692949238</v>
      </c>
      <c r="W21" s="157">
        <f>SUM(W15:W20)</f>
        <v>13346199157</v>
      </c>
      <c r="X21" s="156">
        <f t="shared" si="6"/>
        <v>0.05192109227866215</v>
      </c>
      <c r="Y21" s="157">
        <f>SUM(Y15:Y20)</f>
        <v>1007488139</v>
      </c>
      <c r="Z21" s="157">
        <f>SUM(Z15:Z20)</f>
        <v>1300695569</v>
      </c>
      <c r="AA21" s="156">
        <f t="shared" si="7"/>
        <v>0.7745764366481055</v>
      </c>
      <c r="AB21" s="157">
        <f>SUM(AB15:AB20)</f>
        <v>474343317</v>
      </c>
      <c r="AC21" s="157">
        <f>SUM(AC15:AC20)</f>
        <v>3329947494</v>
      </c>
      <c r="AD21" s="156">
        <f t="shared" si="8"/>
        <v>0.14244768659406376</v>
      </c>
      <c r="AE21" s="157">
        <f>SUM(AE15:AE20)</f>
        <v>514363586</v>
      </c>
      <c r="AF21" s="157">
        <f>SUM(AF15:AF20)</f>
        <v>5930342259</v>
      </c>
      <c r="AG21" s="156">
        <f t="shared" si="9"/>
        <v>0.08673421592478782</v>
      </c>
    </row>
    <row r="22" spans="1:33" ht="12.75">
      <c r="A22" s="66" t="s">
        <v>570</v>
      </c>
      <c r="B22" s="67" t="s">
        <v>452</v>
      </c>
      <c r="C22" s="68" t="s">
        <v>453</v>
      </c>
      <c r="D22" s="69">
        <v>350107378</v>
      </c>
      <c r="E22" s="147">
        <v>480670182</v>
      </c>
      <c r="F22" s="154">
        <f t="shared" si="0"/>
        <v>0.7283734067781221</v>
      </c>
      <c r="G22" s="155">
        <v>171729799</v>
      </c>
      <c r="H22" s="155">
        <v>468448115</v>
      </c>
      <c r="I22" s="154">
        <f t="shared" si="1"/>
        <v>0.36659299824485364</v>
      </c>
      <c r="J22" s="155">
        <v>171729799</v>
      </c>
      <c r="K22" s="155">
        <v>401318761</v>
      </c>
      <c r="L22" s="154">
        <f t="shared" si="2"/>
        <v>0.4279137077272099</v>
      </c>
      <c r="M22" s="155">
        <v>171729799</v>
      </c>
      <c r="N22" s="155">
        <v>350107378</v>
      </c>
      <c r="O22" s="154">
        <f t="shared" si="3"/>
        <v>0.49050608410771623</v>
      </c>
      <c r="P22" s="155">
        <v>23665503</v>
      </c>
      <c r="Q22" s="155">
        <v>58031040</v>
      </c>
      <c r="R22" s="154">
        <f t="shared" si="4"/>
        <v>0.40780766637992355</v>
      </c>
      <c r="S22" s="155">
        <v>11358965</v>
      </c>
      <c r="T22" s="155">
        <v>58031040</v>
      </c>
      <c r="U22" s="154">
        <f t="shared" si="5"/>
        <v>0.1957394697734178</v>
      </c>
      <c r="V22" s="155">
        <v>11358965</v>
      </c>
      <c r="W22" s="155">
        <v>861874886</v>
      </c>
      <c r="X22" s="154">
        <f t="shared" si="6"/>
        <v>0.013179366500301994</v>
      </c>
      <c r="Y22" s="155">
        <v>53434543</v>
      </c>
      <c r="Z22" s="155">
        <v>58031040</v>
      </c>
      <c r="AA22" s="154">
        <f t="shared" si="7"/>
        <v>0.9207924414244515</v>
      </c>
      <c r="AB22" s="155">
        <v>17904476</v>
      </c>
      <c r="AC22" s="155">
        <v>179739197</v>
      </c>
      <c r="AD22" s="154">
        <f t="shared" si="8"/>
        <v>0.099613641870226</v>
      </c>
      <c r="AE22" s="155">
        <v>40668454</v>
      </c>
      <c r="AF22" s="155">
        <v>468448115</v>
      </c>
      <c r="AG22" s="154">
        <f t="shared" si="9"/>
        <v>0.08681527942534255</v>
      </c>
    </row>
    <row r="23" spans="1:33" ht="12.75">
      <c r="A23" s="66" t="s">
        <v>570</v>
      </c>
      <c r="B23" s="67" t="s">
        <v>454</v>
      </c>
      <c r="C23" s="68" t="s">
        <v>455</v>
      </c>
      <c r="D23" s="69">
        <v>911324190</v>
      </c>
      <c r="E23" s="147">
        <v>1037637031</v>
      </c>
      <c r="F23" s="154">
        <f t="shared" si="0"/>
        <v>0.8782687614008255</v>
      </c>
      <c r="G23" s="155">
        <v>314203985</v>
      </c>
      <c r="H23" s="155">
        <v>1072995227</v>
      </c>
      <c r="I23" s="154">
        <f t="shared" si="1"/>
        <v>0.2928288748110153</v>
      </c>
      <c r="J23" s="155">
        <v>314203985</v>
      </c>
      <c r="K23" s="155">
        <v>862231887</v>
      </c>
      <c r="L23" s="154">
        <f t="shared" si="2"/>
        <v>0.3644077535722128</v>
      </c>
      <c r="M23" s="155">
        <v>314203985</v>
      </c>
      <c r="N23" s="155">
        <v>911324190</v>
      </c>
      <c r="O23" s="154">
        <f t="shared" si="3"/>
        <v>0.3447774002355847</v>
      </c>
      <c r="P23" s="155">
        <v>44893771</v>
      </c>
      <c r="Q23" s="155">
        <v>88356069</v>
      </c>
      <c r="R23" s="154">
        <f t="shared" si="4"/>
        <v>0.5081005923882829</v>
      </c>
      <c r="S23" s="155">
        <v>33824415</v>
      </c>
      <c r="T23" s="155">
        <v>88356069</v>
      </c>
      <c r="U23" s="154">
        <f t="shared" si="5"/>
        <v>0.3828193737319844</v>
      </c>
      <c r="V23" s="155">
        <v>33824415</v>
      </c>
      <c r="W23" s="155">
        <v>3084987105</v>
      </c>
      <c r="X23" s="154">
        <f t="shared" si="6"/>
        <v>0.010964199800115534</v>
      </c>
      <c r="Y23" s="155">
        <v>66830591</v>
      </c>
      <c r="Z23" s="155">
        <v>88356069</v>
      </c>
      <c r="AA23" s="154">
        <f t="shared" si="7"/>
        <v>0.7563780480093564</v>
      </c>
      <c r="AB23" s="155">
        <v>66943913</v>
      </c>
      <c r="AC23" s="155">
        <v>607053765</v>
      </c>
      <c r="AD23" s="154">
        <f t="shared" si="8"/>
        <v>0.11027674459773756</v>
      </c>
      <c r="AE23" s="155">
        <v>81243947</v>
      </c>
      <c r="AF23" s="155">
        <v>1072995227</v>
      </c>
      <c r="AG23" s="154">
        <f t="shared" si="9"/>
        <v>0.0757169696151873</v>
      </c>
    </row>
    <row r="24" spans="1:33" ht="12.75">
      <c r="A24" s="66" t="s">
        <v>570</v>
      </c>
      <c r="B24" s="67" t="s">
        <v>456</v>
      </c>
      <c r="C24" s="68" t="s">
        <v>457</v>
      </c>
      <c r="D24" s="69">
        <v>230505184</v>
      </c>
      <c r="E24" s="147">
        <v>290530120</v>
      </c>
      <c r="F24" s="154">
        <f t="shared" si="0"/>
        <v>0.7933951357607948</v>
      </c>
      <c r="G24" s="155">
        <v>101846744</v>
      </c>
      <c r="H24" s="155">
        <v>297384962</v>
      </c>
      <c r="I24" s="154">
        <f t="shared" si="1"/>
        <v>0.3424744254553127</v>
      </c>
      <c r="J24" s="155">
        <v>101846744</v>
      </c>
      <c r="K24" s="155">
        <v>222283862</v>
      </c>
      <c r="L24" s="154">
        <f t="shared" si="2"/>
        <v>0.458183257586194</v>
      </c>
      <c r="M24" s="155">
        <v>101846744</v>
      </c>
      <c r="N24" s="155">
        <v>230505184</v>
      </c>
      <c r="O24" s="154">
        <f t="shared" si="3"/>
        <v>0.44184144682837156</v>
      </c>
      <c r="P24" s="155">
        <v>12700765</v>
      </c>
      <c r="Q24" s="155">
        <v>24631825</v>
      </c>
      <c r="R24" s="154">
        <f t="shared" si="4"/>
        <v>0.5156241975574283</v>
      </c>
      <c r="S24" s="155">
        <v>3750000</v>
      </c>
      <c r="T24" s="155">
        <v>24631825</v>
      </c>
      <c r="U24" s="154">
        <f t="shared" si="5"/>
        <v>0.15224206894941808</v>
      </c>
      <c r="V24" s="155">
        <v>3750000</v>
      </c>
      <c r="W24" s="155">
        <v>332165584</v>
      </c>
      <c r="X24" s="154">
        <f t="shared" si="6"/>
        <v>0.01128955009378696</v>
      </c>
      <c r="Y24" s="155">
        <v>16188821</v>
      </c>
      <c r="Z24" s="155">
        <v>24631825</v>
      </c>
      <c r="AA24" s="154">
        <f t="shared" si="7"/>
        <v>0.6572318941044766</v>
      </c>
      <c r="AB24" s="155">
        <v>22480585</v>
      </c>
      <c r="AC24" s="155">
        <v>138723271</v>
      </c>
      <c r="AD24" s="154">
        <f t="shared" si="8"/>
        <v>0.1620534524449038</v>
      </c>
      <c r="AE24" s="155">
        <v>13972573</v>
      </c>
      <c r="AF24" s="155">
        <v>297384962</v>
      </c>
      <c r="AG24" s="154">
        <f t="shared" si="9"/>
        <v>0.046984800125838236</v>
      </c>
    </row>
    <row r="25" spans="1:33" ht="12.75">
      <c r="A25" s="66" t="s">
        <v>570</v>
      </c>
      <c r="B25" s="67" t="s">
        <v>458</v>
      </c>
      <c r="C25" s="68" t="s">
        <v>459</v>
      </c>
      <c r="D25" s="69">
        <v>181978818</v>
      </c>
      <c r="E25" s="147">
        <v>230921364</v>
      </c>
      <c r="F25" s="154">
        <f t="shared" si="0"/>
        <v>0.7880553572340756</v>
      </c>
      <c r="G25" s="155">
        <v>76467971</v>
      </c>
      <c r="H25" s="155">
        <v>227115619</v>
      </c>
      <c r="I25" s="154">
        <f t="shared" si="1"/>
        <v>0.33669181950889954</v>
      </c>
      <c r="J25" s="155">
        <v>76467971</v>
      </c>
      <c r="K25" s="155">
        <v>176886519</v>
      </c>
      <c r="L25" s="154">
        <f t="shared" si="2"/>
        <v>0.43229959768726073</v>
      </c>
      <c r="M25" s="155">
        <v>76467971</v>
      </c>
      <c r="N25" s="155">
        <v>181978818</v>
      </c>
      <c r="O25" s="154">
        <f t="shared" si="3"/>
        <v>0.42020259193023224</v>
      </c>
      <c r="P25" s="155">
        <v>2500000</v>
      </c>
      <c r="Q25" s="155">
        <v>20315463</v>
      </c>
      <c r="R25" s="154">
        <f t="shared" si="4"/>
        <v>0.12305897236996272</v>
      </c>
      <c r="S25" s="155">
        <v>0</v>
      </c>
      <c r="T25" s="155">
        <v>20315463</v>
      </c>
      <c r="U25" s="154">
        <f t="shared" si="5"/>
        <v>0</v>
      </c>
      <c r="V25" s="155">
        <v>0</v>
      </c>
      <c r="W25" s="155">
        <v>249151493</v>
      </c>
      <c r="X25" s="154">
        <f t="shared" si="6"/>
        <v>0</v>
      </c>
      <c r="Y25" s="155">
        <v>12563972</v>
      </c>
      <c r="Z25" s="155">
        <v>20315463</v>
      </c>
      <c r="AA25" s="154">
        <f t="shared" si="7"/>
        <v>0.6184437932819942</v>
      </c>
      <c r="AB25" s="155">
        <v>11923641</v>
      </c>
      <c r="AC25" s="155">
        <v>96580510</v>
      </c>
      <c r="AD25" s="154">
        <f t="shared" si="8"/>
        <v>0.12345804552077846</v>
      </c>
      <c r="AE25" s="155">
        <v>25228317</v>
      </c>
      <c r="AF25" s="155">
        <v>227115619</v>
      </c>
      <c r="AG25" s="154">
        <f t="shared" si="9"/>
        <v>0.1110813827383664</v>
      </c>
    </row>
    <row r="26" spans="1:33" ht="12.75">
      <c r="A26" s="66" t="s">
        <v>571</v>
      </c>
      <c r="B26" s="67" t="s">
        <v>519</v>
      </c>
      <c r="C26" s="68" t="s">
        <v>520</v>
      </c>
      <c r="D26" s="69">
        <v>28350239</v>
      </c>
      <c r="E26" s="147">
        <v>154511302</v>
      </c>
      <c r="F26" s="154">
        <f t="shared" si="0"/>
        <v>0.18348327036943873</v>
      </c>
      <c r="G26" s="155">
        <v>110187955</v>
      </c>
      <c r="H26" s="155">
        <v>158458799</v>
      </c>
      <c r="I26" s="154">
        <f t="shared" si="1"/>
        <v>0.6953729025801842</v>
      </c>
      <c r="J26" s="155">
        <v>110187955</v>
      </c>
      <c r="K26" s="155">
        <v>158458799</v>
      </c>
      <c r="L26" s="154">
        <f t="shared" si="2"/>
        <v>0.6953729025801842</v>
      </c>
      <c r="M26" s="155">
        <v>110187955</v>
      </c>
      <c r="N26" s="155">
        <v>28350239</v>
      </c>
      <c r="O26" s="154">
        <f t="shared" si="3"/>
        <v>3.8866675868235183</v>
      </c>
      <c r="P26" s="155">
        <v>1096000</v>
      </c>
      <c r="Q26" s="155">
        <v>1096000</v>
      </c>
      <c r="R26" s="154">
        <f t="shared" si="4"/>
        <v>1</v>
      </c>
      <c r="S26" s="155">
        <v>0</v>
      </c>
      <c r="T26" s="155">
        <v>1096000</v>
      </c>
      <c r="U26" s="154">
        <f t="shared" si="5"/>
        <v>0</v>
      </c>
      <c r="V26" s="155">
        <v>0</v>
      </c>
      <c r="W26" s="155">
        <v>38955381</v>
      </c>
      <c r="X26" s="154">
        <f t="shared" si="6"/>
        <v>0</v>
      </c>
      <c r="Y26" s="155">
        <v>100000</v>
      </c>
      <c r="Z26" s="155">
        <v>1096000</v>
      </c>
      <c r="AA26" s="154">
        <f t="shared" si="7"/>
        <v>0.09124087591240876</v>
      </c>
      <c r="AB26" s="155">
        <v>1699032</v>
      </c>
      <c r="AC26" s="155">
        <v>456828</v>
      </c>
      <c r="AD26" s="154">
        <f t="shared" si="8"/>
        <v>3.719194094932885</v>
      </c>
      <c r="AE26" s="155">
        <v>2726905</v>
      </c>
      <c r="AF26" s="155">
        <v>158458799</v>
      </c>
      <c r="AG26" s="154">
        <f t="shared" si="9"/>
        <v>0.017208921291899985</v>
      </c>
    </row>
    <row r="27" spans="1:33" ht="16.5">
      <c r="A27" s="70"/>
      <c r="B27" s="71" t="s">
        <v>628</v>
      </c>
      <c r="C27" s="72"/>
      <c r="D27" s="73">
        <f>SUM(D22:D26)</f>
        <v>1702265809</v>
      </c>
      <c r="E27" s="148">
        <f>SUM(E22:E26)</f>
        <v>2194269999</v>
      </c>
      <c r="F27" s="156">
        <f t="shared" si="0"/>
        <v>0.7757777346341962</v>
      </c>
      <c r="G27" s="157">
        <f>SUM(G22:G26)</f>
        <v>774436454</v>
      </c>
      <c r="H27" s="157">
        <f>SUM(H22:H26)</f>
        <v>2224402722</v>
      </c>
      <c r="I27" s="156">
        <f t="shared" si="1"/>
        <v>0.34815478615477075</v>
      </c>
      <c r="J27" s="157">
        <f>SUM(J22:J26)</f>
        <v>774436454</v>
      </c>
      <c r="K27" s="157">
        <f>SUM(K22:K26)</f>
        <v>1821179828</v>
      </c>
      <c r="L27" s="156">
        <f t="shared" si="2"/>
        <v>0.42523887102926994</v>
      </c>
      <c r="M27" s="157">
        <f>SUM(M22:M26)</f>
        <v>774436454</v>
      </c>
      <c r="N27" s="157">
        <f>SUM(N22:N26)</f>
        <v>1702265809</v>
      </c>
      <c r="O27" s="156">
        <f t="shared" si="3"/>
        <v>0.4549444921618584</v>
      </c>
      <c r="P27" s="157">
        <f>SUM(P22:P26)</f>
        <v>84856039</v>
      </c>
      <c r="Q27" s="157">
        <f>SUM(Q22:Q26)</f>
        <v>192430397</v>
      </c>
      <c r="R27" s="156">
        <f t="shared" si="4"/>
        <v>0.44097003551886865</v>
      </c>
      <c r="S27" s="157">
        <f>SUM(S22:S26)</f>
        <v>48933380</v>
      </c>
      <c r="T27" s="157">
        <f>SUM(T22:T26)</f>
        <v>192430397</v>
      </c>
      <c r="U27" s="156">
        <f t="shared" si="5"/>
        <v>0.2542913217603558</v>
      </c>
      <c r="V27" s="157">
        <f>SUM(V22:V26)</f>
        <v>48933380</v>
      </c>
      <c r="W27" s="157">
        <f>SUM(W22:W26)</f>
        <v>4567134449</v>
      </c>
      <c r="X27" s="156">
        <f t="shared" si="6"/>
        <v>0.010714241182611613</v>
      </c>
      <c r="Y27" s="157">
        <f>SUM(Y22:Y26)</f>
        <v>149117927</v>
      </c>
      <c r="Z27" s="157">
        <f>SUM(Z22:Z26)</f>
        <v>192430397</v>
      </c>
      <c r="AA27" s="156">
        <f t="shared" si="7"/>
        <v>0.7749187723184918</v>
      </c>
      <c r="AB27" s="157">
        <f>SUM(AB22:AB26)</f>
        <v>120951647</v>
      </c>
      <c r="AC27" s="157">
        <f>SUM(AC22:AC26)</f>
        <v>1022553571</v>
      </c>
      <c r="AD27" s="156">
        <f t="shared" si="8"/>
        <v>0.11828392216333085</v>
      </c>
      <c r="AE27" s="157">
        <f>SUM(AE22:AE26)</f>
        <v>163840196</v>
      </c>
      <c r="AF27" s="157">
        <f>SUM(AF22:AF26)</f>
        <v>2224402722</v>
      </c>
      <c r="AG27" s="156">
        <f t="shared" si="9"/>
        <v>0.07365581528001745</v>
      </c>
    </row>
    <row r="28" spans="1:33" ht="12.75">
      <c r="A28" s="66" t="s">
        <v>570</v>
      </c>
      <c r="B28" s="67" t="s">
        <v>460</v>
      </c>
      <c r="C28" s="68" t="s">
        <v>461</v>
      </c>
      <c r="D28" s="69">
        <v>143745667</v>
      </c>
      <c r="E28" s="147">
        <v>183760817</v>
      </c>
      <c r="F28" s="154">
        <f t="shared" si="0"/>
        <v>0.7822432950981058</v>
      </c>
      <c r="G28" s="155">
        <v>50596870</v>
      </c>
      <c r="H28" s="155">
        <v>147198030</v>
      </c>
      <c r="I28" s="154">
        <f t="shared" si="1"/>
        <v>0.34373333664859507</v>
      </c>
      <c r="J28" s="155">
        <v>50596870</v>
      </c>
      <c r="K28" s="155">
        <v>116478220</v>
      </c>
      <c r="L28" s="154">
        <f t="shared" si="2"/>
        <v>0.43438910725112384</v>
      </c>
      <c r="M28" s="155">
        <v>50596870</v>
      </c>
      <c r="N28" s="155">
        <v>143745667</v>
      </c>
      <c r="O28" s="154">
        <f t="shared" si="3"/>
        <v>0.3519888359487038</v>
      </c>
      <c r="P28" s="155">
        <v>110000</v>
      </c>
      <c r="Q28" s="155">
        <v>54589850</v>
      </c>
      <c r="R28" s="154">
        <f t="shared" si="4"/>
        <v>0.0020150266029307644</v>
      </c>
      <c r="S28" s="155">
        <v>0</v>
      </c>
      <c r="T28" s="155">
        <v>54589850</v>
      </c>
      <c r="U28" s="154">
        <f t="shared" si="5"/>
        <v>0</v>
      </c>
      <c r="V28" s="155">
        <v>0</v>
      </c>
      <c r="W28" s="155">
        <v>333142521</v>
      </c>
      <c r="X28" s="154">
        <f t="shared" si="6"/>
        <v>0</v>
      </c>
      <c r="Y28" s="155">
        <v>54479850</v>
      </c>
      <c r="Z28" s="155">
        <v>54589850</v>
      </c>
      <c r="AA28" s="154">
        <f t="shared" si="7"/>
        <v>0.9979849733970693</v>
      </c>
      <c r="AB28" s="155">
        <v>51806760</v>
      </c>
      <c r="AC28" s="155">
        <v>66694027</v>
      </c>
      <c r="AD28" s="154">
        <f t="shared" si="8"/>
        <v>0.7767826045351858</v>
      </c>
      <c r="AE28" s="155">
        <v>41369474</v>
      </c>
      <c r="AF28" s="155">
        <v>147198030</v>
      </c>
      <c r="AG28" s="154">
        <f t="shared" si="9"/>
        <v>0.2810463835691279</v>
      </c>
    </row>
    <row r="29" spans="1:33" ht="12.75">
      <c r="A29" s="66" t="s">
        <v>570</v>
      </c>
      <c r="B29" s="67" t="s">
        <v>462</v>
      </c>
      <c r="C29" s="68" t="s">
        <v>463</v>
      </c>
      <c r="D29" s="69">
        <v>431238244</v>
      </c>
      <c r="E29" s="147">
        <v>504372744</v>
      </c>
      <c r="F29" s="154">
        <f t="shared" si="0"/>
        <v>0.8549991035994602</v>
      </c>
      <c r="G29" s="155">
        <v>141439878</v>
      </c>
      <c r="H29" s="155">
        <v>422779120</v>
      </c>
      <c r="I29" s="154">
        <f t="shared" si="1"/>
        <v>0.3345479265863461</v>
      </c>
      <c r="J29" s="155">
        <v>141439878</v>
      </c>
      <c r="K29" s="155">
        <v>329408601</v>
      </c>
      <c r="L29" s="154">
        <f t="shared" si="2"/>
        <v>0.42937518197953795</v>
      </c>
      <c r="M29" s="155">
        <v>141439878</v>
      </c>
      <c r="N29" s="155">
        <v>431238244</v>
      </c>
      <c r="O29" s="154">
        <f t="shared" si="3"/>
        <v>0.3279854696746238</v>
      </c>
      <c r="P29" s="155">
        <v>53476400</v>
      </c>
      <c r="Q29" s="155">
        <v>158542361</v>
      </c>
      <c r="R29" s="154">
        <f t="shared" si="4"/>
        <v>0.3373003887585602</v>
      </c>
      <c r="S29" s="155">
        <v>45846900</v>
      </c>
      <c r="T29" s="155">
        <v>158542361</v>
      </c>
      <c r="U29" s="154">
        <f t="shared" si="5"/>
        <v>0.28917760345451143</v>
      </c>
      <c r="V29" s="155">
        <v>45846900</v>
      </c>
      <c r="W29" s="155">
        <v>841298736</v>
      </c>
      <c r="X29" s="154">
        <f t="shared" si="6"/>
        <v>0.054495386761165894</v>
      </c>
      <c r="Y29" s="155">
        <v>142737361</v>
      </c>
      <c r="Z29" s="155">
        <v>158542361</v>
      </c>
      <c r="AA29" s="154">
        <f t="shared" si="7"/>
        <v>0.9003105548554308</v>
      </c>
      <c r="AB29" s="155">
        <v>39758000</v>
      </c>
      <c r="AC29" s="155">
        <v>185201276</v>
      </c>
      <c r="AD29" s="154">
        <f t="shared" si="8"/>
        <v>0.21467454684275503</v>
      </c>
      <c r="AE29" s="155">
        <v>48174000</v>
      </c>
      <c r="AF29" s="155">
        <v>422779120</v>
      </c>
      <c r="AG29" s="154">
        <f t="shared" si="9"/>
        <v>0.1139460245813464</v>
      </c>
    </row>
    <row r="30" spans="1:33" ht="12.75">
      <c r="A30" s="66" t="s">
        <v>570</v>
      </c>
      <c r="B30" s="67" t="s">
        <v>464</v>
      </c>
      <c r="C30" s="68" t="s">
        <v>465</v>
      </c>
      <c r="D30" s="69">
        <v>764905732</v>
      </c>
      <c r="E30" s="147">
        <v>894408071</v>
      </c>
      <c r="F30" s="154">
        <f t="shared" si="0"/>
        <v>0.8552088882033355</v>
      </c>
      <c r="G30" s="155">
        <v>257593105</v>
      </c>
      <c r="H30" s="155">
        <v>874171995</v>
      </c>
      <c r="I30" s="154">
        <f t="shared" si="1"/>
        <v>0.2946709646080575</v>
      </c>
      <c r="J30" s="155">
        <v>257593105</v>
      </c>
      <c r="K30" s="155">
        <v>600657795</v>
      </c>
      <c r="L30" s="154">
        <f t="shared" si="2"/>
        <v>0.42885168084766134</v>
      </c>
      <c r="M30" s="155">
        <v>257593105</v>
      </c>
      <c r="N30" s="155">
        <v>764905732</v>
      </c>
      <c r="O30" s="154">
        <f t="shared" si="3"/>
        <v>0.3367645112639841</v>
      </c>
      <c r="P30" s="155">
        <v>111842831</v>
      </c>
      <c r="Q30" s="155">
        <v>148066164</v>
      </c>
      <c r="R30" s="154">
        <f t="shared" si="4"/>
        <v>0.7553571185919289</v>
      </c>
      <c r="S30" s="155">
        <v>6500000</v>
      </c>
      <c r="T30" s="155">
        <v>148066164</v>
      </c>
      <c r="U30" s="154">
        <f t="shared" si="5"/>
        <v>0.043899293561762025</v>
      </c>
      <c r="V30" s="155">
        <v>6500000</v>
      </c>
      <c r="W30" s="155">
        <v>1930857893</v>
      </c>
      <c r="X30" s="154">
        <f t="shared" si="6"/>
        <v>0.0033663792781253635</v>
      </c>
      <c r="Y30" s="155">
        <v>110475654</v>
      </c>
      <c r="Z30" s="155">
        <v>148066165</v>
      </c>
      <c r="AA30" s="154">
        <f t="shared" si="7"/>
        <v>0.7461235590183618</v>
      </c>
      <c r="AB30" s="155">
        <v>69616127</v>
      </c>
      <c r="AC30" s="155">
        <v>551517820</v>
      </c>
      <c r="AD30" s="154">
        <f t="shared" si="8"/>
        <v>0.1262264327197986</v>
      </c>
      <c r="AE30" s="155">
        <v>107116759</v>
      </c>
      <c r="AF30" s="155">
        <v>874171995</v>
      </c>
      <c r="AG30" s="154">
        <f t="shared" si="9"/>
        <v>0.12253510706437123</v>
      </c>
    </row>
    <row r="31" spans="1:33" ht="12.75">
      <c r="A31" s="66" t="s">
        <v>570</v>
      </c>
      <c r="B31" s="67" t="s">
        <v>98</v>
      </c>
      <c r="C31" s="68" t="s">
        <v>99</v>
      </c>
      <c r="D31" s="69">
        <v>1354013686</v>
      </c>
      <c r="E31" s="147">
        <v>1666443742</v>
      </c>
      <c r="F31" s="154">
        <f t="shared" si="0"/>
        <v>0.8125168896340697</v>
      </c>
      <c r="G31" s="155">
        <v>418596517</v>
      </c>
      <c r="H31" s="155">
        <v>1627126377</v>
      </c>
      <c r="I31" s="154">
        <f t="shared" si="1"/>
        <v>0.2572612200975954</v>
      </c>
      <c r="J31" s="155">
        <v>418596517</v>
      </c>
      <c r="K31" s="155">
        <v>1232358961</v>
      </c>
      <c r="L31" s="154">
        <f t="shared" si="2"/>
        <v>0.3396709321286787</v>
      </c>
      <c r="M31" s="155">
        <v>418596517</v>
      </c>
      <c r="N31" s="155">
        <v>1354013686</v>
      </c>
      <c r="O31" s="154">
        <f t="shared" si="3"/>
        <v>0.30915235298441435</v>
      </c>
      <c r="P31" s="155">
        <v>81448000</v>
      </c>
      <c r="Q31" s="155">
        <v>221795045</v>
      </c>
      <c r="R31" s="154">
        <f t="shared" si="4"/>
        <v>0.3672219097590751</v>
      </c>
      <c r="S31" s="155">
        <v>22031000</v>
      </c>
      <c r="T31" s="155">
        <v>221795045</v>
      </c>
      <c r="U31" s="154">
        <f t="shared" si="5"/>
        <v>0.09933044266160229</v>
      </c>
      <c r="V31" s="155">
        <v>22031000</v>
      </c>
      <c r="W31" s="155">
        <v>2648805965</v>
      </c>
      <c r="X31" s="154">
        <f t="shared" si="6"/>
        <v>0.00831733252307139</v>
      </c>
      <c r="Y31" s="155">
        <v>169940745</v>
      </c>
      <c r="Z31" s="155">
        <v>221795045</v>
      </c>
      <c r="AA31" s="154">
        <f t="shared" si="7"/>
        <v>0.7662062288181415</v>
      </c>
      <c r="AB31" s="155">
        <v>109206019</v>
      </c>
      <c r="AC31" s="155">
        <v>809335925</v>
      </c>
      <c r="AD31" s="154">
        <f t="shared" si="8"/>
        <v>0.1349328698092822</v>
      </c>
      <c r="AE31" s="155">
        <v>92710912</v>
      </c>
      <c r="AF31" s="155">
        <v>1627126377</v>
      </c>
      <c r="AG31" s="154">
        <f t="shared" si="9"/>
        <v>0.05697831054213191</v>
      </c>
    </row>
    <row r="32" spans="1:33" ht="12.75">
      <c r="A32" s="66" t="s">
        <v>570</v>
      </c>
      <c r="B32" s="67" t="s">
        <v>466</v>
      </c>
      <c r="C32" s="68" t="s">
        <v>467</v>
      </c>
      <c r="D32" s="69">
        <v>528140966</v>
      </c>
      <c r="E32" s="147">
        <v>627947966</v>
      </c>
      <c r="F32" s="154">
        <f t="shared" si="0"/>
        <v>0.8410584866835925</v>
      </c>
      <c r="G32" s="155">
        <v>191965284</v>
      </c>
      <c r="H32" s="155">
        <v>590675331</v>
      </c>
      <c r="I32" s="154">
        <f t="shared" si="1"/>
        <v>0.3249928919073141</v>
      </c>
      <c r="J32" s="155">
        <v>191965284</v>
      </c>
      <c r="K32" s="155">
        <v>440345987</v>
      </c>
      <c r="L32" s="154">
        <f t="shared" si="2"/>
        <v>0.43594194035427875</v>
      </c>
      <c r="M32" s="155">
        <v>191965284</v>
      </c>
      <c r="N32" s="155">
        <v>528140966</v>
      </c>
      <c r="O32" s="154">
        <f t="shared" si="3"/>
        <v>0.36347357307632144</v>
      </c>
      <c r="P32" s="155">
        <v>4812000</v>
      </c>
      <c r="Q32" s="155">
        <v>47359369</v>
      </c>
      <c r="R32" s="154">
        <f t="shared" si="4"/>
        <v>0.10160608347632334</v>
      </c>
      <c r="S32" s="155">
        <v>0</v>
      </c>
      <c r="T32" s="155">
        <v>47359369</v>
      </c>
      <c r="U32" s="154">
        <f t="shared" si="5"/>
        <v>0</v>
      </c>
      <c r="V32" s="155">
        <v>0</v>
      </c>
      <c r="W32" s="155">
        <v>713240442</v>
      </c>
      <c r="X32" s="154">
        <f t="shared" si="6"/>
        <v>0</v>
      </c>
      <c r="Y32" s="155">
        <v>43591757</v>
      </c>
      <c r="Z32" s="155">
        <v>47359369</v>
      </c>
      <c r="AA32" s="154">
        <f t="shared" si="7"/>
        <v>0.9204463218249381</v>
      </c>
      <c r="AB32" s="155">
        <v>55000000</v>
      </c>
      <c r="AC32" s="155">
        <v>349980605</v>
      </c>
      <c r="AD32" s="154">
        <f t="shared" si="8"/>
        <v>0.1571515655846129</v>
      </c>
      <c r="AE32" s="155">
        <v>85000000</v>
      </c>
      <c r="AF32" s="155">
        <v>590675331</v>
      </c>
      <c r="AG32" s="154">
        <f t="shared" si="9"/>
        <v>0.1439030809973</v>
      </c>
    </row>
    <row r="33" spans="1:33" ht="12.75">
      <c r="A33" s="66" t="s">
        <v>570</v>
      </c>
      <c r="B33" s="67" t="s">
        <v>468</v>
      </c>
      <c r="C33" s="68" t="s">
        <v>469</v>
      </c>
      <c r="D33" s="69">
        <v>466216544</v>
      </c>
      <c r="E33" s="147">
        <v>570446201</v>
      </c>
      <c r="F33" s="154">
        <f t="shared" si="0"/>
        <v>0.8172839843314164</v>
      </c>
      <c r="G33" s="155">
        <v>195309495</v>
      </c>
      <c r="H33" s="155">
        <v>522388346</v>
      </c>
      <c r="I33" s="154">
        <f t="shared" si="1"/>
        <v>0.37387797123636446</v>
      </c>
      <c r="J33" s="155">
        <v>195309495</v>
      </c>
      <c r="K33" s="155">
        <v>432394426</v>
      </c>
      <c r="L33" s="154">
        <f t="shared" si="2"/>
        <v>0.4516929064205837</v>
      </c>
      <c r="M33" s="155">
        <v>195309495</v>
      </c>
      <c r="N33" s="155">
        <v>466216544</v>
      </c>
      <c r="O33" s="154">
        <f t="shared" si="3"/>
        <v>0.4189244193788198</v>
      </c>
      <c r="P33" s="155">
        <v>66099115</v>
      </c>
      <c r="Q33" s="155">
        <v>116064300</v>
      </c>
      <c r="R33" s="154">
        <f t="shared" si="4"/>
        <v>0.5695042747856145</v>
      </c>
      <c r="S33" s="155">
        <v>27498191</v>
      </c>
      <c r="T33" s="155">
        <v>116064300</v>
      </c>
      <c r="U33" s="154">
        <f t="shared" si="5"/>
        <v>0.23692204235066253</v>
      </c>
      <c r="V33" s="155">
        <v>27498191</v>
      </c>
      <c r="W33" s="155">
        <v>928856469</v>
      </c>
      <c r="X33" s="154">
        <f t="shared" si="6"/>
        <v>0.029604348914751433</v>
      </c>
      <c r="Y33" s="155">
        <v>87679412</v>
      </c>
      <c r="Z33" s="155">
        <v>116064300</v>
      </c>
      <c r="AA33" s="154">
        <f t="shared" si="7"/>
        <v>0.7554382527616158</v>
      </c>
      <c r="AB33" s="155">
        <v>43218575</v>
      </c>
      <c r="AC33" s="155">
        <v>239503532</v>
      </c>
      <c r="AD33" s="154">
        <f t="shared" si="8"/>
        <v>0.18045067911566331</v>
      </c>
      <c r="AE33" s="155">
        <v>43588855</v>
      </c>
      <c r="AF33" s="155">
        <v>522388346</v>
      </c>
      <c r="AG33" s="154">
        <f t="shared" si="9"/>
        <v>0.08344147669787412</v>
      </c>
    </row>
    <row r="34" spans="1:33" ht="12.75">
      <c r="A34" s="66" t="s">
        <v>570</v>
      </c>
      <c r="B34" s="67" t="s">
        <v>470</v>
      </c>
      <c r="C34" s="68" t="s">
        <v>471</v>
      </c>
      <c r="D34" s="69">
        <v>729452600</v>
      </c>
      <c r="E34" s="147">
        <v>827856601</v>
      </c>
      <c r="F34" s="154">
        <f t="shared" si="0"/>
        <v>0.8811340020951286</v>
      </c>
      <c r="G34" s="155">
        <v>203055903</v>
      </c>
      <c r="H34" s="155">
        <v>739369969</v>
      </c>
      <c r="I34" s="154">
        <f t="shared" si="1"/>
        <v>0.2746336901871112</v>
      </c>
      <c r="J34" s="155">
        <v>203055903</v>
      </c>
      <c r="K34" s="155">
        <v>582231969</v>
      </c>
      <c r="L34" s="154">
        <f t="shared" si="2"/>
        <v>0.3487543003671789</v>
      </c>
      <c r="M34" s="155">
        <v>203055903</v>
      </c>
      <c r="N34" s="155">
        <v>729452600</v>
      </c>
      <c r="O34" s="154">
        <f t="shared" si="3"/>
        <v>0.2783675087318902</v>
      </c>
      <c r="P34" s="155">
        <v>84953270</v>
      </c>
      <c r="Q34" s="155">
        <v>175573270</v>
      </c>
      <c r="R34" s="154">
        <f t="shared" si="4"/>
        <v>0.48386220749889775</v>
      </c>
      <c r="S34" s="155">
        <v>25172950</v>
      </c>
      <c r="T34" s="155">
        <v>175573270</v>
      </c>
      <c r="U34" s="154">
        <f t="shared" si="5"/>
        <v>0.14337575417943746</v>
      </c>
      <c r="V34" s="155">
        <v>25172950</v>
      </c>
      <c r="W34" s="155">
        <v>1069105632</v>
      </c>
      <c r="X34" s="154">
        <f t="shared" si="6"/>
        <v>0.023545802441343792</v>
      </c>
      <c r="Y34" s="155">
        <v>75670770</v>
      </c>
      <c r="Z34" s="155">
        <v>175573270</v>
      </c>
      <c r="AA34" s="154">
        <f t="shared" si="7"/>
        <v>0.43099254231580925</v>
      </c>
      <c r="AB34" s="155">
        <v>132312100</v>
      </c>
      <c r="AC34" s="155">
        <v>330893000</v>
      </c>
      <c r="AD34" s="154">
        <f t="shared" si="8"/>
        <v>0.3998637021635393</v>
      </c>
      <c r="AE34" s="155">
        <v>82392932</v>
      </c>
      <c r="AF34" s="155">
        <v>739369969</v>
      </c>
      <c r="AG34" s="154">
        <f t="shared" si="9"/>
        <v>0.11143667643336486</v>
      </c>
    </row>
    <row r="35" spans="1:33" ht="12.75">
      <c r="A35" s="66" t="s">
        <v>571</v>
      </c>
      <c r="B35" s="67" t="s">
        <v>541</v>
      </c>
      <c r="C35" s="68" t="s">
        <v>542</v>
      </c>
      <c r="D35" s="69">
        <v>168200096</v>
      </c>
      <c r="E35" s="147">
        <v>314908096</v>
      </c>
      <c r="F35" s="154">
        <f t="shared" si="0"/>
        <v>0.534124394185153</v>
      </c>
      <c r="G35" s="155">
        <v>105720413</v>
      </c>
      <c r="H35" s="155">
        <v>309474994</v>
      </c>
      <c r="I35" s="154">
        <f t="shared" si="1"/>
        <v>0.34161213361232023</v>
      </c>
      <c r="J35" s="155">
        <v>105720413</v>
      </c>
      <c r="K35" s="155">
        <v>309474994</v>
      </c>
      <c r="L35" s="154">
        <f t="shared" si="2"/>
        <v>0.34161213361232023</v>
      </c>
      <c r="M35" s="155">
        <v>105720413</v>
      </c>
      <c r="N35" s="155">
        <v>168200096</v>
      </c>
      <c r="O35" s="154">
        <f t="shared" si="3"/>
        <v>0.628539552082063</v>
      </c>
      <c r="P35" s="155">
        <v>5415494</v>
      </c>
      <c r="Q35" s="155">
        <v>5415494</v>
      </c>
      <c r="R35" s="154">
        <f t="shared" si="4"/>
        <v>1</v>
      </c>
      <c r="S35" s="155">
        <v>0</v>
      </c>
      <c r="T35" s="155">
        <v>5415494</v>
      </c>
      <c r="U35" s="154">
        <f t="shared" si="5"/>
        <v>0</v>
      </c>
      <c r="V35" s="155">
        <v>0</v>
      </c>
      <c r="W35" s="155">
        <v>141798000</v>
      </c>
      <c r="X35" s="154">
        <f t="shared" si="6"/>
        <v>0</v>
      </c>
      <c r="Y35" s="155">
        <v>0</v>
      </c>
      <c r="Z35" s="155">
        <v>5415494</v>
      </c>
      <c r="AA35" s="154">
        <f t="shared" si="7"/>
        <v>0</v>
      </c>
      <c r="AB35" s="155">
        <v>14898000</v>
      </c>
      <c r="AC35" s="155">
        <v>0</v>
      </c>
      <c r="AD35" s="154">
        <f t="shared" si="8"/>
        <v>0</v>
      </c>
      <c r="AE35" s="155">
        <v>39006000</v>
      </c>
      <c r="AF35" s="155">
        <v>309474994</v>
      </c>
      <c r="AG35" s="154">
        <f t="shared" si="9"/>
        <v>0.12603926248076766</v>
      </c>
    </row>
    <row r="36" spans="1:33" ht="16.5">
      <c r="A36" s="70"/>
      <c r="B36" s="71" t="s">
        <v>629</v>
      </c>
      <c r="C36" s="72"/>
      <c r="D36" s="73">
        <f>SUM(D28:D35)</f>
        <v>4585913535</v>
      </c>
      <c r="E36" s="148">
        <f>SUM(E28:E35)</f>
        <v>5590144238</v>
      </c>
      <c r="F36" s="156">
        <f t="shared" si="0"/>
        <v>0.8203569245720775</v>
      </c>
      <c r="G36" s="157">
        <f>SUM(G28:G35)</f>
        <v>1564277465</v>
      </c>
      <c r="H36" s="157">
        <f>SUM(H28:H35)</f>
        <v>5233184162</v>
      </c>
      <c r="I36" s="156">
        <f t="shared" si="1"/>
        <v>0.2989150422717342</v>
      </c>
      <c r="J36" s="157">
        <f>SUM(J28:J35)</f>
        <v>1564277465</v>
      </c>
      <c r="K36" s="157">
        <f>SUM(K28:K35)</f>
        <v>4043350953</v>
      </c>
      <c r="L36" s="156">
        <f t="shared" si="2"/>
        <v>0.3868765000078389</v>
      </c>
      <c r="M36" s="157">
        <f>SUM(M28:M35)</f>
        <v>1564277465</v>
      </c>
      <c r="N36" s="157">
        <f>SUM(N28:N35)</f>
        <v>4585913535</v>
      </c>
      <c r="O36" s="156">
        <f t="shared" si="3"/>
        <v>0.3411048754106089</v>
      </c>
      <c r="P36" s="157">
        <f>SUM(P28:P35)</f>
        <v>408157110</v>
      </c>
      <c r="Q36" s="157">
        <f>SUM(Q28:Q35)</f>
        <v>927405853</v>
      </c>
      <c r="R36" s="156">
        <f t="shared" si="4"/>
        <v>0.4401062476365458</v>
      </c>
      <c r="S36" s="157">
        <f>SUM(S28:S35)</f>
        <v>127049041</v>
      </c>
      <c r="T36" s="157">
        <f>SUM(T28:T35)</f>
        <v>927405853</v>
      </c>
      <c r="U36" s="156">
        <f t="shared" si="5"/>
        <v>0.13699400385388769</v>
      </c>
      <c r="V36" s="157">
        <f>SUM(V28:V35)</f>
        <v>127049041</v>
      </c>
      <c r="W36" s="157">
        <f>SUM(W28:W35)</f>
        <v>8607105658</v>
      </c>
      <c r="X36" s="156">
        <f t="shared" si="6"/>
        <v>0.014760948226761038</v>
      </c>
      <c r="Y36" s="157">
        <f>SUM(Y28:Y35)</f>
        <v>684575549</v>
      </c>
      <c r="Z36" s="157">
        <f>SUM(Z28:Z35)</f>
        <v>927405854</v>
      </c>
      <c r="AA36" s="156">
        <f t="shared" si="7"/>
        <v>0.7381617724832692</v>
      </c>
      <c r="AB36" s="157">
        <f>SUM(AB28:AB35)</f>
        <v>515815581</v>
      </c>
      <c r="AC36" s="157">
        <f>SUM(AC28:AC35)</f>
        <v>2533126185</v>
      </c>
      <c r="AD36" s="156">
        <f t="shared" si="8"/>
        <v>0.2036280640318753</v>
      </c>
      <c r="AE36" s="157">
        <f>SUM(AE28:AE35)</f>
        <v>539358932</v>
      </c>
      <c r="AF36" s="157">
        <f>SUM(AF28:AF35)</f>
        <v>5233184162</v>
      </c>
      <c r="AG36" s="156">
        <f t="shared" si="9"/>
        <v>0.10306515408276205</v>
      </c>
    </row>
    <row r="37" spans="1:33" ht="12.75">
      <c r="A37" s="66" t="s">
        <v>570</v>
      </c>
      <c r="B37" s="67" t="s">
        <v>472</v>
      </c>
      <c r="C37" s="68" t="s">
        <v>473</v>
      </c>
      <c r="D37" s="69">
        <v>70061100</v>
      </c>
      <c r="E37" s="147">
        <v>86853900</v>
      </c>
      <c r="F37" s="154">
        <f t="shared" si="0"/>
        <v>0.8066546234538691</v>
      </c>
      <c r="G37" s="155">
        <v>20664400</v>
      </c>
      <c r="H37" s="155">
        <v>95597900</v>
      </c>
      <c r="I37" s="154">
        <f t="shared" si="1"/>
        <v>0.2161595599903345</v>
      </c>
      <c r="J37" s="155">
        <v>20664400</v>
      </c>
      <c r="K37" s="155">
        <v>86884800</v>
      </c>
      <c r="L37" s="154">
        <f t="shared" si="2"/>
        <v>0.23783676776605345</v>
      </c>
      <c r="M37" s="155">
        <v>20664400</v>
      </c>
      <c r="N37" s="155">
        <v>70061100</v>
      </c>
      <c r="O37" s="154">
        <f t="shared" si="3"/>
        <v>0.2949482665844527</v>
      </c>
      <c r="P37" s="155">
        <v>1543000</v>
      </c>
      <c r="Q37" s="155">
        <v>14703200</v>
      </c>
      <c r="R37" s="154">
        <f t="shared" si="4"/>
        <v>0.10494314162903313</v>
      </c>
      <c r="S37" s="155">
        <v>0</v>
      </c>
      <c r="T37" s="155">
        <v>14703200</v>
      </c>
      <c r="U37" s="154">
        <f t="shared" si="5"/>
        <v>0</v>
      </c>
      <c r="V37" s="155">
        <v>0</v>
      </c>
      <c r="W37" s="155">
        <v>169263401</v>
      </c>
      <c r="X37" s="154">
        <f t="shared" si="6"/>
        <v>0</v>
      </c>
      <c r="Y37" s="155">
        <v>13020795</v>
      </c>
      <c r="Z37" s="155">
        <v>14703200</v>
      </c>
      <c r="AA37" s="154">
        <f t="shared" si="7"/>
        <v>0.8855755889874313</v>
      </c>
      <c r="AB37" s="155">
        <v>7039948</v>
      </c>
      <c r="AC37" s="155">
        <v>18519300</v>
      </c>
      <c r="AD37" s="154">
        <f t="shared" si="8"/>
        <v>0.38014115004346816</v>
      </c>
      <c r="AE37" s="155">
        <v>5244824</v>
      </c>
      <c r="AF37" s="155">
        <v>95597900</v>
      </c>
      <c r="AG37" s="154">
        <f t="shared" si="9"/>
        <v>0.054863380890166</v>
      </c>
    </row>
    <row r="38" spans="1:33" ht="12.75">
      <c r="A38" s="66" t="s">
        <v>570</v>
      </c>
      <c r="B38" s="67" t="s">
        <v>474</v>
      </c>
      <c r="C38" s="68" t="s">
        <v>475</v>
      </c>
      <c r="D38" s="69">
        <v>42712600</v>
      </c>
      <c r="E38" s="147">
        <v>73293600</v>
      </c>
      <c r="F38" s="154">
        <f t="shared" si="0"/>
        <v>0.5827602955783315</v>
      </c>
      <c r="G38" s="155">
        <v>15645294</v>
      </c>
      <c r="H38" s="155">
        <v>64589964</v>
      </c>
      <c r="I38" s="154">
        <f t="shared" si="1"/>
        <v>0.24222484471426553</v>
      </c>
      <c r="J38" s="155">
        <v>15645294</v>
      </c>
      <c r="K38" s="155">
        <v>55014964</v>
      </c>
      <c r="L38" s="154">
        <f t="shared" si="2"/>
        <v>0.2843825181817805</v>
      </c>
      <c r="M38" s="155">
        <v>15645294</v>
      </c>
      <c r="N38" s="155">
        <v>42712600</v>
      </c>
      <c r="O38" s="154">
        <f t="shared" si="3"/>
        <v>0.3662922416336163</v>
      </c>
      <c r="P38" s="155">
        <v>750000</v>
      </c>
      <c r="Q38" s="155">
        <v>8701400</v>
      </c>
      <c r="R38" s="154">
        <f t="shared" si="4"/>
        <v>0.0861930264095433</v>
      </c>
      <c r="S38" s="155">
        <v>0</v>
      </c>
      <c r="T38" s="155">
        <v>8701400</v>
      </c>
      <c r="U38" s="154">
        <f t="shared" si="5"/>
        <v>0</v>
      </c>
      <c r="V38" s="155">
        <v>0</v>
      </c>
      <c r="W38" s="155">
        <v>134151222</v>
      </c>
      <c r="X38" s="154">
        <f t="shared" si="6"/>
        <v>0</v>
      </c>
      <c r="Y38" s="155">
        <v>5737174</v>
      </c>
      <c r="Z38" s="155">
        <v>8701400</v>
      </c>
      <c r="AA38" s="154">
        <f t="shared" si="7"/>
        <v>0.6593391867975268</v>
      </c>
      <c r="AB38" s="155">
        <v>1917497</v>
      </c>
      <c r="AC38" s="155">
        <v>19982300</v>
      </c>
      <c r="AD38" s="154">
        <f t="shared" si="8"/>
        <v>0.09595977440034431</v>
      </c>
      <c r="AE38" s="155">
        <v>11668446</v>
      </c>
      <c r="AF38" s="155">
        <v>64589964</v>
      </c>
      <c r="AG38" s="154">
        <f t="shared" si="9"/>
        <v>0.18065416478634358</v>
      </c>
    </row>
    <row r="39" spans="1:33" ht="12.75">
      <c r="A39" s="66" t="s">
        <v>570</v>
      </c>
      <c r="B39" s="67" t="s">
        <v>476</v>
      </c>
      <c r="C39" s="68" t="s">
        <v>477</v>
      </c>
      <c r="D39" s="69">
        <v>230339974</v>
      </c>
      <c r="E39" s="147">
        <v>294236974</v>
      </c>
      <c r="F39" s="154">
        <f t="shared" si="0"/>
        <v>0.7828383050187295</v>
      </c>
      <c r="G39" s="155">
        <v>86951223</v>
      </c>
      <c r="H39" s="155">
        <v>277760193</v>
      </c>
      <c r="I39" s="154">
        <f t="shared" si="1"/>
        <v>0.313044220126964</v>
      </c>
      <c r="J39" s="155">
        <v>86951223</v>
      </c>
      <c r="K39" s="155">
        <v>212516193</v>
      </c>
      <c r="L39" s="154">
        <f t="shared" si="2"/>
        <v>0.40915104760981674</v>
      </c>
      <c r="M39" s="155">
        <v>86951223</v>
      </c>
      <c r="N39" s="155">
        <v>230339974</v>
      </c>
      <c r="O39" s="154">
        <f t="shared" si="3"/>
        <v>0.3774908084343189</v>
      </c>
      <c r="P39" s="155">
        <v>3623094</v>
      </c>
      <c r="Q39" s="155">
        <v>34168094</v>
      </c>
      <c r="R39" s="154">
        <f t="shared" si="4"/>
        <v>0.10603734583497693</v>
      </c>
      <c r="S39" s="155">
        <v>0</v>
      </c>
      <c r="T39" s="155">
        <v>34168094</v>
      </c>
      <c r="U39" s="154">
        <f t="shared" si="5"/>
        <v>0</v>
      </c>
      <c r="V39" s="155">
        <v>0</v>
      </c>
      <c r="W39" s="155">
        <v>488517884</v>
      </c>
      <c r="X39" s="154">
        <f t="shared" si="6"/>
        <v>0</v>
      </c>
      <c r="Y39" s="155">
        <v>19375666</v>
      </c>
      <c r="Z39" s="155">
        <v>34168094</v>
      </c>
      <c r="AA39" s="154">
        <f t="shared" si="7"/>
        <v>0.5670689737624814</v>
      </c>
      <c r="AB39" s="155">
        <v>31778365</v>
      </c>
      <c r="AC39" s="155">
        <v>110852636</v>
      </c>
      <c r="AD39" s="154">
        <f t="shared" si="8"/>
        <v>0.2866721635739902</v>
      </c>
      <c r="AE39" s="155">
        <v>33912217</v>
      </c>
      <c r="AF39" s="155">
        <v>277760193</v>
      </c>
      <c r="AG39" s="154">
        <f t="shared" si="9"/>
        <v>0.1220917102401351</v>
      </c>
    </row>
    <row r="40" spans="1:33" ht="12.75">
      <c r="A40" s="66" t="s">
        <v>571</v>
      </c>
      <c r="B40" s="67" t="s">
        <v>557</v>
      </c>
      <c r="C40" s="68" t="s">
        <v>558</v>
      </c>
      <c r="D40" s="69">
        <v>44039616</v>
      </c>
      <c r="E40" s="147">
        <v>77060384</v>
      </c>
      <c r="F40" s="154">
        <f t="shared" si="0"/>
        <v>0.5714948941858374</v>
      </c>
      <c r="G40" s="155">
        <v>16760237</v>
      </c>
      <c r="H40" s="155">
        <v>76829664</v>
      </c>
      <c r="I40" s="154">
        <f t="shared" si="1"/>
        <v>0.21814799294189285</v>
      </c>
      <c r="J40" s="155">
        <v>16760237</v>
      </c>
      <c r="K40" s="155">
        <v>76829664</v>
      </c>
      <c r="L40" s="154">
        <f t="shared" si="2"/>
        <v>0.21814799294189285</v>
      </c>
      <c r="M40" s="155">
        <v>16760237</v>
      </c>
      <c r="N40" s="155">
        <v>44039616</v>
      </c>
      <c r="O40" s="154">
        <f t="shared" si="3"/>
        <v>0.380571824241156</v>
      </c>
      <c r="P40" s="155">
        <v>230000</v>
      </c>
      <c r="Q40" s="155">
        <v>230000</v>
      </c>
      <c r="R40" s="154">
        <f t="shared" si="4"/>
        <v>1</v>
      </c>
      <c r="S40" s="155">
        <v>0</v>
      </c>
      <c r="T40" s="155">
        <v>230000</v>
      </c>
      <c r="U40" s="154">
        <f t="shared" si="5"/>
        <v>0</v>
      </c>
      <c r="V40" s="155">
        <v>0</v>
      </c>
      <c r="W40" s="155">
        <v>3726879</v>
      </c>
      <c r="X40" s="154">
        <f t="shared" si="6"/>
        <v>0</v>
      </c>
      <c r="Y40" s="155">
        <v>0</v>
      </c>
      <c r="Z40" s="155">
        <v>230000</v>
      </c>
      <c r="AA40" s="154">
        <f t="shared" si="7"/>
        <v>0</v>
      </c>
      <c r="AB40" s="155">
        <v>440851</v>
      </c>
      <c r="AC40" s="155">
        <v>0</v>
      </c>
      <c r="AD40" s="154">
        <f t="shared" si="8"/>
        <v>0</v>
      </c>
      <c r="AE40" s="155">
        <v>8421976</v>
      </c>
      <c r="AF40" s="155">
        <v>76829664</v>
      </c>
      <c r="AG40" s="154">
        <f t="shared" si="9"/>
        <v>0.10961880556968204</v>
      </c>
    </row>
    <row r="41" spans="1:33" ht="16.5">
      <c r="A41" s="70"/>
      <c r="B41" s="71" t="s">
        <v>630</v>
      </c>
      <c r="C41" s="72"/>
      <c r="D41" s="73">
        <f>SUM(D37:D40)</f>
        <v>387153290</v>
      </c>
      <c r="E41" s="148">
        <f>SUM(E37:E40)</f>
        <v>531444858</v>
      </c>
      <c r="F41" s="156">
        <f t="shared" si="0"/>
        <v>0.7284919294486805</v>
      </c>
      <c r="G41" s="157">
        <f>SUM(G37:G40)</f>
        <v>140021154</v>
      </c>
      <c r="H41" s="157">
        <f>SUM(H37:H40)</f>
        <v>514777721</v>
      </c>
      <c r="I41" s="156">
        <f t="shared" si="1"/>
        <v>0.2720031351162534</v>
      </c>
      <c r="J41" s="157">
        <f>SUM(J37:J40)</f>
        <v>140021154</v>
      </c>
      <c r="K41" s="157">
        <f>SUM(K37:K40)</f>
        <v>431245621</v>
      </c>
      <c r="L41" s="156">
        <f t="shared" si="2"/>
        <v>0.32469003088149617</v>
      </c>
      <c r="M41" s="157">
        <f>SUM(M37:M40)</f>
        <v>140021154</v>
      </c>
      <c r="N41" s="157">
        <f>SUM(N37:N40)</f>
        <v>387153290</v>
      </c>
      <c r="O41" s="156">
        <f t="shared" si="3"/>
        <v>0.3616685111987554</v>
      </c>
      <c r="P41" s="157">
        <f>SUM(P37:P40)</f>
        <v>6146094</v>
      </c>
      <c r="Q41" s="157">
        <f>SUM(Q37:Q40)</f>
        <v>57802694</v>
      </c>
      <c r="R41" s="156">
        <f t="shared" si="4"/>
        <v>0.10632885034735579</v>
      </c>
      <c r="S41" s="157">
        <f>SUM(S37:S40)</f>
        <v>0</v>
      </c>
      <c r="T41" s="157">
        <f>SUM(T37:T40)</f>
        <v>57802694</v>
      </c>
      <c r="U41" s="156">
        <f t="shared" si="5"/>
        <v>0</v>
      </c>
      <c r="V41" s="157">
        <f>SUM(V37:V40)</f>
        <v>0</v>
      </c>
      <c r="W41" s="157">
        <f>SUM(W37:W40)</f>
        <v>795659386</v>
      </c>
      <c r="X41" s="156">
        <f t="shared" si="6"/>
        <v>0</v>
      </c>
      <c r="Y41" s="157">
        <f>SUM(Y37:Y40)</f>
        <v>38133635</v>
      </c>
      <c r="Z41" s="157">
        <f>SUM(Z37:Z40)</f>
        <v>57802694</v>
      </c>
      <c r="AA41" s="156">
        <f t="shared" si="7"/>
        <v>0.6597207216674019</v>
      </c>
      <c r="AB41" s="157">
        <f>SUM(AB37:AB40)</f>
        <v>41176661</v>
      </c>
      <c r="AC41" s="157">
        <f>SUM(AC37:AC40)</f>
        <v>149354236</v>
      </c>
      <c r="AD41" s="156">
        <f t="shared" si="8"/>
        <v>0.27569797886415487</v>
      </c>
      <c r="AE41" s="157">
        <f>SUM(AE37:AE40)</f>
        <v>59247463</v>
      </c>
      <c r="AF41" s="157">
        <f>SUM(AF37:AF40)</f>
        <v>514777721</v>
      </c>
      <c r="AG41" s="156">
        <f t="shared" si="9"/>
        <v>0.11509329285833643</v>
      </c>
    </row>
    <row r="42" spans="1:33" ht="16.5">
      <c r="A42" s="74"/>
      <c r="B42" s="75" t="s">
        <v>631</v>
      </c>
      <c r="C42" s="76"/>
      <c r="D42" s="77">
        <f>SUM(D6,D8:D13,D15:D20,D22:D26,D28:D35,D37:D40)</f>
        <v>46949091544</v>
      </c>
      <c r="E42" s="149">
        <f>SUM(E6,E8:E13,E15:E20,E22:E26,E28:E35,E37:E40)</f>
        <v>53741139255</v>
      </c>
      <c r="F42" s="158">
        <f t="shared" si="0"/>
        <v>0.8736154870336494</v>
      </c>
      <c r="G42" s="159">
        <f>SUM(G6,G8:G13,G15:G20,G22:G26,G28:G35,G37:G40)</f>
        <v>15748217419</v>
      </c>
      <c r="H42" s="159">
        <f>SUM(H6,H8:H13,H15:H20,H22:H26,H28:H35,H37:H40)</f>
        <v>51433699216</v>
      </c>
      <c r="I42" s="158">
        <f t="shared" si="1"/>
        <v>0.3061848099407371</v>
      </c>
      <c r="J42" s="159">
        <f>SUM(J6,J8:J13,J15:J20,J22:J26,J28:J35,J37:J40)</f>
        <v>15748217419</v>
      </c>
      <c r="K42" s="159">
        <f>SUM(K6,K8:K13,K15:K20,K22:K26,K28:K35,K37:K40)</f>
        <v>38794886891</v>
      </c>
      <c r="L42" s="158">
        <f t="shared" si="2"/>
        <v>0.40593538687835223</v>
      </c>
      <c r="M42" s="159">
        <f>SUM(M6,M8:M13,M15:M20,M22:M26,M28:M35,M37:M40)</f>
        <v>15748217419</v>
      </c>
      <c r="N42" s="159">
        <f>SUM(N6,N8:N13,N15:N20,N22:N26,N28:N35,N37:N40)</f>
        <v>46949091544</v>
      </c>
      <c r="O42" s="158">
        <f t="shared" si="3"/>
        <v>0.33543178155515535</v>
      </c>
      <c r="P42" s="159">
        <f>SUM(P6,P8:P13,P15:P20,P22:P26,P28:P35,P37:P40)</f>
        <v>6350079063</v>
      </c>
      <c r="Q42" s="159">
        <f>SUM(Q6,Q8:Q13,Q15:Q20,Q22:Q26,Q28:Q35,Q37:Q40)</f>
        <v>9657949185</v>
      </c>
      <c r="R42" s="158">
        <f t="shared" si="4"/>
        <v>0.6574976676065417</v>
      </c>
      <c r="S42" s="159">
        <f>SUM(S6,S8:S13,S15:S20,S22:S26,S28:S35,S37:S40)</f>
        <v>3932218442</v>
      </c>
      <c r="T42" s="159">
        <f>SUM(T6,T8:T13,T15:T20,T22:T26,T28:T35,T37:T40)</f>
        <v>9657949185</v>
      </c>
      <c r="U42" s="158">
        <f t="shared" si="5"/>
        <v>0.40714838799392583</v>
      </c>
      <c r="V42" s="159">
        <f>SUM(V6,V8:V13,V15:V20,V22:V26,V28:V35,V37:V40)</f>
        <v>3932218442</v>
      </c>
      <c r="W42" s="159">
        <f>SUM(W6,W8:W13,W15:W20,W22:W26,W28:W35,W37:W40)</f>
        <v>75033376652</v>
      </c>
      <c r="X42" s="158">
        <f t="shared" si="6"/>
        <v>0.05240625728783842</v>
      </c>
      <c r="Y42" s="159">
        <f>SUM(Y6,Y8:Y13,Y15:Y20,Y22:Y26,Y28:Y35,Y37:Y40)</f>
        <v>6764577587</v>
      </c>
      <c r="Z42" s="159">
        <f>SUM(Z6,Z8:Z13,Z15:Z20,Z22:Z26,Z28:Z35,Z37:Z40)</f>
        <v>9657949185</v>
      </c>
      <c r="AA42" s="158">
        <f t="shared" si="7"/>
        <v>0.700415528951657</v>
      </c>
      <c r="AB42" s="159">
        <f>SUM(AB6,AB8:AB13,AB15:AB20,AB22:AB26,AB28:AB35,AB37:AB40)</f>
        <v>6345007612</v>
      </c>
      <c r="AC42" s="159">
        <f>SUM(AC6,AC8:AC13,AC15:AC20,AC22:AC26,AC28:AC35,AC37:AC40)</f>
        <v>26791965403</v>
      </c>
      <c r="AD42" s="158">
        <f t="shared" si="8"/>
        <v>0.23682501513269066</v>
      </c>
      <c r="AE42" s="159">
        <f>SUM(AE6,AE8:AE13,AE15:AE20,AE22:AE26,AE28:AE35,AE37:AE40)</f>
        <v>6615957621</v>
      </c>
      <c r="AF42" s="159">
        <f>SUM(AF6,AF8:AF13,AF15:AF20,AF22:AF26,AF28:AF35,AF37:AF40)</f>
        <v>51433699216</v>
      </c>
      <c r="AG42" s="158">
        <f t="shared" si="9"/>
        <v>0.1286307950205127</v>
      </c>
    </row>
    <row r="43" spans="1:33" ht="13.5">
      <c r="A43" s="78"/>
      <c r="B43" s="144" t="s">
        <v>47</v>
      </c>
      <c r="C43" s="78"/>
      <c r="D43" s="80"/>
      <c r="E43" s="80"/>
      <c r="F43" s="96"/>
      <c r="G43" s="80"/>
      <c r="H43" s="80"/>
      <c r="I43" s="96"/>
      <c r="J43" s="80"/>
      <c r="K43" s="80"/>
      <c r="L43" s="96"/>
      <c r="M43" s="80"/>
      <c r="N43" s="80"/>
      <c r="O43" s="96"/>
      <c r="P43" s="80"/>
      <c r="Q43" s="80"/>
      <c r="R43" s="96"/>
      <c r="S43" s="80"/>
      <c r="T43" s="80"/>
      <c r="U43" s="96"/>
      <c r="V43" s="80"/>
      <c r="W43" s="80"/>
      <c r="X43" s="96"/>
      <c r="Y43" s="80"/>
      <c r="Z43" s="80"/>
      <c r="AA43" s="96"/>
      <c r="AB43" s="80"/>
      <c r="AC43" s="80"/>
      <c r="AD43" s="96"/>
      <c r="AE43" s="80"/>
      <c r="AF43" s="80"/>
      <c r="AG43" s="96"/>
    </row>
    <row r="44" spans="1:33" s="139" customFormat="1" ht="13.5">
      <c r="A44" s="140"/>
      <c r="C44" s="141"/>
      <c r="D44" s="142"/>
      <c r="E44" s="142"/>
      <c r="F44" s="143"/>
      <c r="G44" s="142"/>
      <c r="H44" s="142"/>
      <c r="I44" s="143"/>
      <c r="J44" s="142"/>
      <c r="K44" s="142"/>
      <c r="L44" s="143"/>
      <c r="M44" s="142"/>
      <c r="N44" s="142"/>
      <c r="O44" s="143"/>
      <c r="P44" s="142"/>
      <c r="Q44" s="142"/>
      <c r="R44" s="143"/>
      <c r="S44" s="142"/>
      <c r="T44" s="142"/>
      <c r="U44" s="143"/>
      <c r="V44" s="142"/>
      <c r="W44" s="142"/>
      <c r="X44" s="143"/>
      <c r="Y44" s="142"/>
      <c r="Z44" s="142"/>
      <c r="AA44" s="143"/>
      <c r="AB44" s="142"/>
      <c r="AC44" s="142"/>
      <c r="AD44" s="143"/>
      <c r="AE44" s="142"/>
      <c r="AF44" s="142"/>
      <c r="AG44" s="143"/>
    </row>
    <row r="45" spans="1:33" ht="12.75">
      <c r="A45" s="78"/>
      <c r="B45" s="78"/>
      <c r="C45" s="78"/>
      <c r="D45" s="80"/>
      <c r="E45" s="80"/>
      <c r="F45" s="96"/>
      <c r="G45" s="80"/>
      <c r="H45" s="80"/>
      <c r="I45" s="96"/>
      <c r="J45" s="80"/>
      <c r="K45" s="80"/>
      <c r="L45" s="96"/>
      <c r="M45" s="80"/>
      <c r="N45" s="80"/>
      <c r="O45" s="96"/>
      <c r="P45" s="80"/>
      <c r="Q45" s="80"/>
      <c r="R45" s="96"/>
      <c r="S45" s="80"/>
      <c r="T45" s="80"/>
      <c r="U45" s="96"/>
      <c r="V45" s="80"/>
      <c r="W45" s="80"/>
      <c r="X45" s="96"/>
      <c r="Y45" s="80"/>
      <c r="Z45" s="80"/>
      <c r="AA45" s="96"/>
      <c r="AB45" s="80"/>
      <c r="AC45" s="80"/>
      <c r="AD45" s="96"/>
      <c r="AE45" s="80"/>
      <c r="AF45" s="80"/>
      <c r="AG45" s="96"/>
    </row>
    <row r="46" spans="1:33" ht="12.75">
      <c r="A46" s="78"/>
      <c r="B46" s="78"/>
      <c r="C46" s="78"/>
      <c r="D46" s="80"/>
      <c r="E46" s="80"/>
      <c r="F46" s="96"/>
      <c r="G46" s="80"/>
      <c r="H46" s="80"/>
      <c r="I46" s="96"/>
      <c r="J46" s="80"/>
      <c r="K46" s="80"/>
      <c r="L46" s="96"/>
      <c r="M46" s="80"/>
      <c r="N46" s="80"/>
      <c r="O46" s="96"/>
      <c r="P46" s="80"/>
      <c r="Q46" s="80"/>
      <c r="R46" s="96"/>
      <c r="S46" s="80"/>
      <c r="T46" s="80"/>
      <c r="U46" s="96"/>
      <c r="V46" s="80"/>
      <c r="W46" s="80"/>
      <c r="X46" s="96"/>
      <c r="Y46" s="80"/>
      <c r="Z46" s="80"/>
      <c r="AA46" s="96"/>
      <c r="AB46" s="80"/>
      <c r="AC46" s="80"/>
      <c r="AD46" s="96"/>
      <c r="AE46" s="80"/>
      <c r="AF46" s="80"/>
      <c r="AG46" s="96"/>
    </row>
    <row r="47" spans="1:33" ht="12.75">
      <c r="A47" s="78"/>
      <c r="B47" s="78"/>
      <c r="C47" s="78"/>
      <c r="D47" s="80"/>
      <c r="E47" s="80"/>
      <c r="F47" s="96"/>
      <c r="G47" s="80"/>
      <c r="H47" s="80"/>
      <c r="I47" s="96"/>
      <c r="J47" s="80"/>
      <c r="K47" s="80"/>
      <c r="L47" s="96"/>
      <c r="M47" s="80"/>
      <c r="N47" s="80"/>
      <c r="O47" s="96"/>
      <c r="P47" s="80"/>
      <c r="Q47" s="80"/>
      <c r="R47" s="96"/>
      <c r="S47" s="80"/>
      <c r="T47" s="80"/>
      <c r="U47" s="96"/>
      <c r="V47" s="80"/>
      <c r="W47" s="80"/>
      <c r="X47" s="96"/>
      <c r="Y47" s="80"/>
      <c r="Z47" s="80"/>
      <c r="AA47" s="96"/>
      <c r="AB47" s="80"/>
      <c r="AC47" s="80"/>
      <c r="AD47" s="96"/>
      <c r="AE47" s="80"/>
      <c r="AF47" s="80"/>
      <c r="AG47" s="96"/>
    </row>
    <row r="48" spans="1:33" ht="12.75">
      <c r="A48" s="78"/>
      <c r="B48" s="78"/>
      <c r="C48" s="78"/>
      <c r="D48" s="80"/>
      <c r="E48" s="80"/>
      <c r="F48" s="96"/>
      <c r="G48" s="80"/>
      <c r="H48" s="80"/>
      <c r="I48" s="96"/>
      <c r="J48" s="80"/>
      <c r="K48" s="80"/>
      <c r="L48" s="96"/>
      <c r="M48" s="80"/>
      <c r="N48" s="80"/>
      <c r="O48" s="96"/>
      <c r="P48" s="80"/>
      <c r="Q48" s="80"/>
      <c r="R48" s="96"/>
      <c r="S48" s="80"/>
      <c r="T48" s="80"/>
      <c r="U48" s="96"/>
      <c r="V48" s="80"/>
      <c r="W48" s="80"/>
      <c r="X48" s="96"/>
      <c r="Y48" s="80"/>
      <c r="Z48" s="80"/>
      <c r="AA48" s="96"/>
      <c r="AB48" s="80"/>
      <c r="AC48" s="80"/>
      <c r="AD48" s="96"/>
      <c r="AE48" s="80"/>
      <c r="AF48" s="80"/>
      <c r="AG48" s="96"/>
    </row>
    <row r="49" spans="1:33" ht="12.75">
      <c r="A49" s="78"/>
      <c r="B49" s="78"/>
      <c r="C49" s="78"/>
      <c r="D49" s="80"/>
      <c r="E49" s="80"/>
      <c r="F49" s="96"/>
      <c r="G49" s="80"/>
      <c r="H49" s="80"/>
      <c r="I49" s="96"/>
      <c r="J49" s="80"/>
      <c r="K49" s="80"/>
      <c r="L49" s="96"/>
      <c r="M49" s="80"/>
      <c r="N49" s="80"/>
      <c r="O49" s="96"/>
      <c r="P49" s="80"/>
      <c r="Q49" s="80"/>
      <c r="R49" s="96"/>
      <c r="S49" s="80"/>
      <c r="T49" s="80"/>
      <c r="U49" s="96"/>
      <c r="V49" s="80"/>
      <c r="W49" s="80"/>
      <c r="X49" s="96"/>
      <c r="Y49" s="80"/>
      <c r="Z49" s="80"/>
      <c r="AA49" s="96"/>
      <c r="AB49" s="80"/>
      <c r="AC49" s="80"/>
      <c r="AD49" s="96"/>
      <c r="AE49" s="80"/>
      <c r="AF49" s="80"/>
      <c r="AG49" s="96"/>
    </row>
    <row r="50" spans="1:33" ht="12.75">
      <c r="A50" s="78"/>
      <c r="B50" s="78"/>
      <c r="C50" s="78"/>
      <c r="D50" s="80"/>
      <c r="E50" s="80"/>
      <c r="F50" s="96"/>
      <c r="G50" s="80"/>
      <c r="H50" s="80"/>
      <c r="I50" s="96"/>
      <c r="J50" s="80"/>
      <c r="K50" s="80"/>
      <c r="L50" s="96"/>
      <c r="M50" s="80"/>
      <c r="N50" s="80"/>
      <c r="O50" s="96"/>
      <c r="P50" s="80"/>
      <c r="Q50" s="80"/>
      <c r="R50" s="96"/>
      <c r="S50" s="80"/>
      <c r="T50" s="80"/>
      <c r="U50" s="96"/>
      <c r="V50" s="80"/>
      <c r="W50" s="80"/>
      <c r="X50" s="96"/>
      <c r="Y50" s="80"/>
      <c r="Z50" s="80"/>
      <c r="AA50" s="96"/>
      <c r="AB50" s="80"/>
      <c r="AC50" s="80"/>
      <c r="AD50" s="96"/>
      <c r="AE50" s="80"/>
      <c r="AF50" s="80"/>
      <c r="AG50" s="96"/>
    </row>
    <row r="51" spans="1:33" ht="12.75">
      <c r="A51" s="78"/>
      <c r="B51" s="78"/>
      <c r="C51" s="78"/>
      <c r="D51" s="80"/>
      <c r="E51" s="80"/>
      <c r="F51" s="96"/>
      <c r="G51" s="80"/>
      <c r="H51" s="80"/>
      <c r="I51" s="96"/>
      <c r="J51" s="80"/>
      <c r="K51" s="80"/>
      <c r="L51" s="96"/>
      <c r="M51" s="80"/>
      <c r="N51" s="80"/>
      <c r="O51" s="96"/>
      <c r="P51" s="80"/>
      <c r="Q51" s="80"/>
      <c r="R51" s="96"/>
      <c r="S51" s="80"/>
      <c r="T51" s="80"/>
      <c r="U51" s="96"/>
      <c r="V51" s="80"/>
      <c r="W51" s="80"/>
      <c r="X51" s="96"/>
      <c r="Y51" s="80"/>
      <c r="Z51" s="80"/>
      <c r="AA51" s="96"/>
      <c r="AB51" s="80"/>
      <c r="AC51" s="80"/>
      <c r="AD51" s="96"/>
      <c r="AE51" s="80"/>
      <c r="AF51" s="80"/>
      <c r="AG51" s="96"/>
    </row>
    <row r="52" spans="1:33" ht="12.75">
      <c r="A52" s="78"/>
      <c r="B52" s="78"/>
      <c r="C52" s="78"/>
      <c r="D52" s="80"/>
      <c r="E52" s="80"/>
      <c r="F52" s="96"/>
      <c r="G52" s="80"/>
      <c r="H52" s="80"/>
      <c r="I52" s="96"/>
      <c r="J52" s="80"/>
      <c r="K52" s="80"/>
      <c r="L52" s="96"/>
      <c r="M52" s="80"/>
      <c r="N52" s="80"/>
      <c r="O52" s="96"/>
      <c r="P52" s="80"/>
      <c r="Q52" s="80"/>
      <c r="R52" s="96"/>
      <c r="S52" s="80"/>
      <c r="T52" s="80"/>
      <c r="U52" s="96"/>
      <c r="V52" s="80"/>
      <c r="W52" s="80"/>
      <c r="X52" s="96"/>
      <c r="Y52" s="80"/>
      <c r="Z52" s="80"/>
      <c r="AA52" s="96"/>
      <c r="AB52" s="80"/>
      <c r="AC52" s="80"/>
      <c r="AD52" s="96"/>
      <c r="AE52" s="80"/>
      <c r="AF52" s="80"/>
      <c r="AG52" s="96"/>
    </row>
    <row r="53" spans="1:33" ht="12.75">
      <c r="A53" s="78"/>
      <c r="B53" s="78"/>
      <c r="C53" s="78"/>
      <c r="D53" s="80"/>
      <c r="E53" s="80"/>
      <c r="F53" s="96"/>
      <c r="G53" s="80"/>
      <c r="H53" s="80"/>
      <c r="I53" s="96"/>
      <c r="J53" s="80"/>
      <c r="K53" s="80"/>
      <c r="L53" s="96"/>
      <c r="M53" s="80"/>
      <c r="N53" s="80"/>
      <c r="O53" s="96"/>
      <c r="P53" s="80"/>
      <c r="Q53" s="80"/>
      <c r="R53" s="96"/>
      <c r="S53" s="80"/>
      <c r="T53" s="80"/>
      <c r="U53" s="96"/>
      <c r="V53" s="80"/>
      <c r="W53" s="80"/>
      <c r="X53" s="96"/>
      <c r="Y53" s="80"/>
      <c r="Z53" s="80"/>
      <c r="AA53" s="96"/>
      <c r="AB53" s="80"/>
      <c r="AC53" s="80"/>
      <c r="AD53" s="96"/>
      <c r="AE53" s="80"/>
      <c r="AF53" s="80"/>
      <c r="AG53" s="96"/>
    </row>
    <row r="54" spans="1:33" ht="12.75">
      <c r="A54" s="78"/>
      <c r="B54" s="78"/>
      <c r="C54" s="78"/>
      <c r="D54" s="80"/>
      <c r="E54" s="80"/>
      <c r="F54" s="96"/>
      <c r="G54" s="80"/>
      <c r="H54" s="80"/>
      <c r="I54" s="96"/>
      <c r="J54" s="80"/>
      <c r="K54" s="80"/>
      <c r="L54" s="96"/>
      <c r="M54" s="80"/>
      <c r="N54" s="80"/>
      <c r="O54" s="96"/>
      <c r="P54" s="80"/>
      <c r="Q54" s="80"/>
      <c r="R54" s="96"/>
      <c r="S54" s="80"/>
      <c r="T54" s="80"/>
      <c r="U54" s="96"/>
      <c r="V54" s="80"/>
      <c r="W54" s="80"/>
      <c r="X54" s="96"/>
      <c r="Y54" s="80"/>
      <c r="Z54" s="80"/>
      <c r="AA54" s="96"/>
      <c r="AB54" s="80"/>
      <c r="AC54" s="80"/>
      <c r="AD54" s="96"/>
      <c r="AE54" s="80"/>
      <c r="AF54" s="80"/>
      <c r="AG54" s="96"/>
    </row>
    <row r="55" spans="1:33" ht="12.75">
      <c r="A55" s="78"/>
      <c r="B55" s="78"/>
      <c r="C55" s="78"/>
      <c r="D55" s="80"/>
      <c r="E55" s="80"/>
      <c r="F55" s="96"/>
      <c r="G55" s="80"/>
      <c r="H55" s="80"/>
      <c r="I55" s="96"/>
      <c r="J55" s="80"/>
      <c r="K55" s="80"/>
      <c r="L55" s="96"/>
      <c r="M55" s="80"/>
      <c r="N55" s="80"/>
      <c r="O55" s="96"/>
      <c r="P55" s="80"/>
      <c r="Q55" s="80"/>
      <c r="R55" s="96"/>
      <c r="S55" s="80"/>
      <c r="T55" s="80"/>
      <c r="U55" s="96"/>
      <c r="V55" s="80"/>
      <c r="W55" s="80"/>
      <c r="X55" s="96"/>
      <c r="Y55" s="80"/>
      <c r="Z55" s="80"/>
      <c r="AA55" s="96"/>
      <c r="AB55" s="80"/>
      <c r="AC55" s="80"/>
      <c r="AD55" s="96"/>
      <c r="AE55" s="80"/>
      <c r="AF55" s="80"/>
      <c r="AG55" s="96"/>
    </row>
    <row r="56" spans="1:33" ht="12.75">
      <c r="A56" s="78"/>
      <c r="B56" s="78"/>
      <c r="C56" s="78"/>
      <c r="D56" s="80"/>
      <c r="E56" s="80"/>
      <c r="F56" s="96"/>
      <c r="G56" s="80"/>
      <c r="H56" s="80"/>
      <c r="I56" s="96"/>
      <c r="J56" s="80"/>
      <c r="K56" s="80"/>
      <c r="L56" s="96"/>
      <c r="M56" s="80"/>
      <c r="N56" s="80"/>
      <c r="O56" s="96"/>
      <c r="P56" s="80"/>
      <c r="Q56" s="80"/>
      <c r="R56" s="96"/>
      <c r="S56" s="80"/>
      <c r="T56" s="80"/>
      <c r="U56" s="96"/>
      <c r="V56" s="80"/>
      <c r="W56" s="80"/>
      <c r="X56" s="96"/>
      <c r="Y56" s="80"/>
      <c r="Z56" s="80"/>
      <c r="AA56" s="96"/>
      <c r="AB56" s="80"/>
      <c r="AC56" s="80"/>
      <c r="AD56" s="96"/>
      <c r="AE56" s="80"/>
      <c r="AF56" s="80"/>
      <c r="AG56" s="96"/>
    </row>
    <row r="57" spans="1:33" ht="12.75">
      <c r="A57" s="78"/>
      <c r="B57" s="78"/>
      <c r="C57" s="78"/>
      <c r="D57" s="80"/>
      <c r="E57" s="80"/>
      <c r="F57" s="96"/>
      <c r="G57" s="80"/>
      <c r="H57" s="80"/>
      <c r="I57" s="96"/>
      <c r="J57" s="80"/>
      <c r="K57" s="80"/>
      <c r="L57" s="96"/>
      <c r="M57" s="80"/>
      <c r="N57" s="80"/>
      <c r="O57" s="96"/>
      <c r="P57" s="80"/>
      <c r="Q57" s="80"/>
      <c r="R57" s="96"/>
      <c r="S57" s="80"/>
      <c r="T57" s="80"/>
      <c r="U57" s="96"/>
      <c r="V57" s="80"/>
      <c r="W57" s="80"/>
      <c r="X57" s="96"/>
      <c r="Y57" s="80"/>
      <c r="Z57" s="80"/>
      <c r="AA57" s="96"/>
      <c r="AB57" s="80"/>
      <c r="AC57" s="80"/>
      <c r="AD57" s="96"/>
      <c r="AE57" s="80"/>
      <c r="AF57" s="80"/>
      <c r="AG57" s="96"/>
    </row>
    <row r="58" spans="1:33" ht="12.75">
      <c r="A58" s="78"/>
      <c r="B58" s="78"/>
      <c r="C58" s="78"/>
      <c r="D58" s="80"/>
      <c r="E58" s="80"/>
      <c r="F58" s="96"/>
      <c r="G58" s="80"/>
      <c r="H58" s="80"/>
      <c r="I58" s="96"/>
      <c r="J58" s="80"/>
      <c r="K58" s="80"/>
      <c r="L58" s="96"/>
      <c r="M58" s="80"/>
      <c r="N58" s="80"/>
      <c r="O58" s="96"/>
      <c r="P58" s="80"/>
      <c r="Q58" s="80"/>
      <c r="R58" s="96"/>
      <c r="S58" s="80"/>
      <c r="T58" s="80"/>
      <c r="U58" s="96"/>
      <c r="V58" s="80"/>
      <c r="W58" s="80"/>
      <c r="X58" s="96"/>
      <c r="Y58" s="80"/>
      <c r="Z58" s="80"/>
      <c r="AA58" s="96"/>
      <c r="AB58" s="80"/>
      <c r="AC58" s="80"/>
      <c r="AD58" s="96"/>
      <c r="AE58" s="80"/>
      <c r="AF58" s="80"/>
      <c r="AG58" s="96"/>
    </row>
    <row r="59" spans="1:33" ht="12.75">
      <c r="A59" s="78"/>
      <c r="B59" s="78"/>
      <c r="C59" s="78"/>
      <c r="D59" s="80"/>
      <c r="E59" s="80"/>
      <c r="F59" s="96"/>
      <c r="G59" s="80"/>
      <c r="H59" s="80"/>
      <c r="I59" s="96"/>
      <c r="J59" s="80"/>
      <c r="K59" s="80"/>
      <c r="L59" s="96"/>
      <c r="M59" s="80"/>
      <c r="N59" s="80"/>
      <c r="O59" s="96"/>
      <c r="P59" s="80"/>
      <c r="Q59" s="80"/>
      <c r="R59" s="96"/>
      <c r="S59" s="80"/>
      <c r="T59" s="80"/>
      <c r="U59" s="96"/>
      <c r="V59" s="80"/>
      <c r="W59" s="80"/>
      <c r="X59" s="96"/>
      <c r="Y59" s="80"/>
      <c r="Z59" s="80"/>
      <c r="AA59" s="96"/>
      <c r="AB59" s="80"/>
      <c r="AC59" s="80"/>
      <c r="AD59" s="96"/>
      <c r="AE59" s="80"/>
      <c r="AF59" s="80"/>
      <c r="AG59" s="96"/>
    </row>
    <row r="60" spans="1:33" ht="12.75">
      <c r="A60" s="78"/>
      <c r="B60" s="78"/>
      <c r="C60" s="78"/>
      <c r="D60" s="80"/>
      <c r="E60" s="80"/>
      <c r="F60" s="96"/>
      <c r="G60" s="80"/>
      <c r="H60" s="80"/>
      <c r="I60" s="96"/>
      <c r="J60" s="80"/>
      <c r="K60" s="80"/>
      <c r="L60" s="96"/>
      <c r="M60" s="80"/>
      <c r="N60" s="80"/>
      <c r="O60" s="96"/>
      <c r="P60" s="80"/>
      <c r="Q60" s="80"/>
      <c r="R60" s="96"/>
      <c r="S60" s="80"/>
      <c r="T60" s="80"/>
      <c r="U60" s="96"/>
      <c r="V60" s="80"/>
      <c r="W60" s="80"/>
      <c r="X60" s="96"/>
      <c r="Y60" s="80"/>
      <c r="Z60" s="80"/>
      <c r="AA60" s="96"/>
      <c r="AB60" s="80"/>
      <c r="AC60" s="80"/>
      <c r="AD60" s="96"/>
      <c r="AE60" s="80"/>
      <c r="AF60" s="80"/>
      <c r="AG60" s="96"/>
    </row>
    <row r="61" spans="1:33" ht="12.75">
      <c r="A61" s="78"/>
      <c r="B61" s="78"/>
      <c r="C61" s="78"/>
      <c r="D61" s="80"/>
      <c r="E61" s="80"/>
      <c r="F61" s="96"/>
      <c r="G61" s="80"/>
      <c r="H61" s="80"/>
      <c r="I61" s="96"/>
      <c r="J61" s="80"/>
      <c r="K61" s="80"/>
      <c r="L61" s="96"/>
      <c r="M61" s="80"/>
      <c r="N61" s="80"/>
      <c r="O61" s="96"/>
      <c r="P61" s="80"/>
      <c r="Q61" s="80"/>
      <c r="R61" s="96"/>
      <c r="S61" s="80"/>
      <c r="T61" s="80"/>
      <c r="U61" s="96"/>
      <c r="V61" s="80"/>
      <c r="W61" s="80"/>
      <c r="X61" s="96"/>
      <c r="Y61" s="80"/>
      <c r="Z61" s="80"/>
      <c r="AA61" s="96"/>
      <c r="AB61" s="80"/>
      <c r="AC61" s="80"/>
      <c r="AD61" s="96"/>
      <c r="AE61" s="80"/>
      <c r="AF61" s="80"/>
      <c r="AG61" s="96"/>
    </row>
    <row r="62" spans="1:33" ht="12.75">
      <c r="A62" s="78"/>
      <c r="B62" s="78"/>
      <c r="C62" s="78"/>
      <c r="D62" s="80"/>
      <c r="E62" s="80"/>
      <c r="F62" s="96"/>
      <c r="G62" s="80"/>
      <c r="H62" s="80"/>
      <c r="I62" s="96"/>
      <c r="J62" s="80"/>
      <c r="K62" s="80"/>
      <c r="L62" s="96"/>
      <c r="M62" s="80"/>
      <c r="N62" s="80"/>
      <c r="O62" s="96"/>
      <c r="P62" s="80"/>
      <c r="Q62" s="80"/>
      <c r="R62" s="96"/>
      <c r="S62" s="80"/>
      <c r="T62" s="80"/>
      <c r="U62" s="96"/>
      <c r="V62" s="80"/>
      <c r="W62" s="80"/>
      <c r="X62" s="96"/>
      <c r="Y62" s="80"/>
      <c r="Z62" s="80"/>
      <c r="AA62" s="96"/>
      <c r="AB62" s="80"/>
      <c r="AC62" s="80"/>
      <c r="AD62" s="96"/>
      <c r="AE62" s="80"/>
      <c r="AF62" s="80"/>
      <c r="AG62" s="96"/>
    </row>
    <row r="63" spans="1:33" ht="12.75">
      <c r="A63" s="78"/>
      <c r="B63" s="78"/>
      <c r="C63" s="78"/>
      <c r="D63" s="80"/>
      <c r="E63" s="80"/>
      <c r="F63" s="96"/>
      <c r="G63" s="80"/>
      <c r="H63" s="80"/>
      <c r="I63" s="96"/>
      <c r="J63" s="80"/>
      <c r="K63" s="80"/>
      <c r="L63" s="96"/>
      <c r="M63" s="80"/>
      <c r="N63" s="80"/>
      <c r="O63" s="96"/>
      <c r="P63" s="80"/>
      <c r="Q63" s="80"/>
      <c r="R63" s="96"/>
      <c r="S63" s="80"/>
      <c r="T63" s="80"/>
      <c r="U63" s="96"/>
      <c r="V63" s="80"/>
      <c r="W63" s="80"/>
      <c r="X63" s="96"/>
      <c r="Y63" s="80"/>
      <c r="Z63" s="80"/>
      <c r="AA63" s="96"/>
      <c r="AB63" s="80"/>
      <c r="AC63" s="80"/>
      <c r="AD63" s="96"/>
      <c r="AE63" s="80"/>
      <c r="AF63" s="80"/>
      <c r="AG63" s="96"/>
    </row>
    <row r="64" spans="1:33" ht="12.75">
      <c r="A64" s="78"/>
      <c r="B64" s="78"/>
      <c r="C64" s="78"/>
      <c r="D64" s="80"/>
      <c r="E64" s="80"/>
      <c r="F64" s="96"/>
      <c r="G64" s="80"/>
      <c r="H64" s="80"/>
      <c r="I64" s="96"/>
      <c r="J64" s="80"/>
      <c r="K64" s="80"/>
      <c r="L64" s="96"/>
      <c r="M64" s="80"/>
      <c r="N64" s="80"/>
      <c r="O64" s="96"/>
      <c r="P64" s="80"/>
      <c r="Q64" s="80"/>
      <c r="R64" s="96"/>
      <c r="S64" s="80"/>
      <c r="T64" s="80"/>
      <c r="U64" s="96"/>
      <c r="V64" s="80"/>
      <c r="W64" s="80"/>
      <c r="X64" s="96"/>
      <c r="Y64" s="80"/>
      <c r="Z64" s="80"/>
      <c r="AA64" s="96"/>
      <c r="AB64" s="80"/>
      <c r="AC64" s="80"/>
      <c r="AD64" s="96"/>
      <c r="AE64" s="80"/>
      <c r="AF64" s="80"/>
      <c r="AG64" s="96"/>
    </row>
    <row r="65" spans="1:33" ht="12.75">
      <c r="A65" s="78"/>
      <c r="B65" s="78"/>
      <c r="C65" s="78"/>
      <c r="D65" s="80"/>
      <c r="E65" s="80"/>
      <c r="F65" s="96"/>
      <c r="G65" s="80"/>
      <c r="H65" s="80"/>
      <c r="I65" s="96"/>
      <c r="J65" s="80"/>
      <c r="K65" s="80"/>
      <c r="L65" s="96"/>
      <c r="M65" s="80"/>
      <c r="N65" s="80"/>
      <c r="O65" s="96"/>
      <c r="P65" s="80"/>
      <c r="Q65" s="80"/>
      <c r="R65" s="96"/>
      <c r="S65" s="80"/>
      <c r="T65" s="80"/>
      <c r="U65" s="96"/>
      <c r="V65" s="80"/>
      <c r="W65" s="80"/>
      <c r="X65" s="96"/>
      <c r="Y65" s="80"/>
      <c r="Z65" s="80"/>
      <c r="AA65" s="96"/>
      <c r="AB65" s="80"/>
      <c r="AC65" s="80"/>
      <c r="AD65" s="96"/>
      <c r="AE65" s="80"/>
      <c r="AF65" s="80"/>
      <c r="AG65" s="96"/>
    </row>
    <row r="66" spans="1:33" ht="12.75">
      <c r="A66" s="78"/>
      <c r="B66" s="78"/>
      <c r="C66" s="78"/>
      <c r="D66" s="80"/>
      <c r="E66" s="80"/>
      <c r="F66" s="96"/>
      <c r="G66" s="80"/>
      <c r="H66" s="80"/>
      <c r="I66" s="96"/>
      <c r="J66" s="80"/>
      <c r="K66" s="80"/>
      <c r="L66" s="96"/>
      <c r="M66" s="80"/>
      <c r="N66" s="80"/>
      <c r="O66" s="96"/>
      <c r="P66" s="80"/>
      <c r="Q66" s="80"/>
      <c r="R66" s="96"/>
      <c r="S66" s="80"/>
      <c r="T66" s="80"/>
      <c r="U66" s="96"/>
      <c r="V66" s="80"/>
      <c r="W66" s="80"/>
      <c r="X66" s="96"/>
      <c r="Y66" s="80"/>
      <c r="Z66" s="80"/>
      <c r="AA66" s="96"/>
      <c r="AB66" s="80"/>
      <c r="AC66" s="80"/>
      <c r="AD66" s="96"/>
      <c r="AE66" s="80"/>
      <c r="AF66" s="80"/>
      <c r="AG66" s="96"/>
    </row>
    <row r="67" spans="1:33" ht="12.75">
      <c r="A67" s="78"/>
      <c r="B67" s="78"/>
      <c r="C67" s="78"/>
      <c r="D67" s="80"/>
      <c r="E67" s="80"/>
      <c r="F67" s="96"/>
      <c r="G67" s="80"/>
      <c r="H67" s="80"/>
      <c r="I67" s="96"/>
      <c r="J67" s="80"/>
      <c r="K67" s="80"/>
      <c r="L67" s="96"/>
      <c r="M67" s="80"/>
      <c r="N67" s="80"/>
      <c r="O67" s="96"/>
      <c r="P67" s="80"/>
      <c r="Q67" s="80"/>
      <c r="R67" s="96"/>
      <c r="S67" s="80"/>
      <c r="T67" s="80"/>
      <c r="U67" s="96"/>
      <c r="V67" s="80"/>
      <c r="W67" s="80"/>
      <c r="X67" s="96"/>
      <c r="Y67" s="80"/>
      <c r="Z67" s="80"/>
      <c r="AA67" s="96"/>
      <c r="AB67" s="80"/>
      <c r="AC67" s="80"/>
      <c r="AD67" s="96"/>
      <c r="AE67" s="80"/>
      <c r="AF67" s="80"/>
      <c r="AG67" s="96"/>
    </row>
    <row r="68" spans="1:33" ht="12.75">
      <c r="A68" s="78"/>
      <c r="B68" s="78"/>
      <c r="C68" s="78"/>
      <c r="D68" s="80"/>
      <c r="E68" s="80"/>
      <c r="F68" s="96"/>
      <c r="G68" s="80"/>
      <c r="H68" s="80"/>
      <c r="I68" s="96"/>
      <c r="J68" s="80"/>
      <c r="K68" s="80"/>
      <c r="L68" s="96"/>
      <c r="M68" s="80"/>
      <c r="N68" s="80"/>
      <c r="O68" s="96"/>
      <c r="P68" s="80"/>
      <c r="Q68" s="80"/>
      <c r="R68" s="96"/>
      <c r="S68" s="80"/>
      <c r="T68" s="80"/>
      <c r="U68" s="96"/>
      <c r="V68" s="80"/>
      <c r="W68" s="80"/>
      <c r="X68" s="96"/>
      <c r="Y68" s="80"/>
      <c r="Z68" s="80"/>
      <c r="AA68" s="96"/>
      <c r="AB68" s="80"/>
      <c r="AC68" s="80"/>
      <c r="AD68" s="96"/>
      <c r="AE68" s="80"/>
      <c r="AF68" s="80"/>
      <c r="AG68" s="96"/>
    </row>
    <row r="69" spans="1:33" ht="12.75">
      <c r="A69" s="78"/>
      <c r="B69" s="78"/>
      <c r="C69" s="78"/>
      <c r="D69" s="80"/>
      <c r="E69" s="80"/>
      <c r="F69" s="96"/>
      <c r="G69" s="80"/>
      <c r="H69" s="80"/>
      <c r="I69" s="96"/>
      <c r="J69" s="80"/>
      <c r="K69" s="80"/>
      <c r="L69" s="96"/>
      <c r="M69" s="80"/>
      <c r="N69" s="80"/>
      <c r="O69" s="96"/>
      <c r="P69" s="80"/>
      <c r="Q69" s="80"/>
      <c r="R69" s="96"/>
      <c r="S69" s="80"/>
      <c r="T69" s="80"/>
      <c r="U69" s="96"/>
      <c r="V69" s="80"/>
      <c r="W69" s="80"/>
      <c r="X69" s="96"/>
      <c r="Y69" s="80"/>
      <c r="Z69" s="80"/>
      <c r="AA69" s="96"/>
      <c r="AB69" s="80"/>
      <c r="AC69" s="80"/>
      <c r="AD69" s="96"/>
      <c r="AE69" s="80"/>
      <c r="AF69" s="80"/>
      <c r="AG69" s="96"/>
    </row>
    <row r="70" spans="1:33" ht="12.75">
      <c r="A70" s="78"/>
      <c r="B70" s="78"/>
      <c r="C70" s="78"/>
      <c r="D70" s="80"/>
      <c r="E70" s="80"/>
      <c r="F70" s="96"/>
      <c r="G70" s="80"/>
      <c r="H70" s="80"/>
      <c r="I70" s="96"/>
      <c r="J70" s="80"/>
      <c r="K70" s="80"/>
      <c r="L70" s="96"/>
      <c r="M70" s="80"/>
      <c r="N70" s="80"/>
      <c r="O70" s="96"/>
      <c r="P70" s="80"/>
      <c r="Q70" s="80"/>
      <c r="R70" s="96"/>
      <c r="S70" s="80"/>
      <c r="T70" s="80"/>
      <c r="U70" s="96"/>
      <c r="V70" s="80"/>
      <c r="W70" s="80"/>
      <c r="X70" s="96"/>
      <c r="Y70" s="80"/>
      <c r="Z70" s="80"/>
      <c r="AA70" s="96"/>
      <c r="AB70" s="80"/>
      <c r="AC70" s="80"/>
      <c r="AD70" s="96"/>
      <c r="AE70" s="80"/>
      <c r="AF70" s="80"/>
      <c r="AG70" s="96"/>
    </row>
    <row r="71" spans="1:33" ht="12.75">
      <c r="A71" s="78"/>
      <c r="B71" s="78"/>
      <c r="C71" s="78"/>
      <c r="D71" s="80"/>
      <c r="E71" s="80"/>
      <c r="F71" s="96"/>
      <c r="G71" s="80"/>
      <c r="H71" s="80"/>
      <c r="I71" s="96"/>
      <c r="J71" s="80"/>
      <c r="K71" s="80"/>
      <c r="L71" s="96"/>
      <c r="M71" s="80"/>
      <c r="N71" s="80"/>
      <c r="O71" s="96"/>
      <c r="P71" s="80"/>
      <c r="Q71" s="80"/>
      <c r="R71" s="96"/>
      <c r="S71" s="80"/>
      <c r="T71" s="80"/>
      <c r="U71" s="96"/>
      <c r="V71" s="80"/>
      <c r="W71" s="80"/>
      <c r="X71" s="96"/>
      <c r="Y71" s="80"/>
      <c r="Z71" s="80"/>
      <c r="AA71" s="96"/>
      <c r="AB71" s="80"/>
      <c r="AC71" s="80"/>
      <c r="AD71" s="96"/>
      <c r="AE71" s="80"/>
      <c r="AF71" s="80"/>
      <c r="AG71" s="96"/>
    </row>
    <row r="72" spans="1:33" ht="12.75">
      <c r="A72" s="78"/>
      <c r="B72" s="78"/>
      <c r="C72" s="78"/>
      <c r="D72" s="80"/>
      <c r="E72" s="80"/>
      <c r="F72" s="96"/>
      <c r="G72" s="80"/>
      <c r="H72" s="80"/>
      <c r="I72" s="96"/>
      <c r="J72" s="80"/>
      <c r="K72" s="80"/>
      <c r="L72" s="96"/>
      <c r="M72" s="80"/>
      <c r="N72" s="80"/>
      <c r="O72" s="96"/>
      <c r="P72" s="80"/>
      <c r="Q72" s="80"/>
      <c r="R72" s="96"/>
      <c r="S72" s="80"/>
      <c r="T72" s="80"/>
      <c r="U72" s="96"/>
      <c r="V72" s="80"/>
      <c r="W72" s="80"/>
      <c r="X72" s="96"/>
      <c r="Y72" s="80"/>
      <c r="Z72" s="80"/>
      <c r="AA72" s="96"/>
      <c r="AB72" s="80"/>
      <c r="AC72" s="80"/>
      <c r="AD72" s="96"/>
      <c r="AE72" s="80"/>
      <c r="AF72" s="80"/>
      <c r="AG72" s="96"/>
    </row>
    <row r="73" spans="1:33" ht="12.75">
      <c r="A73" s="78"/>
      <c r="B73" s="78"/>
      <c r="C73" s="78"/>
      <c r="D73" s="80"/>
      <c r="E73" s="80"/>
      <c r="F73" s="96"/>
      <c r="G73" s="80"/>
      <c r="H73" s="80"/>
      <c r="I73" s="96"/>
      <c r="J73" s="80"/>
      <c r="K73" s="80"/>
      <c r="L73" s="96"/>
      <c r="M73" s="80"/>
      <c r="N73" s="80"/>
      <c r="O73" s="96"/>
      <c r="P73" s="80"/>
      <c r="Q73" s="80"/>
      <c r="R73" s="96"/>
      <c r="S73" s="80"/>
      <c r="T73" s="80"/>
      <c r="U73" s="96"/>
      <c r="V73" s="80"/>
      <c r="W73" s="80"/>
      <c r="X73" s="96"/>
      <c r="Y73" s="80"/>
      <c r="Z73" s="80"/>
      <c r="AA73" s="96"/>
      <c r="AB73" s="80"/>
      <c r="AC73" s="80"/>
      <c r="AD73" s="96"/>
      <c r="AE73" s="80"/>
      <c r="AF73" s="80"/>
      <c r="AG73" s="96"/>
    </row>
    <row r="74" spans="1:33" ht="12.75">
      <c r="A74" s="78"/>
      <c r="B74" s="78"/>
      <c r="C74" s="78"/>
      <c r="D74" s="80"/>
      <c r="E74" s="80"/>
      <c r="F74" s="96"/>
      <c r="G74" s="80"/>
      <c r="H74" s="80"/>
      <c r="I74" s="96"/>
      <c r="J74" s="80"/>
      <c r="K74" s="80"/>
      <c r="L74" s="96"/>
      <c r="M74" s="80"/>
      <c r="N74" s="80"/>
      <c r="O74" s="96"/>
      <c r="P74" s="80"/>
      <c r="Q74" s="80"/>
      <c r="R74" s="96"/>
      <c r="S74" s="80"/>
      <c r="T74" s="80"/>
      <c r="U74" s="96"/>
      <c r="V74" s="80"/>
      <c r="W74" s="80"/>
      <c r="X74" s="96"/>
      <c r="Y74" s="80"/>
      <c r="Z74" s="80"/>
      <c r="AA74" s="96"/>
      <c r="AB74" s="80"/>
      <c r="AC74" s="80"/>
      <c r="AD74" s="96"/>
      <c r="AE74" s="80"/>
      <c r="AF74" s="80"/>
      <c r="AG74" s="96"/>
    </row>
    <row r="75" spans="1:33" ht="12.75">
      <c r="A75" s="78"/>
      <c r="B75" s="78"/>
      <c r="C75" s="78"/>
      <c r="D75" s="80"/>
      <c r="E75" s="80"/>
      <c r="F75" s="96"/>
      <c r="G75" s="80"/>
      <c r="H75" s="80"/>
      <c r="I75" s="96"/>
      <c r="J75" s="80"/>
      <c r="K75" s="80"/>
      <c r="L75" s="96"/>
      <c r="M75" s="80"/>
      <c r="N75" s="80"/>
      <c r="O75" s="96"/>
      <c r="P75" s="80"/>
      <c r="Q75" s="80"/>
      <c r="R75" s="96"/>
      <c r="S75" s="80"/>
      <c r="T75" s="80"/>
      <c r="U75" s="96"/>
      <c r="V75" s="80"/>
      <c r="W75" s="80"/>
      <c r="X75" s="96"/>
      <c r="Y75" s="80"/>
      <c r="Z75" s="80"/>
      <c r="AA75" s="96"/>
      <c r="AB75" s="80"/>
      <c r="AC75" s="80"/>
      <c r="AD75" s="96"/>
      <c r="AE75" s="80"/>
      <c r="AF75" s="80"/>
      <c r="AG75" s="96"/>
    </row>
    <row r="76" spans="1:33" ht="12.75">
      <c r="A76" s="78"/>
      <c r="B76" s="78"/>
      <c r="C76" s="78"/>
      <c r="D76" s="80"/>
      <c r="E76" s="80"/>
      <c r="F76" s="96"/>
      <c r="G76" s="80"/>
      <c r="H76" s="80"/>
      <c r="I76" s="96"/>
      <c r="J76" s="80"/>
      <c r="K76" s="80"/>
      <c r="L76" s="96"/>
      <c r="M76" s="80"/>
      <c r="N76" s="80"/>
      <c r="O76" s="96"/>
      <c r="P76" s="80"/>
      <c r="Q76" s="80"/>
      <c r="R76" s="96"/>
      <c r="S76" s="80"/>
      <c r="T76" s="80"/>
      <c r="U76" s="96"/>
      <c r="V76" s="80"/>
      <c r="W76" s="80"/>
      <c r="X76" s="96"/>
      <c r="Y76" s="80"/>
      <c r="Z76" s="80"/>
      <c r="AA76" s="96"/>
      <c r="AB76" s="80"/>
      <c r="AC76" s="80"/>
      <c r="AD76" s="96"/>
      <c r="AE76" s="80"/>
      <c r="AF76" s="80"/>
      <c r="AG76" s="96"/>
    </row>
    <row r="77" spans="1:33" ht="12.75">
      <c r="A77" s="78"/>
      <c r="B77" s="78"/>
      <c r="C77" s="78"/>
      <c r="D77" s="80"/>
      <c r="E77" s="80"/>
      <c r="F77" s="96"/>
      <c r="G77" s="80"/>
      <c r="H77" s="80"/>
      <c r="I77" s="96"/>
      <c r="J77" s="80"/>
      <c r="K77" s="80"/>
      <c r="L77" s="96"/>
      <c r="M77" s="80"/>
      <c r="N77" s="80"/>
      <c r="O77" s="96"/>
      <c r="P77" s="80"/>
      <c r="Q77" s="80"/>
      <c r="R77" s="96"/>
      <c r="S77" s="80"/>
      <c r="T77" s="80"/>
      <c r="U77" s="96"/>
      <c r="V77" s="80"/>
      <c r="W77" s="80"/>
      <c r="X77" s="96"/>
      <c r="Y77" s="80"/>
      <c r="Z77" s="80"/>
      <c r="AA77" s="96"/>
      <c r="AB77" s="80"/>
      <c r="AC77" s="80"/>
      <c r="AD77" s="96"/>
      <c r="AE77" s="80"/>
      <c r="AF77" s="80"/>
      <c r="AG77" s="96"/>
    </row>
    <row r="78" spans="1:33" ht="12.75">
      <c r="A78" s="78"/>
      <c r="B78" s="78"/>
      <c r="C78" s="78"/>
      <c r="D78" s="80"/>
      <c r="E78" s="80"/>
      <c r="F78" s="96"/>
      <c r="G78" s="80"/>
      <c r="H78" s="80"/>
      <c r="I78" s="96"/>
      <c r="J78" s="80"/>
      <c r="K78" s="80"/>
      <c r="L78" s="96"/>
      <c r="M78" s="80"/>
      <c r="N78" s="80"/>
      <c r="O78" s="96"/>
      <c r="P78" s="80"/>
      <c r="Q78" s="80"/>
      <c r="R78" s="96"/>
      <c r="S78" s="80"/>
      <c r="T78" s="80"/>
      <c r="U78" s="96"/>
      <c r="V78" s="80"/>
      <c r="W78" s="80"/>
      <c r="X78" s="96"/>
      <c r="Y78" s="80"/>
      <c r="Z78" s="80"/>
      <c r="AA78" s="96"/>
      <c r="AB78" s="80"/>
      <c r="AC78" s="80"/>
      <c r="AD78" s="96"/>
      <c r="AE78" s="80"/>
      <c r="AF78" s="80"/>
      <c r="AG78" s="96"/>
    </row>
    <row r="79" spans="1:33" ht="12.75">
      <c r="A79" s="78"/>
      <c r="B79" s="78"/>
      <c r="C79" s="78"/>
      <c r="D79" s="80"/>
      <c r="E79" s="80"/>
      <c r="F79" s="96"/>
      <c r="G79" s="80"/>
      <c r="H79" s="80"/>
      <c r="I79" s="96"/>
      <c r="J79" s="80"/>
      <c r="K79" s="80"/>
      <c r="L79" s="96"/>
      <c r="M79" s="80"/>
      <c r="N79" s="80"/>
      <c r="O79" s="96"/>
      <c r="P79" s="80"/>
      <c r="Q79" s="80"/>
      <c r="R79" s="96"/>
      <c r="S79" s="80"/>
      <c r="T79" s="80"/>
      <c r="U79" s="96"/>
      <c r="V79" s="80"/>
      <c r="W79" s="80"/>
      <c r="X79" s="96"/>
      <c r="Y79" s="80"/>
      <c r="Z79" s="80"/>
      <c r="AA79" s="96"/>
      <c r="AB79" s="80"/>
      <c r="AC79" s="80"/>
      <c r="AD79" s="96"/>
      <c r="AE79" s="80"/>
      <c r="AF79" s="80"/>
      <c r="AG79" s="96"/>
    </row>
    <row r="80" spans="1:33" ht="12.75">
      <c r="A80" s="78"/>
      <c r="B80" s="78"/>
      <c r="C80" s="78"/>
      <c r="D80" s="80"/>
      <c r="E80" s="80"/>
      <c r="F80" s="96"/>
      <c r="G80" s="80"/>
      <c r="H80" s="80"/>
      <c r="I80" s="96"/>
      <c r="J80" s="80"/>
      <c r="K80" s="80"/>
      <c r="L80" s="96"/>
      <c r="M80" s="80"/>
      <c r="N80" s="80"/>
      <c r="O80" s="96"/>
      <c r="P80" s="80"/>
      <c r="Q80" s="80"/>
      <c r="R80" s="96"/>
      <c r="S80" s="80"/>
      <c r="T80" s="80"/>
      <c r="U80" s="96"/>
      <c r="V80" s="80"/>
      <c r="W80" s="80"/>
      <c r="X80" s="96"/>
      <c r="Y80" s="80"/>
      <c r="Z80" s="80"/>
      <c r="AA80" s="96"/>
      <c r="AB80" s="80"/>
      <c r="AC80" s="80"/>
      <c r="AD80" s="96"/>
      <c r="AE80" s="80"/>
      <c r="AF80" s="80"/>
      <c r="AG80" s="96"/>
    </row>
    <row r="81" spans="4:33" ht="12.75">
      <c r="D81" s="55"/>
      <c r="E81" s="55"/>
      <c r="F81" s="97"/>
      <c r="G81" s="55"/>
      <c r="H81" s="55"/>
      <c r="I81" s="97"/>
      <c r="J81" s="55"/>
      <c r="K81" s="55"/>
      <c r="L81" s="97"/>
      <c r="M81" s="55"/>
      <c r="N81" s="55"/>
      <c r="O81" s="97"/>
      <c r="P81" s="55"/>
      <c r="Q81" s="55"/>
      <c r="R81" s="97"/>
      <c r="S81" s="55"/>
      <c r="T81" s="55"/>
      <c r="U81" s="97"/>
      <c r="V81" s="55"/>
      <c r="W81" s="55"/>
      <c r="X81" s="97"/>
      <c r="Y81" s="55"/>
      <c r="Z81" s="55"/>
      <c r="AA81" s="97"/>
      <c r="AB81" s="55"/>
      <c r="AC81" s="55"/>
      <c r="AD81" s="97"/>
      <c r="AE81" s="55"/>
      <c r="AF81" s="55"/>
      <c r="AG81" s="97"/>
    </row>
    <row r="82" spans="4:33" ht="12.75">
      <c r="D82" s="55"/>
      <c r="E82" s="55"/>
      <c r="F82" s="97"/>
      <c r="G82" s="55"/>
      <c r="H82" s="55"/>
      <c r="I82" s="97"/>
      <c r="J82" s="55"/>
      <c r="K82" s="55"/>
      <c r="L82" s="97"/>
      <c r="M82" s="55"/>
      <c r="N82" s="55"/>
      <c r="O82" s="97"/>
      <c r="P82" s="55"/>
      <c r="Q82" s="55"/>
      <c r="R82" s="97"/>
      <c r="S82" s="55"/>
      <c r="T82" s="55"/>
      <c r="U82" s="97"/>
      <c r="V82" s="55"/>
      <c r="W82" s="55"/>
      <c r="X82" s="97"/>
      <c r="Y82" s="55"/>
      <c r="Z82" s="55"/>
      <c r="AA82" s="97"/>
      <c r="AB82" s="55"/>
      <c r="AC82" s="55"/>
      <c r="AD82" s="97"/>
      <c r="AE82" s="55"/>
      <c r="AF82" s="55"/>
      <c r="AG82" s="97"/>
    </row>
  </sheetData>
  <sheetProtection/>
  <mergeCells count="1">
    <mergeCell ref="B1:AG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0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86" customWidth="1"/>
    <col min="4" max="5" width="10.7109375" style="2" hidden="1" customWidth="1"/>
    <col min="6" max="6" width="10.7109375" style="86" customWidth="1"/>
    <col min="7" max="8" width="10.7109375" style="2" hidden="1" customWidth="1"/>
    <col min="9" max="9" width="10.7109375" style="86" customWidth="1"/>
    <col min="10" max="11" width="10.7109375" style="2" hidden="1" customWidth="1"/>
    <col min="12" max="12" width="10.7109375" style="86" customWidth="1"/>
    <col min="13" max="14" width="10.7109375" style="2" hidden="1" customWidth="1"/>
    <col min="15" max="15" width="10.7109375" style="86" customWidth="1"/>
    <col min="16" max="16" width="10.7109375" style="2" hidden="1" customWidth="1"/>
    <col min="17" max="17" width="11.7109375" style="2" hidden="1" customWidth="1"/>
    <col min="18" max="18" width="10.7109375" style="86" customWidth="1"/>
    <col min="19" max="20" width="10.7109375" style="2" hidden="1" customWidth="1"/>
    <col min="21" max="21" width="10.7109375" style="86" customWidth="1"/>
    <col min="22" max="23" width="10.7109375" style="2" hidden="1" customWidth="1"/>
    <col min="24" max="24" width="10.7109375" style="86" customWidth="1"/>
    <col min="25" max="25" width="11.28125" style="2" hidden="1" customWidth="1"/>
    <col min="26" max="26" width="10.7109375" style="2" hidden="1" customWidth="1"/>
    <col min="27" max="27" width="11.28125" style="86" customWidth="1"/>
    <col min="28" max="29" width="10.7109375" style="2" hidden="1" customWidth="1"/>
    <col min="30" max="30" width="10.7109375" style="86" customWidth="1"/>
    <col min="31" max="32" width="10.7109375" style="2" hidden="1" customWidth="1"/>
    <col min="33" max="33" width="11.7109375" style="86" customWidth="1"/>
    <col min="34" max="16384" width="9.140625" style="2" customWidth="1"/>
  </cols>
  <sheetData>
    <row r="1" spans="1:37" ht="15.75" customHeight="1">
      <c r="A1" s="3"/>
      <c r="B1" s="99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"/>
      <c r="AI1" s="1"/>
      <c r="AJ1" s="1"/>
      <c r="AK1" s="1"/>
    </row>
    <row r="2" spans="1:33" s="7" customFormat="1" ht="81.75" customHeight="1">
      <c r="A2" s="4"/>
      <c r="B2" s="5" t="s">
        <v>1</v>
      </c>
      <c r="C2" s="6" t="s">
        <v>2</v>
      </c>
      <c r="D2" s="43" t="s">
        <v>3</v>
      </c>
      <c r="E2" s="44" t="s">
        <v>4</v>
      </c>
      <c r="F2" s="108" t="s">
        <v>5</v>
      </c>
      <c r="G2" s="44" t="s">
        <v>6</v>
      </c>
      <c r="H2" s="44" t="s">
        <v>7</v>
      </c>
      <c r="I2" s="45" t="s">
        <v>8</v>
      </c>
      <c r="J2" s="44" t="s">
        <v>9</v>
      </c>
      <c r="K2" s="44" t="s">
        <v>10</v>
      </c>
      <c r="L2" s="45" t="s">
        <v>11</v>
      </c>
      <c r="M2" s="44" t="s">
        <v>9</v>
      </c>
      <c r="N2" s="44" t="s">
        <v>3</v>
      </c>
      <c r="O2" s="45" t="s">
        <v>12</v>
      </c>
      <c r="P2" s="44" t="s">
        <v>13</v>
      </c>
      <c r="Q2" s="44" t="s">
        <v>14</v>
      </c>
      <c r="R2" s="45" t="s">
        <v>15</v>
      </c>
      <c r="S2" s="44" t="s">
        <v>16</v>
      </c>
      <c r="T2" s="44" t="s">
        <v>14</v>
      </c>
      <c r="U2" s="45" t="s">
        <v>17</v>
      </c>
      <c r="V2" s="44" t="s">
        <v>16</v>
      </c>
      <c r="W2" s="44" t="s">
        <v>18</v>
      </c>
      <c r="X2" s="45" t="s">
        <v>19</v>
      </c>
      <c r="Y2" s="44" t="s">
        <v>20</v>
      </c>
      <c r="Z2" s="44" t="s">
        <v>21</v>
      </c>
      <c r="AA2" s="45" t="s">
        <v>22</v>
      </c>
      <c r="AB2" s="44" t="s">
        <v>23</v>
      </c>
      <c r="AC2" s="44" t="s">
        <v>24</v>
      </c>
      <c r="AD2" s="45" t="s">
        <v>25</v>
      </c>
      <c r="AE2" s="44" t="s">
        <v>26</v>
      </c>
      <c r="AF2" s="44" t="s">
        <v>7</v>
      </c>
      <c r="AG2" s="45" t="s">
        <v>27</v>
      </c>
    </row>
    <row r="3" spans="1:33" s="7" customFormat="1" ht="12.75">
      <c r="A3" s="8"/>
      <c r="B3" s="9"/>
      <c r="C3" s="82"/>
      <c r="D3" s="11"/>
      <c r="E3" s="103"/>
      <c r="F3" s="109"/>
      <c r="G3" s="13"/>
      <c r="H3" s="12"/>
      <c r="I3" s="87"/>
      <c r="J3" s="12"/>
      <c r="K3" s="12"/>
      <c r="L3" s="87"/>
      <c r="M3" s="12"/>
      <c r="N3" s="12"/>
      <c r="O3" s="87"/>
      <c r="P3" s="12"/>
      <c r="Q3" s="12"/>
      <c r="R3" s="87"/>
      <c r="S3" s="12"/>
      <c r="T3" s="13"/>
      <c r="U3" s="87"/>
      <c r="V3" s="12"/>
      <c r="W3" s="13"/>
      <c r="X3" s="87"/>
      <c r="Y3" s="12"/>
      <c r="Z3" s="12"/>
      <c r="AA3" s="87"/>
      <c r="AB3" s="12"/>
      <c r="AC3" s="12"/>
      <c r="AD3" s="87"/>
      <c r="AE3" s="12"/>
      <c r="AF3" s="12"/>
      <c r="AG3" s="87"/>
    </row>
    <row r="4" spans="1:33" s="7" customFormat="1" ht="12.75">
      <c r="A4" s="14"/>
      <c r="B4" s="15" t="s">
        <v>48</v>
      </c>
      <c r="C4" s="82"/>
      <c r="D4" s="27"/>
      <c r="E4" s="104"/>
      <c r="F4" s="110"/>
      <c r="G4" s="35"/>
      <c r="H4" s="28"/>
      <c r="I4" s="88"/>
      <c r="J4" s="28"/>
      <c r="K4" s="28"/>
      <c r="L4" s="88"/>
      <c r="M4" s="28"/>
      <c r="N4" s="28"/>
      <c r="O4" s="88"/>
      <c r="P4" s="28"/>
      <c r="Q4" s="28"/>
      <c r="R4" s="88"/>
      <c r="S4" s="28"/>
      <c r="T4" s="35"/>
      <c r="U4" s="88"/>
      <c r="V4" s="28"/>
      <c r="W4" s="35"/>
      <c r="X4" s="88"/>
      <c r="Y4" s="28"/>
      <c r="Z4" s="28"/>
      <c r="AA4" s="88"/>
      <c r="AB4" s="28"/>
      <c r="AC4" s="28"/>
      <c r="AD4" s="88"/>
      <c r="AE4" s="28"/>
      <c r="AF4" s="28"/>
      <c r="AG4" s="88"/>
    </row>
    <row r="5" spans="1:33" s="7" customFormat="1" ht="12.75">
      <c r="A5" s="14"/>
      <c r="B5" s="16"/>
      <c r="C5" s="82"/>
      <c r="D5" s="27"/>
      <c r="E5" s="104"/>
      <c r="F5" s="110"/>
      <c r="G5" s="35"/>
      <c r="H5" s="28"/>
      <c r="I5" s="88"/>
      <c r="J5" s="28"/>
      <c r="K5" s="28"/>
      <c r="L5" s="88"/>
      <c r="M5" s="28"/>
      <c r="N5" s="28"/>
      <c r="O5" s="88"/>
      <c r="P5" s="28"/>
      <c r="Q5" s="28"/>
      <c r="R5" s="88"/>
      <c r="S5" s="28"/>
      <c r="T5" s="35"/>
      <c r="U5" s="88"/>
      <c r="V5" s="28"/>
      <c r="W5" s="35"/>
      <c r="X5" s="88"/>
      <c r="Y5" s="28"/>
      <c r="Z5" s="28"/>
      <c r="AA5" s="88"/>
      <c r="AB5" s="28"/>
      <c r="AC5" s="28"/>
      <c r="AD5" s="88"/>
      <c r="AE5" s="28"/>
      <c r="AF5" s="28"/>
      <c r="AG5" s="88"/>
    </row>
    <row r="6" spans="1:33" s="7" customFormat="1" ht="12.75">
      <c r="A6" s="17"/>
      <c r="B6" s="18" t="s">
        <v>49</v>
      </c>
      <c r="C6" s="83" t="s">
        <v>50</v>
      </c>
      <c r="D6" s="29">
        <v>5435580051</v>
      </c>
      <c r="E6" s="105">
        <v>6755308382</v>
      </c>
      <c r="F6" s="111">
        <f>IF($E6=0,0,($D6/$E6))</f>
        <v>0.8046383293890017</v>
      </c>
      <c r="G6" s="36">
        <v>1531068329</v>
      </c>
      <c r="H6" s="30">
        <v>5905961259</v>
      </c>
      <c r="I6" s="89">
        <f>IF($H6=0,0,($G6/$H6))</f>
        <v>0.25924117376605366</v>
      </c>
      <c r="J6" s="30">
        <v>1531068329</v>
      </c>
      <c r="K6" s="30">
        <v>4384373826</v>
      </c>
      <c r="L6" s="89">
        <f>IF($K6=0,0,($J6/$K6))</f>
        <v>0.34921026120549603</v>
      </c>
      <c r="M6" s="30">
        <v>1531068329</v>
      </c>
      <c r="N6" s="30">
        <v>5435580051</v>
      </c>
      <c r="O6" s="89">
        <f>IF($D6=0,0,($M6/$D6))</f>
        <v>0.28167524250117976</v>
      </c>
      <c r="P6" s="30">
        <v>709864928</v>
      </c>
      <c r="Q6" s="30">
        <v>1558133958</v>
      </c>
      <c r="R6" s="89">
        <f>IF($Q6=0,0,($P6/$Q6))</f>
        <v>0.4555865844238278</v>
      </c>
      <c r="S6" s="39">
        <v>69581825</v>
      </c>
      <c r="T6" s="40">
        <v>1558133958</v>
      </c>
      <c r="U6" s="89">
        <f>IF($T6=0,0,($S6/$T6))</f>
        <v>0.044657152000790935</v>
      </c>
      <c r="V6" s="39">
        <v>69581825</v>
      </c>
      <c r="W6" s="40">
        <v>13447559517</v>
      </c>
      <c r="X6" s="89">
        <f>IF($W6=0,0,($V6/$W6))</f>
        <v>0.005174308759298425</v>
      </c>
      <c r="Y6" s="39">
        <v>1137413280</v>
      </c>
      <c r="Z6" s="39">
        <v>1558133958</v>
      </c>
      <c r="AA6" s="89">
        <f>IF($Z6=0,0,($Y6/$Z6))</f>
        <v>0.7299842700687742</v>
      </c>
      <c r="AB6" s="39">
        <v>820635176</v>
      </c>
      <c r="AC6" s="39">
        <v>2928610040</v>
      </c>
      <c r="AD6" s="89">
        <f>IF($AC6=0,0,($AB6/$AC6))</f>
        <v>0.28021319492574026</v>
      </c>
      <c r="AE6" s="30">
        <v>852917409</v>
      </c>
      <c r="AF6" s="39">
        <v>5905961259</v>
      </c>
      <c r="AG6" s="89">
        <f>IF($AF6=0,0,($AE6/$AF6))</f>
        <v>0.14441635689706783</v>
      </c>
    </row>
    <row r="7" spans="1:33" s="7" customFormat="1" ht="12.75">
      <c r="A7" s="17"/>
      <c r="B7" s="18" t="s">
        <v>51</v>
      </c>
      <c r="C7" s="83" t="s">
        <v>52</v>
      </c>
      <c r="D7" s="29">
        <v>32894979334</v>
      </c>
      <c r="E7" s="105">
        <v>36697919424</v>
      </c>
      <c r="F7" s="111">
        <f>IF($E7=0,0,($D7/$E7))</f>
        <v>0.896371779389953</v>
      </c>
      <c r="G7" s="36">
        <v>10709445766</v>
      </c>
      <c r="H7" s="30">
        <v>34796423269</v>
      </c>
      <c r="I7" s="89">
        <f>IF($H7=0,0,($G7/$H7))</f>
        <v>0.3077743273556798</v>
      </c>
      <c r="J7" s="30">
        <v>10709445766</v>
      </c>
      <c r="K7" s="30">
        <v>26281242945</v>
      </c>
      <c r="L7" s="89">
        <f>IF($K7=0,0,($J7/$K7))</f>
        <v>0.407493884075885</v>
      </c>
      <c r="M7" s="30">
        <v>10709445766</v>
      </c>
      <c r="N7" s="30">
        <v>32894979334</v>
      </c>
      <c r="O7" s="89">
        <f>IF($D7=0,0,($M7/$D7))</f>
        <v>0.32556475130327256</v>
      </c>
      <c r="P7" s="30">
        <v>4597216059</v>
      </c>
      <c r="Q7" s="30">
        <v>6774256157</v>
      </c>
      <c r="R7" s="89">
        <f>IF($Q7=0,0,($P7/$Q7))</f>
        <v>0.678630384274676</v>
      </c>
      <c r="S7" s="39">
        <v>2988696192</v>
      </c>
      <c r="T7" s="40">
        <v>6774256157</v>
      </c>
      <c r="U7" s="89">
        <f>IF($T7=0,0,($S7/$T7))</f>
        <v>0.44118440796067465</v>
      </c>
      <c r="V7" s="39">
        <v>2988696192</v>
      </c>
      <c r="W7" s="40">
        <v>41975484474</v>
      </c>
      <c r="X7" s="89">
        <f>IF($W7=0,0,($V7/$W7))</f>
        <v>0.07120099337629386</v>
      </c>
      <c r="Y7" s="39">
        <v>4621069868</v>
      </c>
      <c r="Z7" s="39">
        <v>6774256156</v>
      </c>
      <c r="AA7" s="89">
        <f>IF($Z7=0,0,($Y7/$Z7))</f>
        <v>0.682151628397915</v>
      </c>
      <c r="AB7" s="39">
        <v>4903206992</v>
      </c>
      <c r="AC7" s="39">
        <v>18353075123</v>
      </c>
      <c r="AD7" s="89">
        <f>IF($AC7=0,0,($AB7/$AC7))</f>
        <v>0.2671599696039668</v>
      </c>
      <c r="AE7" s="30">
        <v>5026126667</v>
      </c>
      <c r="AF7" s="39">
        <v>34796423269</v>
      </c>
      <c r="AG7" s="89">
        <f>IF($AF7=0,0,($AE7/$AF7))</f>
        <v>0.14444377308968295</v>
      </c>
    </row>
    <row r="8" spans="1:33" s="7" customFormat="1" ht="12.75">
      <c r="A8" s="17"/>
      <c r="B8" s="18" t="s">
        <v>53</v>
      </c>
      <c r="C8" s="83" t="s">
        <v>54</v>
      </c>
      <c r="D8" s="29">
        <v>30753306466</v>
      </c>
      <c r="E8" s="105">
        <v>34255724555</v>
      </c>
      <c r="F8" s="111">
        <f aca="true" t="shared" si="0" ref="F8:F14">IF($E8=0,0,($D8/$E8))</f>
        <v>0.8977567068132913</v>
      </c>
      <c r="G8" s="36">
        <v>6692144181</v>
      </c>
      <c r="H8" s="30">
        <v>32378196760</v>
      </c>
      <c r="I8" s="89">
        <f aca="true" t="shared" si="1" ref="I8:I14">IF($H8=0,0,($G8/$H8))</f>
        <v>0.2066867475852599</v>
      </c>
      <c r="J8" s="30">
        <v>6692144181</v>
      </c>
      <c r="K8" s="30">
        <v>19889174296</v>
      </c>
      <c r="L8" s="89">
        <f aca="true" t="shared" si="2" ref="L8:L14">IF($K8=0,0,($J8/$K8))</f>
        <v>0.33647169467190435</v>
      </c>
      <c r="M8" s="30">
        <v>6692144181</v>
      </c>
      <c r="N8" s="30">
        <v>30753306466</v>
      </c>
      <c r="O8" s="89">
        <f aca="true" t="shared" si="3" ref="O8:O14">IF($D8=0,0,($M8/$D8))</f>
        <v>0.2176073063362682</v>
      </c>
      <c r="P8" s="30">
        <v>3254206185</v>
      </c>
      <c r="Q8" s="30">
        <v>5130961437</v>
      </c>
      <c r="R8" s="89">
        <f aca="true" t="shared" si="4" ref="R8:R14">IF($Q8=0,0,($P8/$Q8))</f>
        <v>0.6342293203635317</v>
      </c>
      <c r="S8" s="39">
        <v>1790950140</v>
      </c>
      <c r="T8" s="40">
        <v>5130961437</v>
      </c>
      <c r="U8" s="89">
        <f aca="true" t="shared" si="5" ref="U8:U14">IF($T8=0,0,($S8/$T8))</f>
        <v>0.34904767108270124</v>
      </c>
      <c r="V8" s="39">
        <v>1790950140</v>
      </c>
      <c r="W8" s="40">
        <v>47646569855</v>
      </c>
      <c r="X8" s="89">
        <f aca="true" t="shared" si="6" ref="X8:X14">IF($W8=0,0,($V8/$W8))</f>
        <v>0.03758822818621137</v>
      </c>
      <c r="Y8" s="39">
        <v>3133239249</v>
      </c>
      <c r="Z8" s="39">
        <v>5130961437</v>
      </c>
      <c r="AA8" s="89">
        <f aca="true" t="shared" si="7" ref="AA8:AA14">IF($Z8=0,0,($Y8/$Z8))</f>
        <v>0.6106534394130938</v>
      </c>
      <c r="AB8" s="39">
        <v>4455685533</v>
      </c>
      <c r="AC8" s="39">
        <v>20989266006</v>
      </c>
      <c r="AD8" s="89">
        <f aca="true" t="shared" si="8" ref="AD8:AD14">IF($AC8=0,0,($AB8/$AC8))</f>
        <v>0.21228400896564445</v>
      </c>
      <c r="AE8" s="30">
        <v>4853107799</v>
      </c>
      <c r="AF8" s="39">
        <v>32378196760</v>
      </c>
      <c r="AG8" s="89">
        <f aca="true" t="shared" si="9" ref="AG8:AG14">IF($AF8=0,0,($AE8/$AF8))</f>
        <v>0.14988814340011442</v>
      </c>
    </row>
    <row r="9" spans="1:33" s="7" customFormat="1" ht="12.75">
      <c r="A9" s="17"/>
      <c r="B9" s="18" t="s">
        <v>55</v>
      </c>
      <c r="C9" s="83" t="s">
        <v>56</v>
      </c>
      <c r="D9" s="29">
        <v>31893725915</v>
      </c>
      <c r="E9" s="105">
        <v>34957407436</v>
      </c>
      <c r="F9" s="111">
        <f t="shared" si="0"/>
        <v>0.9123595899779186</v>
      </c>
      <c r="G9" s="36">
        <v>9048656428</v>
      </c>
      <c r="H9" s="30">
        <v>30646274349</v>
      </c>
      <c r="I9" s="89">
        <f t="shared" si="1"/>
        <v>0.2952612224557489</v>
      </c>
      <c r="J9" s="30">
        <v>9048656428</v>
      </c>
      <c r="K9" s="30">
        <v>20221089317</v>
      </c>
      <c r="L9" s="89">
        <f t="shared" si="2"/>
        <v>0.4474861015718246</v>
      </c>
      <c r="M9" s="30">
        <v>9048656428</v>
      </c>
      <c r="N9" s="30">
        <v>31893725915</v>
      </c>
      <c r="O9" s="89">
        <f t="shared" si="3"/>
        <v>0.28371274187643</v>
      </c>
      <c r="P9" s="30">
        <v>3035219000</v>
      </c>
      <c r="Q9" s="30">
        <v>6725067000</v>
      </c>
      <c r="R9" s="89">
        <f t="shared" si="4"/>
        <v>0.4513291837835965</v>
      </c>
      <c r="S9" s="39">
        <v>1000000000</v>
      </c>
      <c r="T9" s="40">
        <v>6725067000</v>
      </c>
      <c r="U9" s="89">
        <f t="shared" si="5"/>
        <v>0.1486974033121157</v>
      </c>
      <c r="V9" s="39">
        <v>1000000000</v>
      </c>
      <c r="W9" s="40">
        <v>49090941000</v>
      </c>
      <c r="X9" s="89">
        <f t="shared" si="6"/>
        <v>0.020370357129638236</v>
      </c>
      <c r="Y9" s="39">
        <v>5016507000</v>
      </c>
      <c r="Z9" s="39">
        <v>6725067000</v>
      </c>
      <c r="AA9" s="89">
        <f t="shared" si="7"/>
        <v>0.7459415645970516</v>
      </c>
      <c r="AB9" s="39">
        <v>3485750433</v>
      </c>
      <c r="AC9" s="39">
        <v>17370468812</v>
      </c>
      <c r="AD9" s="89">
        <f t="shared" si="8"/>
        <v>0.20067106252146444</v>
      </c>
      <c r="AE9" s="30">
        <v>5846335055</v>
      </c>
      <c r="AF9" s="39">
        <v>30646274349</v>
      </c>
      <c r="AG9" s="89">
        <f t="shared" si="9"/>
        <v>0.19076821503396768</v>
      </c>
    </row>
    <row r="10" spans="1:33" s="7" customFormat="1" ht="12.75">
      <c r="A10" s="17"/>
      <c r="B10" s="18" t="s">
        <v>57</v>
      </c>
      <c r="C10" s="83" t="s">
        <v>58</v>
      </c>
      <c r="D10" s="29">
        <v>42206465074</v>
      </c>
      <c r="E10" s="105">
        <v>48931980074</v>
      </c>
      <c r="F10" s="111">
        <f t="shared" si="0"/>
        <v>0.8625537942705572</v>
      </c>
      <c r="G10" s="36">
        <v>10464404962</v>
      </c>
      <c r="H10" s="30">
        <v>44888472822</v>
      </c>
      <c r="I10" s="89">
        <f t="shared" si="1"/>
        <v>0.23312009306922463</v>
      </c>
      <c r="J10" s="30">
        <v>10464404962</v>
      </c>
      <c r="K10" s="30">
        <v>29565261822</v>
      </c>
      <c r="L10" s="89">
        <f t="shared" si="2"/>
        <v>0.35394257710287763</v>
      </c>
      <c r="M10" s="30">
        <v>10464404962</v>
      </c>
      <c r="N10" s="30">
        <v>42206465074</v>
      </c>
      <c r="O10" s="89">
        <f t="shared" si="3"/>
        <v>0.24793369792170242</v>
      </c>
      <c r="P10" s="30">
        <v>6786787852</v>
      </c>
      <c r="Q10" s="30">
        <v>9543580926</v>
      </c>
      <c r="R10" s="89">
        <f t="shared" si="4"/>
        <v>0.7111364072484002</v>
      </c>
      <c r="S10" s="39">
        <v>2626777066</v>
      </c>
      <c r="T10" s="40">
        <v>9543580926</v>
      </c>
      <c r="U10" s="89">
        <f t="shared" si="5"/>
        <v>0.27524019404956845</v>
      </c>
      <c r="V10" s="39">
        <v>2626777066</v>
      </c>
      <c r="W10" s="40">
        <v>65805524157</v>
      </c>
      <c r="X10" s="89">
        <f t="shared" si="6"/>
        <v>0.039917272898442206</v>
      </c>
      <c r="Y10" s="39">
        <v>3678582926</v>
      </c>
      <c r="Z10" s="39">
        <v>9543580926</v>
      </c>
      <c r="AA10" s="89">
        <f t="shared" si="7"/>
        <v>0.38545101199679394</v>
      </c>
      <c r="AB10" s="39">
        <v>5448942167</v>
      </c>
      <c r="AC10" s="39">
        <v>26119629000</v>
      </c>
      <c r="AD10" s="89">
        <f t="shared" si="8"/>
        <v>0.20861483779114934</v>
      </c>
      <c r="AE10" s="30">
        <v>12648981009</v>
      </c>
      <c r="AF10" s="39">
        <v>44888472822</v>
      </c>
      <c r="AG10" s="89">
        <f t="shared" si="9"/>
        <v>0.2817868422291411</v>
      </c>
    </row>
    <row r="11" spans="1:33" s="7" customFormat="1" ht="12.75">
      <c r="A11" s="17"/>
      <c r="B11" s="18" t="s">
        <v>59</v>
      </c>
      <c r="C11" s="83" t="s">
        <v>60</v>
      </c>
      <c r="D11" s="29">
        <v>6379647260</v>
      </c>
      <c r="E11" s="105">
        <v>7592154234</v>
      </c>
      <c r="F11" s="111">
        <f t="shared" si="0"/>
        <v>0.8402947389332501</v>
      </c>
      <c r="G11" s="36">
        <v>1780159964</v>
      </c>
      <c r="H11" s="30">
        <v>6598468274</v>
      </c>
      <c r="I11" s="89">
        <f t="shared" si="1"/>
        <v>0.26978381801339857</v>
      </c>
      <c r="J11" s="30">
        <v>1780159964</v>
      </c>
      <c r="K11" s="30">
        <v>4751328050</v>
      </c>
      <c r="L11" s="89">
        <f t="shared" si="2"/>
        <v>0.37466576613248165</v>
      </c>
      <c r="M11" s="30">
        <v>1780159964</v>
      </c>
      <c r="N11" s="30">
        <v>6379647260</v>
      </c>
      <c r="O11" s="89">
        <f t="shared" si="3"/>
        <v>0.27903736546086094</v>
      </c>
      <c r="P11" s="30">
        <v>911487686</v>
      </c>
      <c r="Q11" s="30">
        <v>1806094176</v>
      </c>
      <c r="R11" s="89">
        <f t="shared" si="4"/>
        <v>0.504673398603551</v>
      </c>
      <c r="S11" s="39">
        <v>579849000</v>
      </c>
      <c r="T11" s="40">
        <v>1806094176</v>
      </c>
      <c r="U11" s="89">
        <f t="shared" si="5"/>
        <v>0.32105136471023094</v>
      </c>
      <c r="V11" s="39">
        <v>579849000</v>
      </c>
      <c r="W11" s="40">
        <v>15841563538</v>
      </c>
      <c r="X11" s="89">
        <f t="shared" si="6"/>
        <v>0.03660301576981877</v>
      </c>
      <c r="Y11" s="39">
        <v>1400885966</v>
      </c>
      <c r="Z11" s="39">
        <v>1806094176</v>
      </c>
      <c r="AA11" s="89">
        <f t="shared" si="7"/>
        <v>0.7756439196889365</v>
      </c>
      <c r="AB11" s="39">
        <v>1535229446</v>
      </c>
      <c r="AC11" s="39">
        <v>3527933244</v>
      </c>
      <c r="AD11" s="89">
        <f t="shared" si="8"/>
        <v>0.4351639727341734</v>
      </c>
      <c r="AE11" s="30">
        <v>1868098786</v>
      </c>
      <c r="AF11" s="39">
        <v>6598468274</v>
      </c>
      <c r="AG11" s="89">
        <f t="shared" si="9"/>
        <v>0.2831109749153278</v>
      </c>
    </row>
    <row r="12" spans="1:33" s="7" customFormat="1" ht="12.75">
      <c r="A12" s="17"/>
      <c r="B12" s="18" t="s">
        <v>61</v>
      </c>
      <c r="C12" s="83" t="s">
        <v>62</v>
      </c>
      <c r="D12" s="29">
        <v>8981472760</v>
      </c>
      <c r="E12" s="105">
        <v>10366523740</v>
      </c>
      <c r="F12" s="111">
        <f t="shared" si="0"/>
        <v>0.8663919540688767</v>
      </c>
      <c r="G12" s="36">
        <v>2501614510</v>
      </c>
      <c r="H12" s="30">
        <v>9503482596</v>
      </c>
      <c r="I12" s="89">
        <f t="shared" si="1"/>
        <v>0.26323134542835125</v>
      </c>
      <c r="J12" s="30">
        <v>2501614510</v>
      </c>
      <c r="K12" s="30">
        <v>6512386466</v>
      </c>
      <c r="L12" s="89">
        <f t="shared" si="2"/>
        <v>0.38413176537671406</v>
      </c>
      <c r="M12" s="30">
        <v>2501614510</v>
      </c>
      <c r="N12" s="30">
        <v>8981472760</v>
      </c>
      <c r="O12" s="89">
        <f t="shared" si="3"/>
        <v>0.2785305458077234</v>
      </c>
      <c r="P12" s="30">
        <v>585733390</v>
      </c>
      <c r="Q12" s="30">
        <v>1416399917</v>
      </c>
      <c r="R12" s="89">
        <f t="shared" si="4"/>
        <v>0.41353672996579255</v>
      </c>
      <c r="S12" s="39">
        <v>0</v>
      </c>
      <c r="T12" s="40">
        <v>1416399917</v>
      </c>
      <c r="U12" s="89">
        <f t="shared" si="5"/>
        <v>0</v>
      </c>
      <c r="V12" s="39">
        <v>0</v>
      </c>
      <c r="W12" s="40">
        <v>14663255939</v>
      </c>
      <c r="X12" s="89">
        <f t="shared" si="6"/>
        <v>0</v>
      </c>
      <c r="Y12" s="39">
        <v>1123647870</v>
      </c>
      <c r="Z12" s="39">
        <v>1416399917</v>
      </c>
      <c r="AA12" s="89">
        <f t="shared" si="7"/>
        <v>0.7933125782582209</v>
      </c>
      <c r="AB12" s="39">
        <v>1091560440</v>
      </c>
      <c r="AC12" s="39">
        <v>4988019080</v>
      </c>
      <c r="AD12" s="89">
        <f t="shared" si="8"/>
        <v>0.21883646042508723</v>
      </c>
      <c r="AE12" s="30">
        <v>2044465042</v>
      </c>
      <c r="AF12" s="39">
        <v>9503482596</v>
      </c>
      <c r="AG12" s="89">
        <f t="shared" si="9"/>
        <v>0.2151279829628469</v>
      </c>
    </row>
    <row r="13" spans="1:33" s="7" customFormat="1" ht="12.75">
      <c r="A13" s="17"/>
      <c r="B13" s="18" t="s">
        <v>63</v>
      </c>
      <c r="C13" s="83" t="s">
        <v>64</v>
      </c>
      <c r="D13" s="29">
        <v>28339754478</v>
      </c>
      <c r="E13" s="105">
        <v>32580077786</v>
      </c>
      <c r="F13" s="111">
        <f t="shared" si="0"/>
        <v>0.869849196314009</v>
      </c>
      <c r="G13" s="36">
        <v>7622095997</v>
      </c>
      <c r="H13" s="30">
        <v>28282450340</v>
      </c>
      <c r="I13" s="89">
        <f t="shared" si="1"/>
        <v>0.2694991383479965</v>
      </c>
      <c r="J13" s="30">
        <v>7622095997</v>
      </c>
      <c r="K13" s="30">
        <v>18325841135</v>
      </c>
      <c r="L13" s="89">
        <f t="shared" si="2"/>
        <v>0.4159206631144901</v>
      </c>
      <c r="M13" s="30">
        <v>7622095997</v>
      </c>
      <c r="N13" s="30">
        <v>28339754478</v>
      </c>
      <c r="O13" s="89">
        <f t="shared" si="3"/>
        <v>0.26895420011196614</v>
      </c>
      <c r="P13" s="30">
        <v>2095000000</v>
      </c>
      <c r="Q13" s="30">
        <v>4465208687</v>
      </c>
      <c r="R13" s="89">
        <f t="shared" si="4"/>
        <v>0.46918299834437277</v>
      </c>
      <c r="S13" s="39">
        <v>1000000000</v>
      </c>
      <c r="T13" s="40">
        <v>4465208687</v>
      </c>
      <c r="U13" s="89">
        <f t="shared" si="5"/>
        <v>0.22395369849373403</v>
      </c>
      <c r="V13" s="39">
        <v>1000000000</v>
      </c>
      <c r="W13" s="40">
        <v>39494465733</v>
      </c>
      <c r="X13" s="89">
        <f t="shared" si="6"/>
        <v>0.025320003231856354</v>
      </c>
      <c r="Y13" s="39">
        <v>3399221086</v>
      </c>
      <c r="Z13" s="39">
        <v>4465208687</v>
      </c>
      <c r="AA13" s="89">
        <f t="shared" si="7"/>
        <v>0.7612681342075871</v>
      </c>
      <c r="AB13" s="39">
        <v>2698589097</v>
      </c>
      <c r="AC13" s="39">
        <v>17719922976</v>
      </c>
      <c r="AD13" s="89">
        <f t="shared" si="8"/>
        <v>0.15229124306324524</v>
      </c>
      <c r="AE13" s="30">
        <v>5636868078</v>
      </c>
      <c r="AF13" s="39">
        <v>28282450340</v>
      </c>
      <c r="AG13" s="89">
        <f t="shared" si="9"/>
        <v>0.19930621322537076</v>
      </c>
    </row>
    <row r="14" spans="1:33" s="7" customFormat="1" ht="12.75">
      <c r="A14" s="17"/>
      <c r="B14" s="49" t="s">
        <v>569</v>
      </c>
      <c r="C14" s="83"/>
      <c r="D14" s="31">
        <f>SUM(D6:D13)</f>
        <v>186884931338</v>
      </c>
      <c r="E14" s="106">
        <f>SUM(E6:E13)</f>
        <v>212137095631</v>
      </c>
      <c r="F14" s="112">
        <f t="shared" si="0"/>
        <v>0.8809629960385399</v>
      </c>
      <c r="G14" s="37">
        <f>SUM(G6:G13)</f>
        <v>50349590137</v>
      </c>
      <c r="H14" s="32">
        <f>SUM(H6:H13)</f>
        <v>192999729669</v>
      </c>
      <c r="I14" s="90">
        <f t="shared" si="1"/>
        <v>0.26087907078082945</v>
      </c>
      <c r="J14" s="32">
        <f>SUM(J6:J13)</f>
        <v>50349590137</v>
      </c>
      <c r="K14" s="32">
        <f>SUM(K6:K13)</f>
        <v>129930697857</v>
      </c>
      <c r="L14" s="90">
        <f t="shared" si="2"/>
        <v>0.38751111913840475</v>
      </c>
      <c r="M14" s="32">
        <f>SUM(M6:M13)</f>
        <v>50349590137</v>
      </c>
      <c r="N14" s="32">
        <f>SUM(N6:N13)</f>
        <v>186884931338</v>
      </c>
      <c r="O14" s="90">
        <f t="shared" si="3"/>
        <v>0.26941492701697684</v>
      </c>
      <c r="P14" s="32">
        <f>SUM(P6:P13)</f>
        <v>21975515100</v>
      </c>
      <c r="Q14" s="32">
        <f>SUM(Q6:Q13)</f>
        <v>37419702258</v>
      </c>
      <c r="R14" s="90">
        <f t="shared" si="4"/>
        <v>0.5872712441292028</v>
      </c>
      <c r="S14" s="50">
        <f>SUM(S6:S13)</f>
        <v>10055854223</v>
      </c>
      <c r="T14" s="51">
        <f>SUM(T6:T13)</f>
        <v>37419702258</v>
      </c>
      <c r="U14" s="90">
        <f t="shared" si="5"/>
        <v>0.2687315402369389</v>
      </c>
      <c r="V14" s="50">
        <f>SUM(V6:V13)</f>
        <v>10055854223</v>
      </c>
      <c r="W14" s="51">
        <f>SUM(W6:W13)</f>
        <v>287965364213</v>
      </c>
      <c r="X14" s="90">
        <f t="shared" si="6"/>
        <v>0.03492036012901178</v>
      </c>
      <c r="Y14" s="50">
        <f>SUM(Y6:Y13)</f>
        <v>23510567245</v>
      </c>
      <c r="Z14" s="50">
        <f>SUM(Z6:Z13)</f>
        <v>37419702257</v>
      </c>
      <c r="AA14" s="90">
        <f t="shared" si="7"/>
        <v>0.6282938085270826</v>
      </c>
      <c r="AB14" s="50">
        <f>SUM(AB6:AB13)</f>
        <v>24439599284</v>
      </c>
      <c r="AC14" s="50">
        <f>SUM(AC6:AC13)</f>
        <v>111996924281</v>
      </c>
      <c r="AD14" s="90">
        <f t="shared" si="8"/>
        <v>0.2182167005111775</v>
      </c>
      <c r="AE14" s="32">
        <f>SUM(AE6:AE13)</f>
        <v>38776899845</v>
      </c>
      <c r="AF14" s="50">
        <f>SUM(AF6:AF13)</f>
        <v>192999729669</v>
      </c>
      <c r="AG14" s="90">
        <f t="shared" si="9"/>
        <v>0.20091686092775093</v>
      </c>
    </row>
    <row r="15" spans="1:33" s="7" customFormat="1" ht="12.75">
      <c r="A15" s="23"/>
      <c r="B15" s="52"/>
      <c r="C15" s="92"/>
      <c r="D15" s="46"/>
      <c r="E15" s="107"/>
      <c r="F15" s="113"/>
      <c r="G15" s="48"/>
      <c r="H15" s="47"/>
      <c r="I15" s="93"/>
      <c r="J15" s="47"/>
      <c r="K15" s="47"/>
      <c r="L15" s="93"/>
      <c r="M15" s="47"/>
      <c r="N15" s="47"/>
      <c r="O15" s="93"/>
      <c r="P15" s="47"/>
      <c r="Q15" s="47"/>
      <c r="R15" s="93"/>
      <c r="S15" s="53"/>
      <c r="T15" s="54"/>
      <c r="U15" s="93"/>
      <c r="V15" s="53"/>
      <c r="W15" s="54"/>
      <c r="X15" s="93"/>
      <c r="Y15" s="53"/>
      <c r="Z15" s="53"/>
      <c r="AA15" s="93"/>
      <c r="AB15" s="53"/>
      <c r="AC15" s="53"/>
      <c r="AD15" s="93"/>
      <c r="AE15" s="47"/>
      <c r="AF15" s="53"/>
      <c r="AG15" s="93"/>
    </row>
    <row r="16" spans="1:33" ht="12.75">
      <c r="A16" s="1"/>
      <c r="B16" s="102" t="s">
        <v>47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</row>
    <row r="17" spans="1:33" ht="12.75">
      <c r="A17" s="1"/>
      <c r="B17" s="1"/>
      <c r="C17" s="81"/>
      <c r="D17" s="1"/>
      <c r="E17" s="1"/>
      <c r="F17" s="81"/>
      <c r="G17" s="1"/>
      <c r="H17" s="1"/>
      <c r="I17" s="81"/>
      <c r="J17" s="1"/>
      <c r="K17" s="1"/>
      <c r="L17" s="81"/>
      <c r="M17" s="1"/>
      <c r="N17" s="1"/>
      <c r="O17" s="81"/>
      <c r="P17" s="1"/>
      <c r="Q17" s="1"/>
      <c r="R17" s="81"/>
      <c r="S17" s="1"/>
      <c r="T17" s="1"/>
      <c r="U17" s="81"/>
      <c r="V17" s="1"/>
      <c r="W17" s="1"/>
      <c r="X17" s="81"/>
      <c r="Y17" s="1"/>
      <c r="Z17" s="1"/>
      <c r="AA17" s="81"/>
      <c r="AB17" s="1"/>
      <c r="AC17" s="1"/>
      <c r="AD17" s="81"/>
      <c r="AE17" s="1"/>
      <c r="AF17" s="1"/>
      <c r="AG17" s="81"/>
    </row>
    <row r="18" spans="1:33" ht="12.75">
      <c r="A18" s="1"/>
      <c r="B18" s="1"/>
      <c r="C18" s="81"/>
      <c r="D18" s="1"/>
      <c r="E18" s="1"/>
      <c r="F18" s="81"/>
      <c r="G18" s="1"/>
      <c r="H18" s="1"/>
      <c r="I18" s="81"/>
      <c r="J18" s="1"/>
      <c r="K18" s="1"/>
      <c r="L18" s="81"/>
      <c r="M18" s="1"/>
      <c r="N18" s="1"/>
      <c r="O18" s="81"/>
      <c r="P18" s="1"/>
      <c r="Q18" s="1"/>
      <c r="R18" s="81"/>
      <c r="S18" s="1"/>
      <c r="T18" s="1"/>
      <c r="U18" s="81"/>
      <c r="V18" s="1"/>
      <c r="W18" s="1"/>
      <c r="X18" s="81"/>
      <c r="Y18" s="1"/>
      <c r="Z18" s="1"/>
      <c r="AA18" s="81"/>
      <c r="AB18" s="1"/>
      <c r="AC18" s="1"/>
      <c r="AD18" s="81"/>
      <c r="AE18" s="1"/>
      <c r="AF18" s="1"/>
      <c r="AG18" s="81"/>
    </row>
    <row r="19" spans="1:33" ht="12.75">
      <c r="A19" s="1"/>
      <c r="B19" s="1"/>
      <c r="C19" s="81"/>
      <c r="D19" s="1"/>
      <c r="E19" s="1"/>
      <c r="F19" s="81"/>
      <c r="G19" s="1"/>
      <c r="H19" s="1"/>
      <c r="I19" s="81"/>
      <c r="J19" s="1"/>
      <c r="K19" s="1"/>
      <c r="L19" s="81"/>
      <c r="M19" s="1"/>
      <c r="N19" s="1"/>
      <c r="O19" s="81"/>
      <c r="P19" s="1"/>
      <c r="Q19" s="1"/>
      <c r="R19" s="81"/>
      <c r="S19" s="1"/>
      <c r="T19" s="1"/>
      <c r="U19" s="81"/>
      <c r="V19" s="1"/>
      <c r="W19" s="1"/>
      <c r="X19" s="81"/>
      <c r="Y19" s="1"/>
      <c r="Z19" s="1"/>
      <c r="AA19" s="81"/>
      <c r="AB19" s="1"/>
      <c r="AC19" s="1"/>
      <c r="AD19" s="81"/>
      <c r="AE19" s="1"/>
      <c r="AF19" s="1"/>
      <c r="AG19" s="81"/>
    </row>
    <row r="20" spans="1:33" ht="12.75">
      <c r="A20" s="1"/>
      <c r="B20" s="1"/>
      <c r="C20" s="81"/>
      <c r="D20" s="1"/>
      <c r="E20" s="1"/>
      <c r="F20" s="81"/>
      <c r="G20" s="1"/>
      <c r="H20" s="1"/>
      <c r="I20" s="81"/>
      <c r="J20" s="1"/>
      <c r="K20" s="1"/>
      <c r="L20" s="81"/>
      <c r="M20" s="1"/>
      <c r="N20" s="1"/>
      <c r="O20" s="81"/>
      <c r="P20" s="1"/>
      <c r="Q20" s="1"/>
      <c r="R20" s="81"/>
      <c r="S20" s="1"/>
      <c r="T20" s="1"/>
      <c r="U20" s="81"/>
      <c r="V20" s="1"/>
      <c r="W20" s="1"/>
      <c r="X20" s="81"/>
      <c r="Y20" s="1"/>
      <c r="Z20" s="1"/>
      <c r="AA20" s="81"/>
      <c r="AB20" s="1"/>
      <c r="AC20" s="1"/>
      <c r="AD20" s="81"/>
      <c r="AE20" s="1"/>
      <c r="AF20" s="1"/>
      <c r="AG20" s="81"/>
    </row>
    <row r="21" spans="1:33" ht="12.75">
      <c r="A21" s="1"/>
      <c r="B21" s="1"/>
      <c r="C21" s="81"/>
      <c r="D21" s="1"/>
      <c r="E21" s="1"/>
      <c r="F21" s="81"/>
      <c r="G21" s="1"/>
      <c r="H21" s="1"/>
      <c r="I21" s="81"/>
      <c r="J21" s="1"/>
      <c r="K21" s="1"/>
      <c r="L21" s="81"/>
      <c r="M21" s="1"/>
      <c r="N21" s="1"/>
      <c r="O21" s="81"/>
      <c r="P21" s="1"/>
      <c r="Q21" s="1"/>
      <c r="R21" s="81"/>
      <c r="S21" s="1"/>
      <c r="T21" s="1"/>
      <c r="U21" s="81"/>
      <c r="V21" s="1"/>
      <c r="W21" s="1"/>
      <c r="X21" s="81"/>
      <c r="Y21" s="1"/>
      <c r="Z21" s="1"/>
      <c r="AA21" s="81"/>
      <c r="AB21" s="1"/>
      <c r="AC21" s="1"/>
      <c r="AD21" s="81"/>
      <c r="AE21" s="1"/>
      <c r="AF21" s="1"/>
      <c r="AG21" s="81"/>
    </row>
    <row r="22" spans="1:33" ht="12.75">
      <c r="A22" s="1"/>
      <c r="B22" s="1"/>
      <c r="C22" s="81"/>
      <c r="D22" s="1"/>
      <c r="E22" s="1"/>
      <c r="F22" s="81"/>
      <c r="G22" s="1"/>
      <c r="H22" s="1"/>
      <c r="I22" s="81"/>
      <c r="J22" s="1"/>
      <c r="K22" s="1"/>
      <c r="L22" s="81"/>
      <c r="M22" s="1"/>
      <c r="N22" s="1"/>
      <c r="O22" s="81"/>
      <c r="P22" s="1"/>
      <c r="Q22" s="1"/>
      <c r="R22" s="81"/>
      <c r="S22" s="1"/>
      <c r="T22" s="1"/>
      <c r="U22" s="81"/>
      <c r="V22" s="1"/>
      <c r="W22" s="1"/>
      <c r="X22" s="81"/>
      <c r="Y22" s="1"/>
      <c r="Z22" s="1"/>
      <c r="AA22" s="81"/>
      <c r="AB22" s="1"/>
      <c r="AC22" s="1"/>
      <c r="AD22" s="81"/>
      <c r="AE22" s="1"/>
      <c r="AF22" s="1"/>
      <c r="AG22" s="81"/>
    </row>
    <row r="23" spans="1:33" ht="12.75">
      <c r="A23" s="1"/>
      <c r="B23" s="1"/>
      <c r="C23" s="81"/>
      <c r="D23" s="1"/>
      <c r="E23" s="1"/>
      <c r="F23" s="81"/>
      <c r="G23" s="1"/>
      <c r="H23" s="1"/>
      <c r="I23" s="81"/>
      <c r="J23" s="1"/>
      <c r="K23" s="1"/>
      <c r="L23" s="81"/>
      <c r="M23" s="1"/>
      <c r="N23" s="1"/>
      <c r="O23" s="81"/>
      <c r="P23" s="1"/>
      <c r="Q23" s="1"/>
      <c r="R23" s="81"/>
      <c r="S23" s="1"/>
      <c r="T23" s="1"/>
      <c r="U23" s="81"/>
      <c r="V23" s="1"/>
      <c r="W23" s="1"/>
      <c r="X23" s="81"/>
      <c r="Y23" s="1"/>
      <c r="Z23" s="1"/>
      <c r="AA23" s="81"/>
      <c r="AB23" s="1"/>
      <c r="AC23" s="1"/>
      <c r="AD23" s="81"/>
      <c r="AE23" s="1"/>
      <c r="AF23" s="1"/>
      <c r="AG23" s="81"/>
    </row>
    <row r="24" spans="1:33" ht="12.75">
      <c r="A24" s="1"/>
      <c r="B24" s="1"/>
      <c r="C24" s="81"/>
      <c r="D24" s="1"/>
      <c r="E24" s="1"/>
      <c r="F24" s="81"/>
      <c r="G24" s="1"/>
      <c r="H24" s="1"/>
      <c r="I24" s="81"/>
      <c r="J24" s="1"/>
      <c r="K24" s="1"/>
      <c r="L24" s="81"/>
      <c r="M24" s="1"/>
      <c r="N24" s="1"/>
      <c r="O24" s="81"/>
      <c r="P24" s="1"/>
      <c r="Q24" s="1"/>
      <c r="R24" s="81"/>
      <c r="S24" s="1"/>
      <c r="T24" s="1"/>
      <c r="U24" s="81"/>
      <c r="V24" s="1"/>
      <c r="W24" s="1"/>
      <c r="X24" s="81"/>
      <c r="Y24" s="1"/>
      <c r="Z24" s="1"/>
      <c r="AA24" s="81"/>
      <c r="AB24" s="1"/>
      <c r="AC24" s="1"/>
      <c r="AD24" s="81"/>
      <c r="AE24" s="1"/>
      <c r="AF24" s="1"/>
      <c r="AG24" s="81"/>
    </row>
    <row r="25" spans="1:33" ht="12.75">
      <c r="A25" s="1"/>
      <c r="B25" s="1"/>
      <c r="C25" s="81"/>
      <c r="D25" s="1"/>
      <c r="E25" s="1"/>
      <c r="F25" s="81"/>
      <c r="G25" s="1"/>
      <c r="H25" s="1"/>
      <c r="I25" s="81"/>
      <c r="J25" s="1"/>
      <c r="K25" s="1"/>
      <c r="L25" s="81"/>
      <c r="M25" s="1"/>
      <c r="N25" s="1"/>
      <c r="O25" s="81"/>
      <c r="P25" s="1"/>
      <c r="Q25" s="1"/>
      <c r="R25" s="81"/>
      <c r="S25" s="1"/>
      <c r="T25" s="1"/>
      <c r="U25" s="81"/>
      <c r="V25" s="1"/>
      <c r="W25" s="1"/>
      <c r="X25" s="81"/>
      <c r="Y25" s="1"/>
      <c r="Z25" s="1"/>
      <c r="AA25" s="81"/>
      <c r="AB25" s="1"/>
      <c r="AC25" s="1"/>
      <c r="AD25" s="81"/>
      <c r="AE25" s="1"/>
      <c r="AF25" s="1"/>
      <c r="AG25" s="81"/>
    </row>
    <row r="26" spans="1:33" ht="12.75">
      <c r="A26" s="1"/>
      <c r="B26" s="1"/>
      <c r="C26" s="81"/>
      <c r="D26" s="1"/>
      <c r="E26" s="1"/>
      <c r="F26" s="81"/>
      <c r="G26" s="1"/>
      <c r="H26" s="1"/>
      <c r="I26" s="81"/>
      <c r="J26" s="1"/>
      <c r="K26" s="1"/>
      <c r="L26" s="81"/>
      <c r="M26" s="1"/>
      <c r="N26" s="1"/>
      <c r="O26" s="81"/>
      <c r="P26" s="1"/>
      <c r="Q26" s="1"/>
      <c r="R26" s="81"/>
      <c r="S26" s="1"/>
      <c r="T26" s="1"/>
      <c r="U26" s="81"/>
      <c r="V26" s="1"/>
      <c r="W26" s="1"/>
      <c r="X26" s="81"/>
      <c r="Y26" s="1"/>
      <c r="Z26" s="1"/>
      <c r="AA26" s="81"/>
      <c r="AB26" s="1"/>
      <c r="AC26" s="1"/>
      <c r="AD26" s="81"/>
      <c r="AE26" s="1"/>
      <c r="AF26" s="1"/>
      <c r="AG26" s="81"/>
    </row>
    <row r="27" spans="1:33" ht="12.75">
      <c r="A27" s="1"/>
      <c r="B27" s="1"/>
      <c r="C27" s="81"/>
      <c r="D27" s="1"/>
      <c r="E27" s="1"/>
      <c r="F27" s="81"/>
      <c r="G27" s="1"/>
      <c r="H27" s="1"/>
      <c r="I27" s="81"/>
      <c r="J27" s="1"/>
      <c r="K27" s="1"/>
      <c r="L27" s="81"/>
      <c r="M27" s="1"/>
      <c r="N27" s="1"/>
      <c r="O27" s="81"/>
      <c r="P27" s="1"/>
      <c r="Q27" s="1"/>
      <c r="R27" s="81"/>
      <c r="S27" s="1"/>
      <c r="T27" s="1"/>
      <c r="U27" s="81"/>
      <c r="V27" s="1"/>
      <c r="W27" s="1"/>
      <c r="X27" s="81"/>
      <c r="Y27" s="1"/>
      <c r="Z27" s="1"/>
      <c r="AA27" s="81"/>
      <c r="AB27" s="1"/>
      <c r="AC27" s="1"/>
      <c r="AD27" s="81"/>
      <c r="AE27" s="1"/>
      <c r="AF27" s="1"/>
      <c r="AG27" s="81"/>
    </row>
    <row r="28" spans="1:33" ht="12.75">
      <c r="A28" s="1"/>
      <c r="B28" s="1"/>
      <c r="C28" s="81"/>
      <c r="D28" s="1"/>
      <c r="E28" s="1"/>
      <c r="F28" s="81"/>
      <c r="G28" s="1"/>
      <c r="H28" s="1"/>
      <c r="I28" s="81"/>
      <c r="J28" s="1"/>
      <c r="K28" s="1"/>
      <c r="L28" s="81"/>
      <c r="M28" s="1"/>
      <c r="N28" s="1"/>
      <c r="O28" s="81"/>
      <c r="P28" s="1"/>
      <c r="Q28" s="1"/>
      <c r="R28" s="81"/>
      <c r="S28" s="1"/>
      <c r="T28" s="1"/>
      <c r="U28" s="81"/>
      <c r="V28" s="1"/>
      <c r="W28" s="1"/>
      <c r="X28" s="81"/>
      <c r="Y28" s="1"/>
      <c r="Z28" s="1"/>
      <c r="AA28" s="81"/>
      <c r="AB28" s="1"/>
      <c r="AC28" s="1"/>
      <c r="AD28" s="81"/>
      <c r="AE28" s="1"/>
      <c r="AF28" s="1"/>
      <c r="AG28" s="81"/>
    </row>
    <row r="29" spans="1:33" ht="12.75">
      <c r="A29" s="1"/>
      <c r="B29" s="1"/>
      <c r="C29" s="81"/>
      <c r="D29" s="1"/>
      <c r="E29" s="1"/>
      <c r="F29" s="81"/>
      <c r="G29" s="1"/>
      <c r="H29" s="1"/>
      <c r="I29" s="81"/>
      <c r="J29" s="1"/>
      <c r="K29" s="1"/>
      <c r="L29" s="81"/>
      <c r="M29" s="1"/>
      <c r="N29" s="1"/>
      <c r="O29" s="81"/>
      <c r="P29" s="1"/>
      <c r="Q29" s="1"/>
      <c r="R29" s="81"/>
      <c r="S29" s="1"/>
      <c r="T29" s="1"/>
      <c r="U29" s="81"/>
      <c r="V29" s="1"/>
      <c r="W29" s="1"/>
      <c r="X29" s="81"/>
      <c r="Y29" s="1"/>
      <c r="Z29" s="1"/>
      <c r="AA29" s="81"/>
      <c r="AB29" s="1"/>
      <c r="AC29" s="1"/>
      <c r="AD29" s="81"/>
      <c r="AE29" s="1"/>
      <c r="AF29" s="1"/>
      <c r="AG29" s="81"/>
    </row>
    <row r="30" spans="1:33" ht="12.75">
      <c r="A30" s="1"/>
      <c r="B30" s="1"/>
      <c r="C30" s="81"/>
      <c r="D30" s="1"/>
      <c r="E30" s="1"/>
      <c r="F30" s="81"/>
      <c r="G30" s="1"/>
      <c r="H30" s="1"/>
      <c r="I30" s="81"/>
      <c r="J30" s="1"/>
      <c r="K30" s="1"/>
      <c r="L30" s="81"/>
      <c r="M30" s="1"/>
      <c r="N30" s="1"/>
      <c r="O30" s="81"/>
      <c r="P30" s="1"/>
      <c r="Q30" s="1"/>
      <c r="R30" s="81"/>
      <c r="S30" s="1"/>
      <c r="T30" s="1"/>
      <c r="U30" s="81"/>
      <c r="V30" s="1"/>
      <c r="W30" s="1"/>
      <c r="X30" s="81"/>
      <c r="Y30" s="1"/>
      <c r="Z30" s="1"/>
      <c r="AA30" s="81"/>
      <c r="AB30" s="1"/>
      <c r="AC30" s="1"/>
      <c r="AD30" s="81"/>
      <c r="AE30" s="1"/>
      <c r="AF30" s="1"/>
      <c r="AG30" s="81"/>
    </row>
    <row r="31" spans="1:33" ht="12.75">
      <c r="A31" s="1"/>
      <c r="B31" s="1"/>
      <c r="C31" s="81"/>
      <c r="D31" s="1"/>
      <c r="E31" s="1"/>
      <c r="F31" s="81"/>
      <c r="G31" s="1"/>
      <c r="H31" s="1"/>
      <c r="I31" s="81"/>
      <c r="J31" s="1"/>
      <c r="K31" s="1"/>
      <c r="L31" s="81"/>
      <c r="M31" s="1"/>
      <c r="N31" s="1"/>
      <c r="O31" s="81"/>
      <c r="P31" s="1"/>
      <c r="Q31" s="1"/>
      <c r="R31" s="81"/>
      <c r="S31" s="1"/>
      <c r="T31" s="1"/>
      <c r="U31" s="81"/>
      <c r="V31" s="1"/>
      <c r="W31" s="1"/>
      <c r="X31" s="81"/>
      <c r="Y31" s="1"/>
      <c r="Z31" s="1"/>
      <c r="AA31" s="81"/>
      <c r="AB31" s="1"/>
      <c r="AC31" s="1"/>
      <c r="AD31" s="81"/>
      <c r="AE31" s="1"/>
      <c r="AF31" s="1"/>
      <c r="AG31" s="81"/>
    </row>
    <row r="32" spans="1:33" ht="12.75">
      <c r="A32" s="1"/>
      <c r="B32" s="1"/>
      <c r="C32" s="81"/>
      <c r="D32" s="1"/>
      <c r="E32" s="1"/>
      <c r="F32" s="81"/>
      <c r="G32" s="1"/>
      <c r="H32" s="1"/>
      <c r="I32" s="81"/>
      <c r="J32" s="1"/>
      <c r="K32" s="1"/>
      <c r="L32" s="81"/>
      <c r="M32" s="1"/>
      <c r="N32" s="1"/>
      <c r="O32" s="81"/>
      <c r="P32" s="1"/>
      <c r="Q32" s="1"/>
      <c r="R32" s="81"/>
      <c r="S32" s="1"/>
      <c r="T32" s="1"/>
      <c r="U32" s="81"/>
      <c r="V32" s="1"/>
      <c r="W32" s="1"/>
      <c r="X32" s="81"/>
      <c r="Y32" s="1"/>
      <c r="Z32" s="1"/>
      <c r="AA32" s="81"/>
      <c r="AB32" s="1"/>
      <c r="AC32" s="1"/>
      <c r="AD32" s="81"/>
      <c r="AE32" s="1"/>
      <c r="AF32" s="1"/>
      <c r="AG32" s="81"/>
    </row>
    <row r="33" spans="1:33" ht="12.75">
      <c r="A33" s="1"/>
      <c r="B33" s="1"/>
      <c r="C33" s="81"/>
      <c r="D33" s="1"/>
      <c r="E33" s="1"/>
      <c r="F33" s="81"/>
      <c r="G33" s="1"/>
      <c r="H33" s="1"/>
      <c r="I33" s="81"/>
      <c r="J33" s="1"/>
      <c r="K33" s="1"/>
      <c r="L33" s="81"/>
      <c r="M33" s="1"/>
      <c r="N33" s="1"/>
      <c r="O33" s="81"/>
      <c r="P33" s="1"/>
      <c r="Q33" s="1"/>
      <c r="R33" s="81"/>
      <c r="S33" s="1"/>
      <c r="T33" s="1"/>
      <c r="U33" s="81"/>
      <c r="V33" s="1"/>
      <c r="W33" s="1"/>
      <c r="X33" s="81"/>
      <c r="Y33" s="1"/>
      <c r="Z33" s="1"/>
      <c r="AA33" s="81"/>
      <c r="AB33" s="1"/>
      <c r="AC33" s="1"/>
      <c r="AD33" s="81"/>
      <c r="AE33" s="1"/>
      <c r="AF33" s="1"/>
      <c r="AG33" s="81"/>
    </row>
    <row r="34" spans="1:33" ht="12.75">
      <c r="A34" s="1"/>
      <c r="B34" s="1"/>
      <c r="C34" s="81"/>
      <c r="D34" s="1"/>
      <c r="E34" s="1"/>
      <c r="F34" s="81"/>
      <c r="G34" s="1"/>
      <c r="H34" s="1"/>
      <c r="I34" s="81"/>
      <c r="J34" s="1"/>
      <c r="K34" s="1"/>
      <c r="L34" s="81"/>
      <c r="M34" s="1"/>
      <c r="N34" s="1"/>
      <c r="O34" s="81"/>
      <c r="P34" s="1"/>
      <c r="Q34" s="1"/>
      <c r="R34" s="81"/>
      <c r="S34" s="1"/>
      <c r="T34" s="1"/>
      <c r="U34" s="81"/>
      <c r="V34" s="1"/>
      <c r="W34" s="1"/>
      <c r="X34" s="81"/>
      <c r="Y34" s="1"/>
      <c r="Z34" s="1"/>
      <c r="AA34" s="81"/>
      <c r="AB34" s="1"/>
      <c r="AC34" s="1"/>
      <c r="AD34" s="81"/>
      <c r="AE34" s="1"/>
      <c r="AF34" s="1"/>
      <c r="AG34" s="81"/>
    </row>
    <row r="35" spans="1:33" ht="12.75">
      <c r="A35" s="1"/>
      <c r="B35" s="1"/>
      <c r="C35" s="81"/>
      <c r="D35" s="1"/>
      <c r="E35" s="1"/>
      <c r="F35" s="81"/>
      <c r="G35" s="1"/>
      <c r="H35" s="1"/>
      <c r="I35" s="81"/>
      <c r="J35" s="1"/>
      <c r="K35" s="1"/>
      <c r="L35" s="81"/>
      <c r="M35" s="1"/>
      <c r="N35" s="1"/>
      <c r="O35" s="81"/>
      <c r="P35" s="1"/>
      <c r="Q35" s="1"/>
      <c r="R35" s="81"/>
      <c r="S35" s="1"/>
      <c r="T35" s="1"/>
      <c r="U35" s="81"/>
      <c r="V35" s="1"/>
      <c r="W35" s="1"/>
      <c r="X35" s="81"/>
      <c r="Y35" s="1"/>
      <c r="Z35" s="1"/>
      <c r="AA35" s="81"/>
      <c r="AB35" s="1"/>
      <c r="AC35" s="1"/>
      <c r="AD35" s="81"/>
      <c r="AE35" s="1"/>
      <c r="AF35" s="1"/>
      <c r="AG35" s="81"/>
    </row>
    <row r="36" spans="1:33" ht="12.75">
      <c r="A36" s="1"/>
      <c r="B36" s="1"/>
      <c r="C36" s="81"/>
      <c r="D36" s="1"/>
      <c r="E36" s="1"/>
      <c r="F36" s="81"/>
      <c r="G36" s="1"/>
      <c r="H36" s="1"/>
      <c r="I36" s="81"/>
      <c r="J36" s="1"/>
      <c r="K36" s="1"/>
      <c r="L36" s="81"/>
      <c r="M36" s="1"/>
      <c r="N36" s="1"/>
      <c r="O36" s="81"/>
      <c r="P36" s="1"/>
      <c r="Q36" s="1"/>
      <c r="R36" s="81"/>
      <c r="S36" s="1"/>
      <c r="T36" s="1"/>
      <c r="U36" s="81"/>
      <c r="V36" s="1"/>
      <c r="W36" s="1"/>
      <c r="X36" s="81"/>
      <c r="Y36" s="1"/>
      <c r="Z36" s="1"/>
      <c r="AA36" s="81"/>
      <c r="AB36" s="1"/>
      <c r="AC36" s="1"/>
      <c r="AD36" s="81"/>
      <c r="AE36" s="1"/>
      <c r="AF36" s="1"/>
      <c r="AG36" s="81"/>
    </row>
    <row r="37" spans="1:33" ht="12.75">
      <c r="A37" s="1"/>
      <c r="B37" s="1"/>
      <c r="C37" s="81"/>
      <c r="D37" s="1"/>
      <c r="E37" s="1"/>
      <c r="F37" s="81"/>
      <c r="G37" s="1"/>
      <c r="H37" s="1"/>
      <c r="I37" s="81"/>
      <c r="J37" s="1"/>
      <c r="K37" s="1"/>
      <c r="L37" s="81"/>
      <c r="M37" s="1"/>
      <c r="N37" s="1"/>
      <c r="O37" s="81"/>
      <c r="P37" s="1"/>
      <c r="Q37" s="1"/>
      <c r="R37" s="81"/>
      <c r="S37" s="1"/>
      <c r="T37" s="1"/>
      <c r="U37" s="81"/>
      <c r="V37" s="1"/>
      <c r="W37" s="1"/>
      <c r="X37" s="81"/>
      <c r="Y37" s="1"/>
      <c r="Z37" s="1"/>
      <c r="AA37" s="81"/>
      <c r="AB37" s="1"/>
      <c r="AC37" s="1"/>
      <c r="AD37" s="81"/>
      <c r="AE37" s="1"/>
      <c r="AF37" s="1"/>
      <c r="AG37" s="81"/>
    </row>
    <row r="38" spans="1:33" ht="12.75">
      <c r="A38" s="1"/>
      <c r="B38" s="1"/>
      <c r="C38" s="81"/>
      <c r="D38" s="1"/>
      <c r="E38" s="1"/>
      <c r="F38" s="81"/>
      <c r="G38" s="1"/>
      <c r="H38" s="1"/>
      <c r="I38" s="81"/>
      <c r="J38" s="1"/>
      <c r="K38" s="1"/>
      <c r="L38" s="81"/>
      <c r="M38" s="1"/>
      <c r="N38" s="1"/>
      <c r="O38" s="81"/>
      <c r="P38" s="1"/>
      <c r="Q38" s="1"/>
      <c r="R38" s="81"/>
      <c r="S38" s="1"/>
      <c r="T38" s="1"/>
      <c r="U38" s="81"/>
      <c r="V38" s="1"/>
      <c r="W38" s="1"/>
      <c r="X38" s="81"/>
      <c r="Y38" s="1"/>
      <c r="Z38" s="1"/>
      <c r="AA38" s="81"/>
      <c r="AB38" s="1"/>
      <c r="AC38" s="1"/>
      <c r="AD38" s="81"/>
      <c r="AE38" s="1"/>
      <c r="AF38" s="1"/>
      <c r="AG38" s="81"/>
    </row>
    <row r="39" spans="1:33" ht="12.75">
      <c r="A39" s="1"/>
      <c r="B39" s="1"/>
      <c r="C39" s="81"/>
      <c r="D39" s="1"/>
      <c r="E39" s="1"/>
      <c r="F39" s="81"/>
      <c r="G39" s="1"/>
      <c r="H39" s="1"/>
      <c r="I39" s="81"/>
      <c r="J39" s="1"/>
      <c r="K39" s="1"/>
      <c r="L39" s="81"/>
      <c r="M39" s="1"/>
      <c r="N39" s="1"/>
      <c r="O39" s="81"/>
      <c r="P39" s="1"/>
      <c r="Q39" s="1"/>
      <c r="R39" s="81"/>
      <c r="S39" s="1"/>
      <c r="T39" s="1"/>
      <c r="U39" s="81"/>
      <c r="V39" s="1"/>
      <c r="W39" s="1"/>
      <c r="X39" s="81"/>
      <c r="Y39" s="1"/>
      <c r="Z39" s="1"/>
      <c r="AA39" s="81"/>
      <c r="AB39" s="1"/>
      <c r="AC39" s="1"/>
      <c r="AD39" s="81"/>
      <c r="AE39" s="1"/>
      <c r="AF39" s="1"/>
      <c r="AG39" s="81"/>
    </row>
    <row r="40" spans="1:33" ht="12.75">
      <c r="A40" s="1"/>
      <c r="B40" s="1"/>
      <c r="C40" s="81"/>
      <c r="D40" s="1"/>
      <c r="E40" s="1"/>
      <c r="F40" s="81"/>
      <c r="G40" s="1"/>
      <c r="H40" s="1"/>
      <c r="I40" s="81"/>
      <c r="J40" s="1"/>
      <c r="K40" s="1"/>
      <c r="L40" s="81"/>
      <c r="M40" s="1"/>
      <c r="N40" s="1"/>
      <c r="O40" s="81"/>
      <c r="P40" s="1"/>
      <c r="Q40" s="1"/>
      <c r="R40" s="81"/>
      <c r="S40" s="1"/>
      <c r="T40" s="1"/>
      <c r="U40" s="81"/>
      <c r="V40" s="1"/>
      <c r="W40" s="1"/>
      <c r="X40" s="81"/>
      <c r="Y40" s="1"/>
      <c r="Z40" s="1"/>
      <c r="AA40" s="81"/>
      <c r="AB40" s="1"/>
      <c r="AC40" s="1"/>
      <c r="AD40" s="81"/>
      <c r="AE40" s="1"/>
      <c r="AF40" s="1"/>
      <c r="AG40" s="81"/>
    </row>
    <row r="41" spans="1:33" ht="12.75">
      <c r="A41" s="1"/>
      <c r="B41" s="1"/>
      <c r="C41" s="81"/>
      <c r="D41" s="1"/>
      <c r="E41" s="1"/>
      <c r="F41" s="81"/>
      <c r="G41" s="1"/>
      <c r="H41" s="1"/>
      <c r="I41" s="81"/>
      <c r="J41" s="1"/>
      <c r="K41" s="1"/>
      <c r="L41" s="81"/>
      <c r="M41" s="1"/>
      <c r="N41" s="1"/>
      <c r="O41" s="81"/>
      <c r="P41" s="1"/>
      <c r="Q41" s="1"/>
      <c r="R41" s="81"/>
      <c r="S41" s="1"/>
      <c r="T41" s="1"/>
      <c r="U41" s="81"/>
      <c r="V41" s="1"/>
      <c r="W41" s="1"/>
      <c r="X41" s="81"/>
      <c r="Y41" s="1"/>
      <c r="Z41" s="1"/>
      <c r="AA41" s="81"/>
      <c r="AB41" s="1"/>
      <c r="AC41" s="1"/>
      <c r="AD41" s="81"/>
      <c r="AE41" s="1"/>
      <c r="AF41" s="1"/>
      <c r="AG41" s="81"/>
    </row>
    <row r="42" spans="1:33" ht="12.75">
      <c r="A42" s="1"/>
      <c r="B42" s="1"/>
      <c r="C42" s="81"/>
      <c r="D42" s="1"/>
      <c r="E42" s="1"/>
      <c r="F42" s="81"/>
      <c r="G42" s="1"/>
      <c r="H42" s="1"/>
      <c r="I42" s="81"/>
      <c r="J42" s="1"/>
      <c r="K42" s="1"/>
      <c r="L42" s="81"/>
      <c r="M42" s="1"/>
      <c r="N42" s="1"/>
      <c r="O42" s="81"/>
      <c r="P42" s="1"/>
      <c r="Q42" s="1"/>
      <c r="R42" s="81"/>
      <c r="S42" s="1"/>
      <c r="T42" s="1"/>
      <c r="U42" s="81"/>
      <c r="V42" s="1"/>
      <c r="W42" s="1"/>
      <c r="X42" s="81"/>
      <c r="Y42" s="1"/>
      <c r="Z42" s="1"/>
      <c r="AA42" s="81"/>
      <c r="AB42" s="1"/>
      <c r="AC42" s="1"/>
      <c r="AD42" s="81"/>
      <c r="AE42" s="1"/>
      <c r="AF42" s="1"/>
      <c r="AG42" s="81"/>
    </row>
    <row r="43" spans="1:33" ht="12.75">
      <c r="A43" s="1"/>
      <c r="B43" s="1"/>
      <c r="C43" s="81"/>
      <c r="D43" s="1"/>
      <c r="E43" s="1"/>
      <c r="F43" s="81"/>
      <c r="G43" s="1"/>
      <c r="H43" s="1"/>
      <c r="I43" s="81"/>
      <c r="J43" s="1"/>
      <c r="K43" s="1"/>
      <c r="L43" s="81"/>
      <c r="M43" s="1"/>
      <c r="N43" s="1"/>
      <c r="O43" s="81"/>
      <c r="P43" s="1"/>
      <c r="Q43" s="1"/>
      <c r="R43" s="81"/>
      <c r="S43" s="1"/>
      <c r="T43" s="1"/>
      <c r="U43" s="81"/>
      <c r="V43" s="1"/>
      <c r="W43" s="1"/>
      <c r="X43" s="81"/>
      <c r="Y43" s="1"/>
      <c r="Z43" s="1"/>
      <c r="AA43" s="81"/>
      <c r="AB43" s="1"/>
      <c r="AC43" s="1"/>
      <c r="AD43" s="81"/>
      <c r="AE43" s="1"/>
      <c r="AF43" s="1"/>
      <c r="AG43" s="81"/>
    </row>
    <row r="44" spans="1:33" ht="12.75">
      <c r="A44" s="1"/>
      <c r="B44" s="1"/>
      <c r="C44" s="81"/>
      <c r="D44" s="1"/>
      <c r="E44" s="1"/>
      <c r="F44" s="81"/>
      <c r="G44" s="1"/>
      <c r="H44" s="1"/>
      <c r="I44" s="81"/>
      <c r="J44" s="1"/>
      <c r="K44" s="1"/>
      <c r="L44" s="81"/>
      <c r="M44" s="1"/>
      <c r="N44" s="1"/>
      <c r="O44" s="81"/>
      <c r="P44" s="1"/>
      <c r="Q44" s="1"/>
      <c r="R44" s="81"/>
      <c r="S44" s="1"/>
      <c r="T44" s="1"/>
      <c r="U44" s="81"/>
      <c r="V44" s="1"/>
      <c r="W44" s="1"/>
      <c r="X44" s="81"/>
      <c r="Y44" s="1"/>
      <c r="Z44" s="1"/>
      <c r="AA44" s="81"/>
      <c r="AB44" s="1"/>
      <c r="AC44" s="1"/>
      <c r="AD44" s="81"/>
      <c r="AE44" s="1"/>
      <c r="AF44" s="1"/>
      <c r="AG44" s="81"/>
    </row>
    <row r="45" spans="1:33" ht="12.75">
      <c r="A45" s="1"/>
      <c r="B45" s="1"/>
      <c r="C45" s="81"/>
      <c r="D45" s="1"/>
      <c r="E45" s="1"/>
      <c r="F45" s="81"/>
      <c r="G45" s="1"/>
      <c r="H45" s="1"/>
      <c r="I45" s="81"/>
      <c r="J45" s="1"/>
      <c r="K45" s="1"/>
      <c r="L45" s="81"/>
      <c r="M45" s="1"/>
      <c r="N45" s="1"/>
      <c r="O45" s="81"/>
      <c r="P45" s="1"/>
      <c r="Q45" s="1"/>
      <c r="R45" s="81"/>
      <c r="S45" s="1"/>
      <c r="T45" s="1"/>
      <c r="U45" s="81"/>
      <c r="V45" s="1"/>
      <c r="W45" s="1"/>
      <c r="X45" s="81"/>
      <c r="Y45" s="1"/>
      <c r="Z45" s="1"/>
      <c r="AA45" s="81"/>
      <c r="AB45" s="1"/>
      <c r="AC45" s="1"/>
      <c r="AD45" s="81"/>
      <c r="AE45" s="1"/>
      <c r="AF45" s="1"/>
      <c r="AG45" s="81"/>
    </row>
    <row r="46" spans="1:33" ht="12.75">
      <c r="A46" s="1"/>
      <c r="B46" s="1"/>
      <c r="C46" s="81"/>
      <c r="D46" s="1"/>
      <c r="E46" s="1"/>
      <c r="F46" s="81"/>
      <c r="G46" s="1"/>
      <c r="H46" s="1"/>
      <c r="I46" s="81"/>
      <c r="J46" s="1"/>
      <c r="K46" s="1"/>
      <c r="L46" s="81"/>
      <c r="M46" s="1"/>
      <c r="N46" s="1"/>
      <c r="O46" s="81"/>
      <c r="P46" s="1"/>
      <c r="Q46" s="1"/>
      <c r="R46" s="81"/>
      <c r="S46" s="1"/>
      <c r="T46" s="1"/>
      <c r="U46" s="81"/>
      <c r="V46" s="1"/>
      <c r="W46" s="1"/>
      <c r="X46" s="81"/>
      <c r="Y46" s="1"/>
      <c r="Z46" s="1"/>
      <c r="AA46" s="81"/>
      <c r="AB46" s="1"/>
      <c r="AC46" s="1"/>
      <c r="AD46" s="81"/>
      <c r="AE46" s="1"/>
      <c r="AF46" s="1"/>
      <c r="AG46" s="81"/>
    </row>
    <row r="47" spans="1:33" ht="12.75">
      <c r="A47" s="1"/>
      <c r="B47" s="1"/>
      <c r="C47" s="81"/>
      <c r="D47" s="1"/>
      <c r="E47" s="1"/>
      <c r="F47" s="81"/>
      <c r="G47" s="1"/>
      <c r="H47" s="1"/>
      <c r="I47" s="81"/>
      <c r="J47" s="1"/>
      <c r="K47" s="1"/>
      <c r="L47" s="81"/>
      <c r="M47" s="1"/>
      <c r="N47" s="1"/>
      <c r="O47" s="81"/>
      <c r="P47" s="1"/>
      <c r="Q47" s="1"/>
      <c r="R47" s="81"/>
      <c r="S47" s="1"/>
      <c r="T47" s="1"/>
      <c r="U47" s="81"/>
      <c r="V47" s="1"/>
      <c r="W47" s="1"/>
      <c r="X47" s="81"/>
      <c r="Y47" s="1"/>
      <c r="Z47" s="1"/>
      <c r="AA47" s="81"/>
      <c r="AB47" s="1"/>
      <c r="AC47" s="1"/>
      <c r="AD47" s="81"/>
      <c r="AE47" s="1"/>
      <c r="AF47" s="1"/>
      <c r="AG47" s="81"/>
    </row>
    <row r="48" spans="1:33" ht="12.75">
      <c r="A48" s="1"/>
      <c r="B48" s="1"/>
      <c r="C48" s="81"/>
      <c r="D48" s="1"/>
      <c r="E48" s="1"/>
      <c r="F48" s="81"/>
      <c r="G48" s="1"/>
      <c r="H48" s="1"/>
      <c r="I48" s="81"/>
      <c r="J48" s="1"/>
      <c r="K48" s="1"/>
      <c r="L48" s="81"/>
      <c r="M48" s="1"/>
      <c r="N48" s="1"/>
      <c r="O48" s="81"/>
      <c r="P48" s="1"/>
      <c r="Q48" s="1"/>
      <c r="R48" s="81"/>
      <c r="S48" s="1"/>
      <c r="T48" s="1"/>
      <c r="U48" s="81"/>
      <c r="V48" s="1"/>
      <c r="W48" s="1"/>
      <c r="X48" s="81"/>
      <c r="Y48" s="1"/>
      <c r="Z48" s="1"/>
      <c r="AA48" s="81"/>
      <c r="AB48" s="1"/>
      <c r="AC48" s="1"/>
      <c r="AD48" s="81"/>
      <c r="AE48" s="1"/>
      <c r="AF48" s="1"/>
      <c r="AG48" s="81"/>
    </row>
    <row r="49" spans="1:33" ht="12.75">
      <c r="A49" s="1"/>
      <c r="B49" s="1"/>
      <c r="C49" s="81"/>
      <c r="D49" s="1"/>
      <c r="E49" s="1"/>
      <c r="F49" s="81"/>
      <c r="G49" s="1"/>
      <c r="H49" s="1"/>
      <c r="I49" s="81"/>
      <c r="J49" s="1"/>
      <c r="K49" s="1"/>
      <c r="L49" s="81"/>
      <c r="M49" s="1"/>
      <c r="N49" s="1"/>
      <c r="O49" s="81"/>
      <c r="P49" s="1"/>
      <c r="Q49" s="1"/>
      <c r="R49" s="81"/>
      <c r="S49" s="1"/>
      <c r="T49" s="1"/>
      <c r="U49" s="81"/>
      <c r="V49" s="1"/>
      <c r="W49" s="1"/>
      <c r="X49" s="81"/>
      <c r="Y49" s="1"/>
      <c r="Z49" s="1"/>
      <c r="AA49" s="81"/>
      <c r="AB49" s="1"/>
      <c r="AC49" s="1"/>
      <c r="AD49" s="81"/>
      <c r="AE49" s="1"/>
      <c r="AF49" s="1"/>
      <c r="AG49" s="81"/>
    </row>
    <row r="50" spans="1:33" ht="12.75">
      <c r="A50" s="1"/>
      <c r="B50" s="1"/>
      <c r="C50" s="81"/>
      <c r="D50" s="1"/>
      <c r="E50" s="1"/>
      <c r="F50" s="81"/>
      <c r="G50" s="1"/>
      <c r="H50" s="1"/>
      <c r="I50" s="81"/>
      <c r="J50" s="1"/>
      <c r="K50" s="1"/>
      <c r="L50" s="81"/>
      <c r="M50" s="1"/>
      <c r="N50" s="1"/>
      <c r="O50" s="81"/>
      <c r="P50" s="1"/>
      <c r="Q50" s="1"/>
      <c r="R50" s="81"/>
      <c r="S50" s="1"/>
      <c r="T50" s="1"/>
      <c r="U50" s="81"/>
      <c r="V50" s="1"/>
      <c r="W50" s="1"/>
      <c r="X50" s="81"/>
      <c r="Y50" s="1"/>
      <c r="Z50" s="1"/>
      <c r="AA50" s="81"/>
      <c r="AB50" s="1"/>
      <c r="AC50" s="1"/>
      <c r="AD50" s="81"/>
      <c r="AE50" s="1"/>
      <c r="AF50" s="1"/>
      <c r="AG50" s="81"/>
    </row>
    <row r="51" spans="1:33" ht="12.75">
      <c r="A51" s="1"/>
      <c r="B51" s="1"/>
      <c r="C51" s="81"/>
      <c r="D51" s="1"/>
      <c r="E51" s="1"/>
      <c r="F51" s="81"/>
      <c r="G51" s="1"/>
      <c r="H51" s="1"/>
      <c r="I51" s="81"/>
      <c r="J51" s="1"/>
      <c r="K51" s="1"/>
      <c r="L51" s="81"/>
      <c r="M51" s="1"/>
      <c r="N51" s="1"/>
      <c r="O51" s="81"/>
      <c r="P51" s="1"/>
      <c r="Q51" s="1"/>
      <c r="R51" s="81"/>
      <c r="S51" s="1"/>
      <c r="T51" s="1"/>
      <c r="U51" s="81"/>
      <c r="V51" s="1"/>
      <c r="W51" s="1"/>
      <c r="X51" s="81"/>
      <c r="Y51" s="1"/>
      <c r="Z51" s="1"/>
      <c r="AA51" s="81"/>
      <c r="AB51" s="1"/>
      <c r="AC51" s="1"/>
      <c r="AD51" s="81"/>
      <c r="AE51" s="1"/>
      <c r="AF51" s="1"/>
      <c r="AG51" s="81"/>
    </row>
    <row r="52" spans="1:33" ht="12.75">
      <c r="A52" s="1"/>
      <c r="B52" s="1"/>
      <c r="C52" s="81"/>
      <c r="D52" s="1"/>
      <c r="E52" s="1"/>
      <c r="F52" s="81"/>
      <c r="G52" s="1"/>
      <c r="H52" s="1"/>
      <c r="I52" s="81"/>
      <c r="J52" s="1"/>
      <c r="K52" s="1"/>
      <c r="L52" s="81"/>
      <c r="M52" s="1"/>
      <c r="N52" s="1"/>
      <c r="O52" s="81"/>
      <c r="P52" s="1"/>
      <c r="Q52" s="1"/>
      <c r="R52" s="81"/>
      <c r="S52" s="1"/>
      <c r="T52" s="1"/>
      <c r="U52" s="81"/>
      <c r="V52" s="1"/>
      <c r="W52" s="1"/>
      <c r="X52" s="81"/>
      <c r="Y52" s="1"/>
      <c r="Z52" s="1"/>
      <c r="AA52" s="81"/>
      <c r="AB52" s="1"/>
      <c r="AC52" s="1"/>
      <c r="AD52" s="81"/>
      <c r="AE52" s="1"/>
      <c r="AF52" s="1"/>
      <c r="AG52" s="81"/>
    </row>
    <row r="53" spans="1:33" ht="12.75">
      <c r="A53" s="1"/>
      <c r="B53" s="1"/>
      <c r="C53" s="81"/>
      <c r="D53" s="1"/>
      <c r="E53" s="1"/>
      <c r="F53" s="81"/>
      <c r="G53" s="1"/>
      <c r="H53" s="1"/>
      <c r="I53" s="81"/>
      <c r="J53" s="1"/>
      <c r="K53" s="1"/>
      <c r="L53" s="81"/>
      <c r="M53" s="1"/>
      <c r="N53" s="1"/>
      <c r="O53" s="81"/>
      <c r="P53" s="1"/>
      <c r="Q53" s="1"/>
      <c r="R53" s="81"/>
      <c r="S53" s="1"/>
      <c r="T53" s="1"/>
      <c r="U53" s="81"/>
      <c r="V53" s="1"/>
      <c r="W53" s="1"/>
      <c r="X53" s="81"/>
      <c r="Y53" s="1"/>
      <c r="Z53" s="1"/>
      <c r="AA53" s="81"/>
      <c r="AB53" s="1"/>
      <c r="AC53" s="1"/>
      <c r="AD53" s="81"/>
      <c r="AE53" s="1"/>
      <c r="AF53" s="1"/>
      <c r="AG53" s="81"/>
    </row>
    <row r="54" spans="1:33" ht="12.75">
      <c r="A54" s="1"/>
      <c r="B54" s="1"/>
      <c r="C54" s="81"/>
      <c r="D54" s="1"/>
      <c r="E54" s="1"/>
      <c r="F54" s="81"/>
      <c r="G54" s="1"/>
      <c r="H54" s="1"/>
      <c r="I54" s="81"/>
      <c r="J54" s="1"/>
      <c r="K54" s="1"/>
      <c r="L54" s="81"/>
      <c r="M54" s="1"/>
      <c r="N54" s="1"/>
      <c r="O54" s="81"/>
      <c r="P54" s="1"/>
      <c r="Q54" s="1"/>
      <c r="R54" s="81"/>
      <c r="S54" s="1"/>
      <c r="T54" s="1"/>
      <c r="U54" s="81"/>
      <c r="V54" s="1"/>
      <c r="W54" s="1"/>
      <c r="X54" s="81"/>
      <c r="Y54" s="1"/>
      <c r="Z54" s="1"/>
      <c r="AA54" s="81"/>
      <c r="AB54" s="1"/>
      <c r="AC54" s="1"/>
      <c r="AD54" s="81"/>
      <c r="AE54" s="1"/>
      <c r="AF54" s="1"/>
      <c r="AG54" s="81"/>
    </row>
    <row r="55" spans="1:33" ht="12.75">
      <c r="A55" s="1"/>
      <c r="B55" s="1"/>
      <c r="C55" s="81"/>
      <c r="D55" s="1"/>
      <c r="E55" s="1"/>
      <c r="F55" s="81"/>
      <c r="G55" s="1"/>
      <c r="H55" s="1"/>
      <c r="I55" s="81"/>
      <c r="J55" s="1"/>
      <c r="K55" s="1"/>
      <c r="L55" s="81"/>
      <c r="M55" s="1"/>
      <c r="N55" s="1"/>
      <c r="O55" s="81"/>
      <c r="P55" s="1"/>
      <c r="Q55" s="1"/>
      <c r="R55" s="81"/>
      <c r="S55" s="1"/>
      <c r="T55" s="1"/>
      <c r="U55" s="81"/>
      <c r="V55" s="1"/>
      <c r="W55" s="1"/>
      <c r="X55" s="81"/>
      <c r="Y55" s="1"/>
      <c r="Z55" s="1"/>
      <c r="AA55" s="81"/>
      <c r="AB55" s="1"/>
      <c r="AC55" s="1"/>
      <c r="AD55" s="81"/>
      <c r="AE55" s="1"/>
      <c r="AF55" s="1"/>
      <c r="AG55" s="81"/>
    </row>
    <row r="56" spans="1:33" ht="12.75">
      <c r="A56" s="1"/>
      <c r="B56" s="1"/>
      <c r="C56" s="81"/>
      <c r="D56" s="1"/>
      <c r="E56" s="1"/>
      <c r="F56" s="81"/>
      <c r="G56" s="1"/>
      <c r="H56" s="1"/>
      <c r="I56" s="81"/>
      <c r="J56" s="1"/>
      <c r="K56" s="1"/>
      <c r="L56" s="81"/>
      <c r="M56" s="1"/>
      <c r="N56" s="1"/>
      <c r="O56" s="81"/>
      <c r="P56" s="1"/>
      <c r="Q56" s="1"/>
      <c r="R56" s="81"/>
      <c r="S56" s="1"/>
      <c r="T56" s="1"/>
      <c r="U56" s="81"/>
      <c r="V56" s="1"/>
      <c r="W56" s="1"/>
      <c r="X56" s="81"/>
      <c r="Y56" s="1"/>
      <c r="Z56" s="1"/>
      <c r="AA56" s="81"/>
      <c r="AB56" s="1"/>
      <c r="AC56" s="1"/>
      <c r="AD56" s="81"/>
      <c r="AE56" s="1"/>
      <c r="AF56" s="1"/>
      <c r="AG56" s="81"/>
    </row>
    <row r="57" spans="1:33" ht="12.75">
      <c r="A57" s="1"/>
      <c r="B57" s="1"/>
      <c r="C57" s="81"/>
      <c r="D57" s="1"/>
      <c r="E57" s="1"/>
      <c r="F57" s="81"/>
      <c r="G57" s="1"/>
      <c r="H57" s="1"/>
      <c r="I57" s="81"/>
      <c r="J57" s="1"/>
      <c r="K57" s="1"/>
      <c r="L57" s="81"/>
      <c r="M57" s="1"/>
      <c r="N57" s="1"/>
      <c r="O57" s="81"/>
      <c r="P57" s="1"/>
      <c r="Q57" s="1"/>
      <c r="R57" s="81"/>
      <c r="S57" s="1"/>
      <c r="T57" s="1"/>
      <c r="U57" s="81"/>
      <c r="V57" s="1"/>
      <c r="W57" s="1"/>
      <c r="X57" s="81"/>
      <c r="Y57" s="1"/>
      <c r="Z57" s="1"/>
      <c r="AA57" s="81"/>
      <c r="AB57" s="1"/>
      <c r="AC57" s="1"/>
      <c r="AD57" s="81"/>
      <c r="AE57" s="1"/>
      <c r="AF57" s="1"/>
      <c r="AG57" s="81"/>
    </row>
    <row r="58" spans="1:33" ht="12.75">
      <c r="A58" s="1"/>
      <c r="B58" s="1"/>
      <c r="C58" s="81"/>
      <c r="D58" s="1"/>
      <c r="E58" s="1"/>
      <c r="F58" s="81"/>
      <c r="G58" s="1"/>
      <c r="H58" s="1"/>
      <c r="I58" s="81"/>
      <c r="J58" s="1"/>
      <c r="K58" s="1"/>
      <c r="L58" s="81"/>
      <c r="M58" s="1"/>
      <c r="N58" s="1"/>
      <c r="O58" s="81"/>
      <c r="P58" s="1"/>
      <c r="Q58" s="1"/>
      <c r="R58" s="81"/>
      <c r="S58" s="1"/>
      <c r="T58" s="1"/>
      <c r="U58" s="81"/>
      <c r="V58" s="1"/>
      <c r="W58" s="1"/>
      <c r="X58" s="81"/>
      <c r="Y58" s="1"/>
      <c r="Z58" s="1"/>
      <c r="AA58" s="81"/>
      <c r="AB58" s="1"/>
      <c r="AC58" s="1"/>
      <c r="AD58" s="81"/>
      <c r="AE58" s="1"/>
      <c r="AF58" s="1"/>
      <c r="AG58" s="81"/>
    </row>
    <row r="59" spans="1:33" ht="12.75">
      <c r="A59" s="1"/>
      <c r="B59" s="1"/>
      <c r="C59" s="81"/>
      <c r="D59" s="1"/>
      <c r="E59" s="1"/>
      <c r="F59" s="81"/>
      <c r="G59" s="1"/>
      <c r="H59" s="1"/>
      <c r="I59" s="81"/>
      <c r="J59" s="1"/>
      <c r="K59" s="1"/>
      <c r="L59" s="81"/>
      <c r="M59" s="1"/>
      <c r="N59" s="1"/>
      <c r="O59" s="81"/>
      <c r="P59" s="1"/>
      <c r="Q59" s="1"/>
      <c r="R59" s="81"/>
      <c r="S59" s="1"/>
      <c r="T59" s="1"/>
      <c r="U59" s="81"/>
      <c r="V59" s="1"/>
      <c r="W59" s="1"/>
      <c r="X59" s="81"/>
      <c r="Y59" s="1"/>
      <c r="Z59" s="1"/>
      <c r="AA59" s="81"/>
      <c r="AB59" s="1"/>
      <c r="AC59" s="1"/>
      <c r="AD59" s="81"/>
      <c r="AE59" s="1"/>
      <c r="AF59" s="1"/>
      <c r="AG59" s="81"/>
    </row>
    <row r="60" spans="1:33" ht="12.75">
      <c r="A60" s="1"/>
      <c r="B60" s="1"/>
      <c r="C60" s="81"/>
      <c r="D60" s="1"/>
      <c r="E60" s="1"/>
      <c r="F60" s="81"/>
      <c r="G60" s="1"/>
      <c r="H60" s="1"/>
      <c r="I60" s="81"/>
      <c r="J60" s="1"/>
      <c r="K60" s="1"/>
      <c r="L60" s="81"/>
      <c r="M60" s="1"/>
      <c r="N60" s="1"/>
      <c r="O60" s="81"/>
      <c r="P60" s="1"/>
      <c r="Q60" s="1"/>
      <c r="R60" s="81"/>
      <c r="S60" s="1"/>
      <c r="T60" s="1"/>
      <c r="U60" s="81"/>
      <c r="V60" s="1"/>
      <c r="W60" s="1"/>
      <c r="X60" s="81"/>
      <c r="Y60" s="1"/>
      <c r="Z60" s="1"/>
      <c r="AA60" s="81"/>
      <c r="AB60" s="1"/>
      <c r="AC60" s="1"/>
      <c r="AD60" s="81"/>
      <c r="AE60" s="1"/>
      <c r="AF60" s="1"/>
      <c r="AG60" s="81"/>
    </row>
    <row r="61" spans="1:33" ht="12.75">
      <c r="A61" s="1"/>
      <c r="B61" s="1"/>
      <c r="C61" s="81"/>
      <c r="D61" s="1"/>
      <c r="E61" s="1"/>
      <c r="F61" s="81"/>
      <c r="G61" s="1"/>
      <c r="H61" s="1"/>
      <c r="I61" s="81"/>
      <c r="J61" s="1"/>
      <c r="K61" s="1"/>
      <c r="L61" s="81"/>
      <c r="M61" s="1"/>
      <c r="N61" s="1"/>
      <c r="O61" s="81"/>
      <c r="P61" s="1"/>
      <c r="Q61" s="1"/>
      <c r="R61" s="81"/>
      <c r="S61" s="1"/>
      <c r="T61" s="1"/>
      <c r="U61" s="81"/>
      <c r="V61" s="1"/>
      <c r="W61" s="1"/>
      <c r="X61" s="81"/>
      <c r="Y61" s="1"/>
      <c r="Z61" s="1"/>
      <c r="AA61" s="81"/>
      <c r="AB61" s="1"/>
      <c r="AC61" s="1"/>
      <c r="AD61" s="81"/>
      <c r="AE61" s="1"/>
      <c r="AF61" s="1"/>
      <c r="AG61" s="81"/>
    </row>
    <row r="62" spans="1:33" ht="12.75">
      <c r="A62" s="1"/>
      <c r="B62" s="1"/>
      <c r="C62" s="81"/>
      <c r="D62" s="1"/>
      <c r="E62" s="1"/>
      <c r="F62" s="81"/>
      <c r="G62" s="1"/>
      <c r="H62" s="1"/>
      <c r="I62" s="81"/>
      <c r="J62" s="1"/>
      <c r="K62" s="1"/>
      <c r="L62" s="81"/>
      <c r="M62" s="1"/>
      <c r="N62" s="1"/>
      <c r="O62" s="81"/>
      <c r="P62" s="1"/>
      <c r="Q62" s="1"/>
      <c r="R62" s="81"/>
      <c r="S62" s="1"/>
      <c r="T62" s="1"/>
      <c r="U62" s="81"/>
      <c r="V62" s="1"/>
      <c r="W62" s="1"/>
      <c r="X62" s="81"/>
      <c r="Y62" s="1"/>
      <c r="Z62" s="1"/>
      <c r="AA62" s="81"/>
      <c r="AB62" s="1"/>
      <c r="AC62" s="1"/>
      <c r="AD62" s="81"/>
      <c r="AE62" s="1"/>
      <c r="AF62" s="1"/>
      <c r="AG62" s="81"/>
    </row>
    <row r="63" spans="1:33" ht="12.75">
      <c r="A63" s="1"/>
      <c r="B63" s="1"/>
      <c r="C63" s="81"/>
      <c r="D63" s="1"/>
      <c r="E63" s="1"/>
      <c r="F63" s="81"/>
      <c r="G63" s="1"/>
      <c r="H63" s="1"/>
      <c r="I63" s="81"/>
      <c r="J63" s="1"/>
      <c r="K63" s="1"/>
      <c r="L63" s="81"/>
      <c r="M63" s="1"/>
      <c r="N63" s="1"/>
      <c r="O63" s="81"/>
      <c r="P63" s="1"/>
      <c r="Q63" s="1"/>
      <c r="R63" s="81"/>
      <c r="S63" s="1"/>
      <c r="T63" s="1"/>
      <c r="U63" s="81"/>
      <c r="V63" s="1"/>
      <c r="W63" s="1"/>
      <c r="X63" s="81"/>
      <c r="Y63" s="1"/>
      <c r="Z63" s="1"/>
      <c r="AA63" s="81"/>
      <c r="AB63" s="1"/>
      <c r="AC63" s="1"/>
      <c r="AD63" s="81"/>
      <c r="AE63" s="1"/>
      <c r="AF63" s="1"/>
      <c r="AG63" s="81"/>
    </row>
    <row r="64" spans="1:33" ht="12.75">
      <c r="A64" s="1"/>
      <c r="B64" s="1"/>
      <c r="C64" s="81"/>
      <c r="D64" s="1"/>
      <c r="E64" s="1"/>
      <c r="F64" s="81"/>
      <c r="G64" s="1"/>
      <c r="H64" s="1"/>
      <c r="I64" s="81"/>
      <c r="J64" s="1"/>
      <c r="K64" s="1"/>
      <c r="L64" s="81"/>
      <c r="M64" s="1"/>
      <c r="N64" s="1"/>
      <c r="O64" s="81"/>
      <c r="P64" s="1"/>
      <c r="Q64" s="1"/>
      <c r="R64" s="81"/>
      <c r="S64" s="1"/>
      <c r="T64" s="1"/>
      <c r="U64" s="81"/>
      <c r="V64" s="1"/>
      <c r="W64" s="1"/>
      <c r="X64" s="81"/>
      <c r="Y64" s="1"/>
      <c r="Z64" s="1"/>
      <c r="AA64" s="81"/>
      <c r="AB64" s="1"/>
      <c r="AC64" s="1"/>
      <c r="AD64" s="81"/>
      <c r="AE64" s="1"/>
      <c r="AF64" s="1"/>
      <c r="AG64" s="81"/>
    </row>
    <row r="65" spans="1:33" ht="12.75">
      <c r="A65" s="1"/>
      <c r="B65" s="1"/>
      <c r="C65" s="81"/>
      <c r="D65" s="1"/>
      <c r="E65" s="1"/>
      <c r="F65" s="81"/>
      <c r="G65" s="1"/>
      <c r="H65" s="1"/>
      <c r="I65" s="81"/>
      <c r="J65" s="1"/>
      <c r="K65" s="1"/>
      <c r="L65" s="81"/>
      <c r="M65" s="1"/>
      <c r="N65" s="1"/>
      <c r="O65" s="81"/>
      <c r="P65" s="1"/>
      <c r="Q65" s="1"/>
      <c r="R65" s="81"/>
      <c r="S65" s="1"/>
      <c r="T65" s="1"/>
      <c r="U65" s="81"/>
      <c r="V65" s="1"/>
      <c r="W65" s="1"/>
      <c r="X65" s="81"/>
      <c r="Y65" s="1"/>
      <c r="Z65" s="1"/>
      <c r="AA65" s="81"/>
      <c r="AB65" s="1"/>
      <c r="AC65" s="1"/>
      <c r="AD65" s="81"/>
      <c r="AE65" s="1"/>
      <c r="AF65" s="1"/>
      <c r="AG65" s="81"/>
    </row>
    <row r="66" spans="1:33" ht="12.75">
      <c r="A66" s="1"/>
      <c r="B66" s="1"/>
      <c r="C66" s="81"/>
      <c r="D66" s="1"/>
      <c r="E66" s="1"/>
      <c r="F66" s="81"/>
      <c r="G66" s="1"/>
      <c r="H66" s="1"/>
      <c r="I66" s="81"/>
      <c r="J66" s="1"/>
      <c r="K66" s="1"/>
      <c r="L66" s="81"/>
      <c r="M66" s="1"/>
      <c r="N66" s="1"/>
      <c r="O66" s="81"/>
      <c r="P66" s="1"/>
      <c r="Q66" s="1"/>
      <c r="R66" s="81"/>
      <c r="S66" s="1"/>
      <c r="T66" s="1"/>
      <c r="U66" s="81"/>
      <c r="V66" s="1"/>
      <c r="W66" s="1"/>
      <c r="X66" s="81"/>
      <c r="Y66" s="1"/>
      <c r="Z66" s="1"/>
      <c r="AA66" s="81"/>
      <c r="AB66" s="1"/>
      <c r="AC66" s="1"/>
      <c r="AD66" s="81"/>
      <c r="AE66" s="1"/>
      <c r="AF66" s="1"/>
      <c r="AG66" s="81"/>
    </row>
    <row r="67" spans="1:33" ht="12.75">
      <c r="A67" s="1"/>
      <c r="B67" s="1"/>
      <c r="C67" s="81"/>
      <c r="D67" s="1"/>
      <c r="E67" s="1"/>
      <c r="F67" s="81"/>
      <c r="G67" s="1"/>
      <c r="H67" s="1"/>
      <c r="I67" s="81"/>
      <c r="J67" s="1"/>
      <c r="K67" s="1"/>
      <c r="L67" s="81"/>
      <c r="M67" s="1"/>
      <c r="N67" s="1"/>
      <c r="O67" s="81"/>
      <c r="P67" s="1"/>
      <c r="Q67" s="1"/>
      <c r="R67" s="81"/>
      <c r="S67" s="1"/>
      <c r="T67" s="1"/>
      <c r="U67" s="81"/>
      <c r="V67" s="1"/>
      <c r="W67" s="1"/>
      <c r="X67" s="81"/>
      <c r="Y67" s="1"/>
      <c r="Z67" s="1"/>
      <c r="AA67" s="81"/>
      <c r="AB67" s="1"/>
      <c r="AC67" s="1"/>
      <c r="AD67" s="81"/>
      <c r="AE67" s="1"/>
      <c r="AF67" s="1"/>
      <c r="AG67" s="81"/>
    </row>
    <row r="68" spans="1:33" ht="12.75">
      <c r="A68" s="1"/>
      <c r="B68" s="1"/>
      <c r="C68" s="81"/>
      <c r="D68" s="1"/>
      <c r="E68" s="1"/>
      <c r="F68" s="81"/>
      <c r="G68" s="1"/>
      <c r="H68" s="1"/>
      <c r="I68" s="81"/>
      <c r="J68" s="1"/>
      <c r="K68" s="1"/>
      <c r="L68" s="81"/>
      <c r="M68" s="1"/>
      <c r="N68" s="1"/>
      <c r="O68" s="81"/>
      <c r="P68" s="1"/>
      <c r="Q68" s="1"/>
      <c r="R68" s="81"/>
      <c r="S68" s="1"/>
      <c r="T68" s="1"/>
      <c r="U68" s="81"/>
      <c r="V68" s="1"/>
      <c r="W68" s="1"/>
      <c r="X68" s="81"/>
      <c r="Y68" s="1"/>
      <c r="Z68" s="1"/>
      <c r="AA68" s="81"/>
      <c r="AB68" s="1"/>
      <c r="AC68" s="1"/>
      <c r="AD68" s="81"/>
      <c r="AE68" s="1"/>
      <c r="AF68" s="1"/>
      <c r="AG68" s="81"/>
    </row>
    <row r="69" spans="1:33" ht="12.75">
      <c r="A69" s="1"/>
      <c r="B69" s="1"/>
      <c r="C69" s="81"/>
      <c r="D69" s="1"/>
      <c r="E69" s="1"/>
      <c r="F69" s="81"/>
      <c r="G69" s="1"/>
      <c r="H69" s="1"/>
      <c r="I69" s="81"/>
      <c r="J69" s="1"/>
      <c r="K69" s="1"/>
      <c r="L69" s="81"/>
      <c r="M69" s="1"/>
      <c r="N69" s="1"/>
      <c r="O69" s="81"/>
      <c r="P69" s="1"/>
      <c r="Q69" s="1"/>
      <c r="R69" s="81"/>
      <c r="S69" s="1"/>
      <c r="T69" s="1"/>
      <c r="U69" s="81"/>
      <c r="V69" s="1"/>
      <c r="W69" s="1"/>
      <c r="X69" s="81"/>
      <c r="Y69" s="1"/>
      <c r="Z69" s="1"/>
      <c r="AA69" s="81"/>
      <c r="AB69" s="1"/>
      <c r="AC69" s="1"/>
      <c r="AD69" s="81"/>
      <c r="AE69" s="1"/>
      <c r="AF69" s="1"/>
      <c r="AG69" s="81"/>
    </row>
    <row r="70" spans="1:33" ht="12.75">
      <c r="A70" s="1"/>
      <c r="B70" s="1"/>
      <c r="C70" s="81"/>
      <c r="D70" s="1"/>
      <c r="E70" s="1"/>
      <c r="F70" s="81"/>
      <c r="G70" s="1"/>
      <c r="H70" s="1"/>
      <c r="I70" s="81"/>
      <c r="J70" s="1"/>
      <c r="K70" s="1"/>
      <c r="L70" s="81"/>
      <c r="M70" s="1"/>
      <c r="N70" s="1"/>
      <c r="O70" s="81"/>
      <c r="P70" s="1"/>
      <c r="Q70" s="1"/>
      <c r="R70" s="81"/>
      <c r="S70" s="1"/>
      <c r="T70" s="1"/>
      <c r="U70" s="81"/>
      <c r="V70" s="1"/>
      <c r="W70" s="1"/>
      <c r="X70" s="81"/>
      <c r="Y70" s="1"/>
      <c r="Z70" s="1"/>
      <c r="AA70" s="81"/>
      <c r="AB70" s="1"/>
      <c r="AC70" s="1"/>
      <c r="AD70" s="81"/>
      <c r="AE70" s="1"/>
      <c r="AF70" s="1"/>
      <c r="AG70" s="81"/>
    </row>
    <row r="71" spans="1:33" ht="12.75">
      <c r="A71" s="1"/>
      <c r="B71" s="1"/>
      <c r="C71" s="81"/>
      <c r="D71" s="1"/>
      <c r="E71" s="1"/>
      <c r="F71" s="81"/>
      <c r="G71" s="1"/>
      <c r="H71" s="1"/>
      <c r="I71" s="81"/>
      <c r="J71" s="1"/>
      <c r="K71" s="1"/>
      <c r="L71" s="81"/>
      <c r="M71" s="1"/>
      <c r="N71" s="1"/>
      <c r="O71" s="81"/>
      <c r="P71" s="1"/>
      <c r="Q71" s="1"/>
      <c r="R71" s="81"/>
      <c r="S71" s="1"/>
      <c r="T71" s="1"/>
      <c r="U71" s="81"/>
      <c r="V71" s="1"/>
      <c r="W71" s="1"/>
      <c r="X71" s="81"/>
      <c r="Y71" s="1"/>
      <c r="Z71" s="1"/>
      <c r="AA71" s="81"/>
      <c r="AB71" s="1"/>
      <c r="AC71" s="1"/>
      <c r="AD71" s="81"/>
      <c r="AE71" s="1"/>
      <c r="AF71" s="1"/>
      <c r="AG71" s="81"/>
    </row>
    <row r="72" spans="1:33" ht="12.75">
      <c r="A72" s="1"/>
      <c r="B72" s="1"/>
      <c r="C72" s="81"/>
      <c r="D72" s="1"/>
      <c r="E72" s="1"/>
      <c r="F72" s="81"/>
      <c r="G72" s="1"/>
      <c r="H72" s="1"/>
      <c r="I72" s="81"/>
      <c r="J72" s="1"/>
      <c r="K72" s="1"/>
      <c r="L72" s="81"/>
      <c r="M72" s="1"/>
      <c r="N72" s="1"/>
      <c r="O72" s="81"/>
      <c r="P72" s="1"/>
      <c r="Q72" s="1"/>
      <c r="R72" s="81"/>
      <c r="S72" s="1"/>
      <c r="T72" s="1"/>
      <c r="U72" s="81"/>
      <c r="V72" s="1"/>
      <c r="W72" s="1"/>
      <c r="X72" s="81"/>
      <c r="Y72" s="1"/>
      <c r="Z72" s="1"/>
      <c r="AA72" s="81"/>
      <c r="AB72" s="1"/>
      <c r="AC72" s="1"/>
      <c r="AD72" s="81"/>
      <c r="AE72" s="1"/>
      <c r="AF72" s="1"/>
      <c r="AG72" s="81"/>
    </row>
    <row r="73" spans="1:33" ht="12.75">
      <c r="A73" s="1"/>
      <c r="B73" s="1"/>
      <c r="C73" s="81"/>
      <c r="D73" s="1"/>
      <c r="E73" s="1"/>
      <c r="F73" s="81"/>
      <c r="G73" s="1"/>
      <c r="H73" s="1"/>
      <c r="I73" s="81"/>
      <c r="J73" s="1"/>
      <c r="K73" s="1"/>
      <c r="L73" s="81"/>
      <c r="M73" s="1"/>
      <c r="N73" s="1"/>
      <c r="O73" s="81"/>
      <c r="P73" s="1"/>
      <c r="Q73" s="1"/>
      <c r="R73" s="81"/>
      <c r="S73" s="1"/>
      <c r="T73" s="1"/>
      <c r="U73" s="81"/>
      <c r="V73" s="1"/>
      <c r="W73" s="1"/>
      <c r="X73" s="81"/>
      <c r="Y73" s="1"/>
      <c r="Z73" s="1"/>
      <c r="AA73" s="81"/>
      <c r="AB73" s="1"/>
      <c r="AC73" s="1"/>
      <c r="AD73" s="81"/>
      <c r="AE73" s="1"/>
      <c r="AF73" s="1"/>
      <c r="AG73" s="81"/>
    </row>
    <row r="74" spans="1:33" ht="12.75">
      <c r="A74" s="1"/>
      <c r="B74" s="1"/>
      <c r="C74" s="81"/>
      <c r="D74" s="1"/>
      <c r="E74" s="1"/>
      <c r="F74" s="81"/>
      <c r="G74" s="1"/>
      <c r="H74" s="1"/>
      <c r="I74" s="81"/>
      <c r="J74" s="1"/>
      <c r="K74" s="1"/>
      <c r="L74" s="81"/>
      <c r="M74" s="1"/>
      <c r="N74" s="1"/>
      <c r="O74" s="81"/>
      <c r="P74" s="1"/>
      <c r="Q74" s="1"/>
      <c r="R74" s="81"/>
      <c r="S74" s="1"/>
      <c r="T74" s="1"/>
      <c r="U74" s="81"/>
      <c r="V74" s="1"/>
      <c r="W74" s="1"/>
      <c r="X74" s="81"/>
      <c r="Y74" s="1"/>
      <c r="Z74" s="1"/>
      <c r="AA74" s="81"/>
      <c r="AB74" s="1"/>
      <c r="AC74" s="1"/>
      <c r="AD74" s="81"/>
      <c r="AE74" s="1"/>
      <c r="AF74" s="1"/>
      <c r="AG74" s="81"/>
    </row>
    <row r="75" spans="1:33" ht="12.75">
      <c r="A75" s="1"/>
      <c r="B75" s="1"/>
      <c r="C75" s="81"/>
      <c r="D75" s="1"/>
      <c r="E75" s="1"/>
      <c r="F75" s="81"/>
      <c r="G75" s="1"/>
      <c r="H75" s="1"/>
      <c r="I75" s="81"/>
      <c r="J75" s="1"/>
      <c r="K75" s="1"/>
      <c r="L75" s="81"/>
      <c r="M75" s="1"/>
      <c r="N75" s="1"/>
      <c r="O75" s="81"/>
      <c r="P75" s="1"/>
      <c r="Q75" s="1"/>
      <c r="R75" s="81"/>
      <c r="S75" s="1"/>
      <c r="T75" s="1"/>
      <c r="U75" s="81"/>
      <c r="V75" s="1"/>
      <c r="W75" s="1"/>
      <c r="X75" s="81"/>
      <c r="Y75" s="1"/>
      <c r="Z75" s="1"/>
      <c r="AA75" s="81"/>
      <c r="AB75" s="1"/>
      <c r="AC75" s="1"/>
      <c r="AD75" s="81"/>
      <c r="AE75" s="1"/>
      <c r="AF75" s="1"/>
      <c r="AG75" s="81"/>
    </row>
    <row r="76" spans="1:33" ht="12.75">
      <c r="A76" s="1"/>
      <c r="B76" s="1"/>
      <c r="C76" s="81"/>
      <c r="D76" s="1"/>
      <c r="E76" s="1"/>
      <c r="F76" s="81"/>
      <c r="G76" s="1"/>
      <c r="H76" s="1"/>
      <c r="I76" s="81"/>
      <c r="J76" s="1"/>
      <c r="K76" s="1"/>
      <c r="L76" s="81"/>
      <c r="M76" s="1"/>
      <c r="N76" s="1"/>
      <c r="O76" s="81"/>
      <c r="P76" s="1"/>
      <c r="Q76" s="1"/>
      <c r="R76" s="81"/>
      <c r="S76" s="1"/>
      <c r="T76" s="1"/>
      <c r="U76" s="81"/>
      <c r="V76" s="1"/>
      <c r="W76" s="1"/>
      <c r="X76" s="81"/>
      <c r="Y76" s="1"/>
      <c r="Z76" s="1"/>
      <c r="AA76" s="81"/>
      <c r="AB76" s="1"/>
      <c r="AC76" s="1"/>
      <c r="AD76" s="81"/>
      <c r="AE76" s="1"/>
      <c r="AF76" s="1"/>
      <c r="AG76" s="81"/>
    </row>
    <row r="77" spans="1:33" ht="12.75">
      <c r="A77" s="1"/>
      <c r="B77" s="1"/>
      <c r="C77" s="81"/>
      <c r="D77" s="1"/>
      <c r="E77" s="1"/>
      <c r="F77" s="81"/>
      <c r="G77" s="1"/>
      <c r="H77" s="1"/>
      <c r="I77" s="81"/>
      <c r="J77" s="1"/>
      <c r="K77" s="1"/>
      <c r="L77" s="81"/>
      <c r="M77" s="1"/>
      <c r="N77" s="1"/>
      <c r="O77" s="81"/>
      <c r="P77" s="1"/>
      <c r="Q77" s="1"/>
      <c r="R77" s="81"/>
      <c r="S77" s="1"/>
      <c r="T77" s="1"/>
      <c r="U77" s="81"/>
      <c r="V77" s="1"/>
      <c r="W77" s="1"/>
      <c r="X77" s="81"/>
      <c r="Y77" s="1"/>
      <c r="Z77" s="1"/>
      <c r="AA77" s="81"/>
      <c r="AB77" s="1"/>
      <c r="AC77" s="1"/>
      <c r="AD77" s="81"/>
      <c r="AE77" s="1"/>
      <c r="AF77" s="1"/>
      <c r="AG77" s="81"/>
    </row>
    <row r="78" spans="1:33" ht="12.75">
      <c r="A78" s="1"/>
      <c r="B78" s="1"/>
      <c r="C78" s="81"/>
      <c r="D78" s="1"/>
      <c r="E78" s="1"/>
      <c r="F78" s="81"/>
      <c r="G78" s="1"/>
      <c r="H78" s="1"/>
      <c r="I78" s="81"/>
      <c r="J78" s="1"/>
      <c r="K78" s="1"/>
      <c r="L78" s="81"/>
      <c r="M78" s="1"/>
      <c r="N78" s="1"/>
      <c r="O78" s="81"/>
      <c r="P78" s="1"/>
      <c r="Q78" s="1"/>
      <c r="R78" s="81"/>
      <c r="S78" s="1"/>
      <c r="T78" s="1"/>
      <c r="U78" s="81"/>
      <c r="V78" s="1"/>
      <c r="W78" s="1"/>
      <c r="X78" s="81"/>
      <c r="Y78" s="1"/>
      <c r="Z78" s="1"/>
      <c r="AA78" s="81"/>
      <c r="AB78" s="1"/>
      <c r="AC78" s="1"/>
      <c r="AD78" s="81"/>
      <c r="AE78" s="1"/>
      <c r="AF78" s="1"/>
      <c r="AG78" s="81"/>
    </row>
    <row r="79" spans="1:33" ht="12.75">
      <c r="A79" s="1"/>
      <c r="B79" s="1"/>
      <c r="C79" s="81"/>
      <c r="D79" s="1"/>
      <c r="E79" s="1"/>
      <c r="F79" s="81"/>
      <c r="G79" s="1"/>
      <c r="H79" s="1"/>
      <c r="I79" s="81"/>
      <c r="J79" s="1"/>
      <c r="K79" s="1"/>
      <c r="L79" s="81"/>
      <c r="M79" s="1"/>
      <c r="N79" s="1"/>
      <c r="O79" s="81"/>
      <c r="P79" s="1"/>
      <c r="Q79" s="1"/>
      <c r="R79" s="81"/>
      <c r="S79" s="1"/>
      <c r="T79" s="1"/>
      <c r="U79" s="81"/>
      <c r="V79" s="1"/>
      <c r="W79" s="1"/>
      <c r="X79" s="81"/>
      <c r="Y79" s="1"/>
      <c r="Z79" s="1"/>
      <c r="AA79" s="81"/>
      <c r="AB79" s="1"/>
      <c r="AC79" s="1"/>
      <c r="AD79" s="81"/>
      <c r="AE79" s="1"/>
      <c r="AF79" s="1"/>
      <c r="AG79" s="81"/>
    </row>
    <row r="80" spans="1:33" ht="12.75">
      <c r="A80" s="1"/>
      <c r="B80" s="1"/>
      <c r="C80" s="81"/>
      <c r="D80" s="1"/>
      <c r="E80" s="1"/>
      <c r="F80" s="81"/>
      <c r="G80" s="1"/>
      <c r="H80" s="1"/>
      <c r="I80" s="81"/>
      <c r="J80" s="1"/>
      <c r="K80" s="1"/>
      <c r="L80" s="81"/>
      <c r="M80" s="1"/>
      <c r="N80" s="1"/>
      <c r="O80" s="81"/>
      <c r="P80" s="1"/>
      <c r="Q80" s="1"/>
      <c r="R80" s="81"/>
      <c r="S80" s="1"/>
      <c r="T80" s="1"/>
      <c r="U80" s="81"/>
      <c r="V80" s="1"/>
      <c r="W80" s="1"/>
      <c r="X80" s="81"/>
      <c r="Y80" s="1"/>
      <c r="Z80" s="1"/>
      <c r="AA80" s="81"/>
      <c r="AB80" s="1"/>
      <c r="AC80" s="1"/>
      <c r="AD80" s="81"/>
      <c r="AE80" s="1"/>
      <c r="AF80" s="1"/>
      <c r="AG80" s="81"/>
    </row>
  </sheetData>
  <sheetProtection/>
  <mergeCells count="2">
    <mergeCell ref="B1:AG1"/>
    <mergeCell ref="B16:AG16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1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1.57421875" style="2" customWidth="1"/>
    <col min="2" max="2" width="20.7109375" style="2" customWidth="1"/>
    <col min="3" max="3" width="7.140625" style="2" customWidth="1"/>
    <col min="4" max="5" width="10.7109375" style="2" hidden="1" customWidth="1"/>
    <col min="6" max="6" width="10.7109375" style="86" customWidth="1"/>
    <col min="7" max="8" width="10.7109375" style="2" hidden="1" customWidth="1"/>
    <col min="9" max="9" width="10.7109375" style="86" customWidth="1"/>
    <col min="10" max="11" width="10.7109375" style="2" hidden="1" customWidth="1"/>
    <col min="12" max="12" width="10.7109375" style="86" customWidth="1"/>
    <col min="13" max="14" width="10.7109375" style="2" hidden="1" customWidth="1"/>
    <col min="15" max="15" width="10.7109375" style="86" customWidth="1"/>
    <col min="16" max="16" width="10.7109375" style="2" hidden="1" customWidth="1"/>
    <col min="17" max="17" width="11.7109375" style="2" hidden="1" customWidth="1"/>
    <col min="18" max="18" width="10.7109375" style="86" customWidth="1"/>
    <col min="19" max="20" width="10.7109375" style="2" hidden="1" customWidth="1"/>
    <col min="21" max="21" width="10.7109375" style="86" customWidth="1"/>
    <col min="22" max="23" width="10.7109375" style="2" hidden="1" customWidth="1"/>
    <col min="24" max="24" width="10.7109375" style="86" customWidth="1"/>
    <col min="25" max="25" width="11.140625" style="2" hidden="1" customWidth="1"/>
    <col min="26" max="26" width="10.7109375" style="2" hidden="1" customWidth="1"/>
    <col min="27" max="27" width="11.421875" style="86" customWidth="1"/>
    <col min="28" max="29" width="10.7109375" style="2" hidden="1" customWidth="1"/>
    <col min="30" max="30" width="10.7109375" style="86" customWidth="1"/>
    <col min="31" max="32" width="10.7109375" style="2" hidden="1" customWidth="1"/>
    <col min="33" max="33" width="10.7109375" style="86" customWidth="1"/>
    <col min="34" max="16384" width="9.140625" style="2" customWidth="1"/>
  </cols>
  <sheetData>
    <row r="1" spans="1:33" ht="15.75" customHeight="1">
      <c r="A1" s="3"/>
      <c r="B1" s="99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s="7" customFormat="1" ht="81.75" customHeight="1">
      <c r="A2" s="4"/>
      <c r="B2" s="5" t="s">
        <v>1</v>
      </c>
      <c r="C2" s="6" t="s">
        <v>2</v>
      </c>
      <c r="D2" s="43" t="s">
        <v>3</v>
      </c>
      <c r="E2" s="44" t="s">
        <v>4</v>
      </c>
      <c r="F2" s="108" t="s">
        <v>5</v>
      </c>
      <c r="G2" s="44" t="s">
        <v>6</v>
      </c>
      <c r="H2" s="44" t="s">
        <v>7</v>
      </c>
      <c r="I2" s="45" t="s">
        <v>8</v>
      </c>
      <c r="J2" s="44" t="s">
        <v>9</v>
      </c>
      <c r="K2" s="44" t="s">
        <v>10</v>
      </c>
      <c r="L2" s="45" t="s">
        <v>11</v>
      </c>
      <c r="M2" s="44" t="s">
        <v>9</v>
      </c>
      <c r="N2" s="44" t="s">
        <v>3</v>
      </c>
      <c r="O2" s="45" t="s">
        <v>12</v>
      </c>
      <c r="P2" s="44" t="s">
        <v>13</v>
      </c>
      <c r="Q2" s="44" t="s">
        <v>14</v>
      </c>
      <c r="R2" s="45" t="s">
        <v>15</v>
      </c>
      <c r="S2" s="44" t="s">
        <v>16</v>
      </c>
      <c r="T2" s="44" t="s">
        <v>14</v>
      </c>
      <c r="U2" s="45" t="s">
        <v>17</v>
      </c>
      <c r="V2" s="44" t="s">
        <v>16</v>
      </c>
      <c r="W2" s="44" t="s">
        <v>18</v>
      </c>
      <c r="X2" s="45" t="s">
        <v>19</v>
      </c>
      <c r="Y2" s="44" t="s">
        <v>20</v>
      </c>
      <c r="Z2" s="44" t="s">
        <v>21</v>
      </c>
      <c r="AA2" s="45" t="s">
        <v>22</v>
      </c>
      <c r="AB2" s="44" t="s">
        <v>23</v>
      </c>
      <c r="AC2" s="44" t="s">
        <v>24</v>
      </c>
      <c r="AD2" s="45" t="s">
        <v>25</v>
      </c>
      <c r="AE2" s="44" t="s">
        <v>26</v>
      </c>
      <c r="AF2" s="44" t="s">
        <v>7</v>
      </c>
      <c r="AG2" s="45" t="s">
        <v>27</v>
      </c>
    </row>
    <row r="3" spans="1:33" s="7" customFormat="1" ht="12.75">
      <c r="A3" s="8"/>
      <c r="B3" s="9"/>
      <c r="C3" s="10"/>
      <c r="D3" s="11"/>
      <c r="E3" s="103"/>
      <c r="F3" s="109"/>
      <c r="G3" s="13"/>
      <c r="H3" s="12"/>
      <c r="I3" s="87"/>
      <c r="J3" s="12"/>
      <c r="K3" s="12"/>
      <c r="L3" s="87"/>
      <c r="M3" s="12"/>
      <c r="N3" s="12"/>
      <c r="O3" s="87"/>
      <c r="P3" s="12"/>
      <c r="Q3" s="12"/>
      <c r="R3" s="87"/>
      <c r="S3" s="12"/>
      <c r="T3" s="13"/>
      <c r="U3" s="87"/>
      <c r="V3" s="12"/>
      <c r="W3" s="13"/>
      <c r="X3" s="87"/>
      <c r="Y3" s="12"/>
      <c r="Z3" s="12"/>
      <c r="AA3" s="87"/>
      <c r="AB3" s="12"/>
      <c r="AC3" s="12"/>
      <c r="AD3" s="87"/>
      <c r="AE3" s="12"/>
      <c r="AF3" s="12"/>
      <c r="AG3" s="87"/>
    </row>
    <row r="4" spans="1:33" s="7" customFormat="1" ht="12.75">
      <c r="A4" s="14"/>
      <c r="B4" s="15" t="s">
        <v>65</v>
      </c>
      <c r="C4" s="10"/>
      <c r="D4" s="27"/>
      <c r="E4" s="104"/>
      <c r="F4" s="110"/>
      <c r="G4" s="35"/>
      <c r="H4" s="28"/>
      <c r="I4" s="88"/>
      <c r="J4" s="28"/>
      <c r="K4" s="28"/>
      <c r="L4" s="88"/>
      <c r="M4" s="28"/>
      <c r="N4" s="28"/>
      <c r="O4" s="88"/>
      <c r="P4" s="28"/>
      <c r="Q4" s="28"/>
      <c r="R4" s="88"/>
      <c r="S4" s="28"/>
      <c r="T4" s="35"/>
      <c r="U4" s="88"/>
      <c r="V4" s="28"/>
      <c r="W4" s="35"/>
      <c r="X4" s="88"/>
      <c r="Y4" s="28"/>
      <c r="Z4" s="28"/>
      <c r="AA4" s="88"/>
      <c r="AB4" s="28"/>
      <c r="AC4" s="28"/>
      <c r="AD4" s="88"/>
      <c r="AE4" s="28"/>
      <c r="AF4" s="28"/>
      <c r="AG4" s="88"/>
    </row>
    <row r="5" spans="1:33" s="7" customFormat="1" ht="12.75">
      <c r="A5" s="14"/>
      <c r="B5" s="16"/>
      <c r="C5" s="10"/>
      <c r="D5" s="27"/>
      <c r="E5" s="104"/>
      <c r="F5" s="110"/>
      <c r="G5" s="35"/>
      <c r="H5" s="28"/>
      <c r="I5" s="88"/>
      <c r="J5" s="28"/>
      <c r="K5" s="28"/>
      <c r="L5" s="88"/>
      <c r="M5" s="28"/>
      <c r="N5" s="28"/>
      <c r="O5" s="88"/>
      <c r="P5" s="28"/>
      <c r="Q5" s="28"/>
      <c r="R5" s="88"/>
      <c r="S5" s="28"/>
      <c r="T5" s="35"/>
      <c r="U5" s="88"/>
      <c r="V5" s="28"/>
      <c r="W5" s="35"/>
      <c r="X5" s="88"/>
      <c r="Y5" s="28"/>
      <c r="Z5" s="28"/>
      <c r="AA5" s="88"/>
      <c r="AB5" s="28"/>
      <c r="AC5" s="28"/>
      <c r="AD5" s="88"/>
      <c r="AE5" s="28"/>
      <c r="AF5" s="28"/>
      <c r="AG5" s="88"/>
    </row>
    <row r="6" spans="1:33" s="7" customFormat="1" ht="12.75">
      <c r="A6" s="17"/>
      <c r="B6" s="18" t="s">
        <v>66</v>
      </c>
      <c r="C6" s="19" t="s">
        <v>67</v>
      </c>
      <c r="D6" s="29">
        <v>1766043840</v>
      </c>
      <c r="E6" s="105">
        <v>2154835840</v>
      </c>
      <c r="F6" s="111">
        <f>IF($E6=0,0,($D6/$E6))</f>
        <v>0.8195723345681869</v>
      </c>
      <c r="G6" s="36">
        <v>620099100</v>
      </c>
      <c r="H6" s="30">
        <v>2036734910</v>
      </c>
      <c r="I6" s="89">
        <f>IF($H6=0,0,($G6/$H6))</f>
        <v>0.3044574416412394</v>
      </c>
      <c r="J6" s="30">
        <v>620099100</v>
      </c>
      <c r="K6" s="30">
        <v>1360298690</v>
      </c>
      <c r="L6" s="89">
        <f>IF($K6=0,0,($J6/$K6))</f>
        <v>0.4558551034111486</v>
      </c>
      <c r="M6" s="30">
        <v>620099100</v>
      </c>
      <c r="N6" s="30">
        <v>1766043840</v>
      </c>
      <c r="O6" s="89">
        <f>IF($D6=0,0,($M6/$D6))</f>
        <v>0.35112327675852034</v>
      </c>
      <c r="P6" s="30">
        <v>20000000</v>
      </c>
      <c r="Q6" s="30">
        <v>133363002</v>
      </c>
      <c r="R6" s="89">
        <f>IF($Q6=0,0,($P6/$Q6))</f>
        <v>0.14996663017528655</v>
      </c>
      <c r="S6" s="39">
        <v>0</v>
      </c>
      <c r="T6" s="40">
        <v>133363002</v>
      </c>
      <c r="U6" s="89">
        <f>IF($T6=0,0,($S6/$T6))</f>
        <v>0</v>
      </c>
      <c r="V6" s="39">
        <v>0</v>
      </c>
      <c r="W6" s="40">
        <v>5000000000</v>
      </c>
      <c r="X6" s="89">
        <f>IF($W6=0,0,($V6/$W6))</f>
        <v>0</v>
      </c>
      <c r="Y6" s="39">
        <v>80250546</v>
      </c>
      <c r="Z6" s="39">
        <v>133363002</v>
      </c>
      <c r="AA6" s="89">
        <f>IF($Z6=0,0,($Y6/$Z6))</f>
        <v>0.601745197667341</v>
      </c>
      <c r="AB6" s="30">
        <v>2200000000</v>
      </c>
      <c r="AC6" s="39">
        <v>1196987310</v>
      </c>
      <c r="AD6" s="94">
        <f>IF($AC6=0,0,($AB6/$AC6))</f>
        <v>1.8379476387264289</v>
      </c>
      <c r="AE6" s="30">
        <v>1900000000</v>
      </c>
      <c r="AF6" s="39">
        <v>2036734910</v>
      </c>
      <c r="AG6" s="94">
        <f>IF($AF6=0,0,($AE6/$AF6))</f>
        <v>0.9328656324744785</v>
      </c>
    </row>
    <row r="7" spans="1:33" s="7" customFormat="1" ht="12.75" customHeight="1">
      <c r="A7" s="17"/>
      <c r="B7" s="18" t="s">
        <v>68</v>
      </c>
      <c r="C7" s="19" t="s">
        <v>69</v>
      </c>
      <c r="D7" s="29">
        <v>5604448563</v>
      </c>
      <c r="E7" s="105">
        <v>6282902642</v>
      </c>
      <c r="F7" s="111">
        <f>IF($E7=0,0,($D7/$E7))</f>
        <v>0.8920158217215297</v>
      </c>
      <c r="G7" s="36">
        <v>1028747488</v>
      </c>
      <c r="H7" s="30">
        <v>5937229250</v>
      </c>
      <c r="I7" s="89">
        <f>IF($H7=0,0,($G7/$H7))</f>
        <v>0.1732706359620525</v>
      </c>
      <c r="J7" s="30">
        <v>1028747488</v>
      </c>
      <c r="K7" s="30">
        <v>3543917757</v>
      </c>
      <c r="L7" s="89">
        <f>IF($K7=0,0,($J7/$K7))</f>
        <v>0.2902853730078816</v>
      </c>
      <c r="M7" s="30">
        <v>1028747488</v>
      </c>
      <c r="N7" s="30">
        <v>5604448563</v>
      </c>
      <c r="O7" s="89">
        <f>IF($D7=0,0,($M7/$D7))</f>
        <v>0.1835590917528776</v>
      </c>
      <c r="P7" s="30">
        <v>155784400</v>
      </c>
      <c r="Q7" s="30">
        <v>345673377</v>
      </c>
      <c r="R7" s="89">
        <f>IF($Q7=0,0,($P7/$Q7))</f>
        <v>0.4506693612103081</v>
      </c>
      <c r="S7" s="39">
        <v>0</v>
      </c>
      <c r="T7" s="40">
        <v>345673377</v>
      </c>
      <c r="U7" s="89">
        <f>IF($T7=0,0,($S7/$T7))</f>
        <v>0</v>
      </c>
      <c r="V7" s="39">
        <v>0</v>
      </c>
      <c r="W7" s="40">
        <v>10741390923</v>
      </c>
      <c r="X7" s="89">
        <f>IF($W7=0,0,($V7/$W7))</f>
        <v>0</v>
      </c>
      <c r="Y7" s="39">
        <v>231393993</v>
      </c>
      <c r="Z7" s="39">
        <v>345673377</v>
      </c>
      <c r="AA7" s="89">
        <f>IF($Z7=0,0,($Y7/$Z7))</f>
        <v>0.669400678201492</v>
      </c>
      <c r="AB7" s="30">
        <v>453685276</v>
      </c>
      <c r="AC7" s="39">
        <v>4369989105</v>
      </c>
      <c r="AD7" s="94">
        <f>IF($AC7=0,0,($AB7/$AC7))</f>
        <v>0.10381839979438576</v>
      </c>
      <c r="AE7" s="30">
        <v>465025677</v>
      </c>
      <c r="AF7" s="39">
        <v>5937229250</v>
      </c>
      <c r="AG7" s="94">
        <f>IF($AF7=0,0,($AE7/$AF7))</f>
        <v>0.07832368558111513</v>
      </c>
    </row>
    <row r="8" spans="1:33" s="7" customFormat="1" ht="12.75" customHeight="1">
      <c r="A8" s="17"/>
      <c r="B8" s="18" t="s">
        <v>70</v>
      </c>
      <c r="C8" s="19" t="s">
        <v>71</v>
      </c>
      <c r="D8" s="29">
        <v>2348202336</v>
      </c>
      <c r="E8" s="105">
        <v>2646646335</v>
      </c>
      <c r="F8" s="111">
        <f aca="true" t="shared" si="0" ref="F8:F23">IF($E8=0,0,($D8/$E8))</f>
        <v>0.887236917508285</v>
      </c>
      <c r="G8" s="36">
        <v>655742928</v>
      </c>
      <c r="H8" s="30">
        <v>2783094307</v>
      </c>
      <c r="I8" s="89">
        <f aca="true" t="shared" si="1" ref="I8:I23">IF($H8=0,0,($G8/$H8))</f>
        <v>0.23561649576540922</v>
      </c>
      <c r="J8" s="30">
        <v>655742928</v>
      </c>
      <c r="K8" s="30">
        <v>1860113336</v>
      </c>
      <c r="L8" s="89">
        <f aca="true" t="shared" si="2" ref="L8:L23">IF($K8=0,0,($J8/$K8))</f>
        <v>0.35252848055490743</v>
      </c>
      <c r="M8" s="30">
        <v>655742928</v>
      </c>
      <c r="N8" s="30">
        <v>2348202336</v>
      </c>
      <c r="O8" s="89">
        <f aca="true" t="shared" si="3" ref="O8:O23">IF($D8=0,0,($M8/$D8))</f>
        <v>0.27925316227945357</v>
      </c>
      <c r="P8" s="30">
        <v>169016598</v>
      </c>
      <c r="Q8" s="30">
        <v>424968598</v>
      </c>
      <c r="R8" s="89">
        <f aca="true" t="shared" si="4" ref="R8:R23">IF($Q8=0,0,($P8/$Q8))</f>
        <v>0.39771549896964387</v>
      </c>
      <c r="S8" s="39">
        <v>2879630</v>
      </c>
      <c r="T8" s="40">
        <v>424968598</v>
      </c>
      <c r="U8" s="89">
        <f aca="true" t="shared" si="5" ref="U8:U23">IF($T8=0,0,($S8/$T8))</f>
        <v>0.006776100666148514</v>
      </c>
      <c r="V8" s="39">
        <v>2879630</v>
      </c>
      <c r="W8" s="40">
        <v>5472642948</v>
      </c>
      <c r="X8" s="89">
        <f aca="true" t="shared" si="6" ref="X8:X23">IF($W8=0,0,($V8/$W8))</f>
        <v>0.0005261863467727915</v>
      </c>
      <c r="Y8" s="39">
        <v>142280472</v>
      </c>
      <c r="Z8" s="39">
        <v>424968598</v>
      </c>
      <c r="AA8" s="89">
        <f aca="true" t="shared" si="7" ref="AA8:AA23">IF($Z8=0,0,($Y8/$Z8))</f>
        <v>0.3348023187350892</v>
      </c>
      <c r="AB8" s="30">
        <v>464122330</v>
      </c>
      <c r="AC8" s="39">
        <v>1465067540</v>
      </c>
      <c r="AD8" s="94">
        <f aca="true" t="shared" si="8" ref="AD8:AD23">IF($AC8=0,0,($AB8/$AC8))</f>
        <v>0.3167924463059225</v>
      </c>
      <c r="AE8" s="30">
        <v>430152310</v>
      </c>
      <c r="AF8" s="39">
        <v>2783094307</v>
      </c>
      <c r="AG8" s="94">
        <f aca="true" t="shared" si="9" ref="AG8:AG23">IF($AF8=0,0,($AE8/$AF8))</f>
        <v>0.15455901329613117</v>
      </c>
    </row>
    <row r="9" spans="1:33" s="7" customFormat="1" ht="12.75" customHeight="1">
      <c r="A9" s="17"/>
      <c r="B9" s="18" t="s">
        <v>72</v>
      </c>
      <c r="C9" s="19" t="s">
        <v>73</v>
      </c>
      <c r="D9" s="29">
        <v>4431489061</v>
      </c>
      <c r="E9" s="105">
        <v>4920979703</v>
      </c>
      <c r="F9" s="111">
        <f t="shared" si="0"/>
        <v>0.9005298392713164</v>
      </c>
      <c r="G9" s="36">
        <v>1040937908</v>
      </c>
      <c r="H9" s="30">
        <v>4453570140</v>
      </c>
      <c r="I9" s="89">
        <f t="shared" si="1"/>
        <v>0.23373111352861728</v>
      </c>
      <c r="J9" s="30">
        <v>1040937908</v>
      </c>
      <c r="K9" s="30">
        <v>2516862033</v>
      </c>
      <c r="L9" s="89">
        <f t="shared" si="2"/>
        <v>0.4135856055483674</v>
      </c>
      <c r="M9" s="30">
        <v>1040937908</v>
      </c>
      <c r="N9" s="30">
        <v>4431489061</v>
      </c>
      <c r="O9" s="89">
        <f t="shared" si="3"/>
        <v>0.23489574128952137</v>
      </c>
      <c r="P9" s="30">
        <v>278268000</v>
      </c>
      <c r="Q9" s="30">
        <v>726241000</v>
      </c>
      <c r="R9" s="89">
        <f t="shared" si="4"/>
        <v>0.38316206328202346</v>
      </c>
      <c r="S9" s="39">
        <v>158268000</v>
      </c>
      <c r="T9" s="40">
        <v>726241000</v>
      </c>
      <c r="U9" s="89">
        <f t="shared" si="5"/>
        <v>0.21792765762329586</v>
      </c>
      <c r="V9" s="39">
        <v>158268000</v>
      </c>
      <c r="W9" s="40">
        <v>7021207000</v>
      </c>
      <c r="X9" s="89">
        <f t="shared" si="6"/>
        <v>0.022541423433321366</v>
      </c>
      <c r="Y9" s="39">
        <v>657494000</v>
      </c>
      <c r="Z9" s="39">
        <v>726241000</v>
      </c>
      <c r="AA9" s="89">
        <f t="shared" si="7"/>
        <v>0.9053385859514954</v>
      </c>
      <c r="AB9" s="30">
        <v>965246782</v>
      </c>
      <c r="AC9" s="39">
        <v>2878830032</v>
      </c>
      <c r="AD9" s="94">
        <f t="shared" si="8"/>
        <v>0.3352913410207192</v>
      </c>
      <c r="AE9" s="30">
        <v>889559000</v>
      </c>
      <c r="AF9" s="39">
        <v>4453570140</v>
      </c>
      <c r="AG9" s="94">
        <f t="shared" si="9"/>
        <v>0.1997406512160601</v>
      </c>
    </row>
    <row r="10" spans="1:33" s="7" customFormat="1" ht="12.75" customHeight="1">
      <c r="A10" s="17"/>
      <c r="B10" s="18" t="s">
        <v>74</v>
      </c>
      <c r="C10" s="19" t="s">
        <v>75</v>
      </c>
      <c r="D10" s="29">
        <v>1384236069</v>
      </c>
      <c r="E10" s="105">
        <v>1709674097</v>
      </c>
      <c r="F10" s="111">
        <f t="shared" si="0"/>
        <v>0.8096490854186463</v>
      </c>
      <c r="G10" s="36">
        <v>476620392</v>
      </c>
      <c r="H10" s="30">
        <v>1955731096</v>
      </c>
      <c r="I10" s="89">
        <f t="shared" si="1"/>
        <v>0.24370446068726823</v>
      </c>
      <c r="J10" s="30">
        <v>476620392</v>
      </c>
      <c r="K10" s="30">
        <v>1377757702</v>
      </c>
      <c r="L10" s="89">
        <f t="shared" si="2"/>
        <v>0.34593919620853625</v>
      </c>
      <c r="M10" s="30">
        <v>476620392</v>
      </c>
      <c r="N10" s="30">
        <v>1384236069</v>
      </c>
      <c r="O10" s="89">
        <f t="shared" si="3"/>
        <v>0.34432016523331904</v>
      </c>
      <c r="P10" s="30">
        <v>74556960</v>
      </c>
      <c r="Q10" s="30">
        <v>275666568</v>
      </c>
      <c r="R10" s="89">
        <f t="shared" si="4"/>
        <v>0.270460653030657</v>
      </c>
      <c r="S10" s="39">
        <v>41515113</v>
      </c>
      <c r="T10" s="40">
        <v>275666568</v>
      </c>
      <c r="U10" s="89">
        <f t="shared" si="5"/>
        <v>0.15059901278997315</v>
      </c>
      <c r="V10" s="39">
        <v>41515113</v>
      </c>
      <c r="W10" s="40">
        <v>3925099511</v>
      </c>
      <c r="X10" s="89">
        <f t="shared" si="6"/>
        <v>0.010576830697834504</v>
      </c>
      <c r="Y10" s="39">
        <v>227946851</v>
      </c>
      <c r="Z10" s="39">
        <v>275666568</v>
      </c>
      <c r="AA10" s="89">
        <f t="shared" si="7"/>
        <v>0.8268933467478</v>
      </c>
      <c r="AB10" s="30">
        <v>489882557</v>
      </c>
      <c r="AC10" s="39">
        <v>1083994184</v>
      </c>
      <c r="AD10" s="94">
        <f t="shared" si="8"/>
        <v>0.4519236027561565</v>
      </c>
      <c r="AE10" s="30">
        <v>134447855</v>
      </c>
      <c r="AF10" s="39">
        <v>1955731096</v>
      </c>
      <c r="AG10" s="94">
        <f t="shared" si="9"/>
        <v>0.0687455730877227</v>
      </c>
    </row>
    <row r="11" spans="1:33" s="7" customFormat="1" ht="12.75" customHeight="1">
      <c r="A11" s="17"/>
      <c r="B11" s="18" t="s">
        <v>76</v>
      </c>
      <c r="C11" s="19" t="s">
        <v>77</v>
      </c>
      <c r="D11" s="29">
        <v>2483346700</v>
      </c>
      <c r="E11" s="105">
        <v>2781583600</v>
      </c>
      <c r="F11" s="111">
        <f t="shared" si="0"/>
        <v>0.8927816154797577</v>
      </c>
      <c r="G11" s="36">
        <v>676868500</v>
      </c>
      <c r="H11" s="30">
        <v>2629336500</v>
      </c>
      <c r="I11" s="89">
        <f t="shared" si="1"/>
        <v>0.25742939330892034</v>
      </c>
      <c r="J11" s="30">
        <v>676868500</v>
      </c>
      <c r="K11" s="30">
        <v>1500722000</v>
      </c>
      <c r="L11" s="89">
        <f t="shared" si="2"/>
        <v>0.45102857158087906</v>
      </c>
      <c r="M11" s="30">
        <v>676868500</v>
      </c>
      <c r="N11" s="30">
        <v>2483346700</v>
      </c>
      <c r="O11" s="89">
        <f t="shared" si="3"/>
        <v>0.27256302956006906</v>
      </c>
      <c r="P11" s="30">
        <v>333650000</v>
      </c>
      <c r="Q11" s="30">
        <v>479397100</v>
      </c>
      <c r="R11" s="89">
        <f t="shared" si="4"/>
        <v>0.6959783444664142</v>
      </c>
      <c r="S11" s="39">
        <v>200000000</v>
      </c>
      <c r="T11" s="40">
        <v>479397100</v>
      </c>
      <c r="U11" s="89">
        <f t="shared" si="5"/>
        <v>0.4171906755380873</v>
      </c>
      <c r="V11" s="39">
        <v>200000000</v>
      </c>
      <c r="W11" s="40">
        <v>5329789005</v>
      </c>
      <c r="X11" s="89">
        <f t="shared" si="6"/>
        <v>0.0375249376311849</v>
      </c>
      <c r="Y11" s="39">
        <v>373173200</v>
      </c>
      <c r="Z11" s="39">
        <v>479397100</v>
      </c>
      <c r="AA11" s="89">
        <f t="shared" si="7"/>
        <v>0.7784218970035488</v>
      </c>
      <c r="AB11" s="30">
        <v>283122000</v>
      </c>
      <c r="AC11" s="39">
        <v>1848200300</v>
      </c>
      <c r="AD11" s="94">
        <f t="shared" si="8"/>
        <v>0.15318794180479248</v>
      </c>
      <c r="AE11" s="30">
        <v>360600966</v>
      </c>
      <c r="AF11" s="39">
        <v>2629336500</v>
      </c>
      <c r="AG11" s="94">
        <f t="shared" si="9"/>
        <v>0.13714523264709558</v>
      </c>
    </row>
    <row r="12" spans="1:33" s="7" customFormat="1" ht="12.75" customHeight="1">
      <c r="A12" s="17"/>
      <c r="B12" s="18" t="s">
        <v>78</v>
      </c>
      <c r="C12" s="19" t="s">
        <v>79</v>
      </c>
      <c r="D12" s="29">
        <v>2575450997</v>
      </c>
      <c r="E12" s="105">
        <v>3440350997</v>
      </c>
      <c r="F12" s="111">
        <f t="shared" si="0"/>
        <v>0.7486012326201029</v>
      </c>
      <c r="G12" s="36">
        <v>644064000</v>
      </c>
      <c r="H12" s="30">
        <v>2578556000</v>
      </c>
      <c r="I12" s="89">
        <f t="shared" si="1"/>
        <v>0.24977700697599742</v>
      </c>
      <c r="J12" s="30">
        <v>644064000</v>
      </c>
      <c r="K12" s="30">
        <v>1738921000</v>
      </c>
      <c r="L12" s="89">
        <f t="shared" si="2"/>
        <v>0.370381403180478</v>
      </c>
      <c r="M12" s="30">
        <v>644064000</v>
      </c>
      <c r="N12" s="30">
        <v>2575450997</v>
      </c>
      <c r="O12" s="89">
        <f t="shared" si="3"/>
        <v>0.2500781419449387</v>
      </c>
      <c r="P12" s="30">
        <v>474441000</v>
      </c>
      <c r="Q12" s="30">
        <v>1096467000</v>
      </c>
      <c r="R12" s="89">
        <f t="shared" si="4"/>
        <v>0.4326997529337408</v>
      </c>
      <c r="S12" s="39">
        <v>235000000</v>
      </c>
      <c r="T12" s="40">
        <v>1096467000</v>
      </c>
      <c r="U12" s="89">
        <f t="shared" si="5"/>
        <v>0.21432473571936045</v>
      </c>
      <c r="V12" s="39">
        <v>235000000</v>
      </c>
      <c r="W12" s="40">
        <v>9514054066</v>
      </c>
      <c r="X12" s="89">
        <f t="shared" si="6"/>
        <v>0.02470030108824063</v>
      </c>
      <c r="Y12" s="39">
        <v>904926000</v>
      </c>
      <c r="Z12" s="39">
        <v>1096467000</v>
      </c>
      <c r="AA12" s="89">
        <f t="shared" si="7"/>
        <v>0.8253107480662892</v>
      </c>
      <c r="AB12" s="30">
        <v>364198069</v>
      </c>
      <c r="AC12" s="39">
        <v>1332604000</v>
      </c>
      <c r="AD12" s="94">
        <f t="shared" si="8"/>
        <v>0.2732980457810422</v>
      </c>
      <c r="AE12" s="30">
        <v>350000000</v>
      </c>
      <c r="AF12" s="39">
        <v>2578556000</v>
      </c>
      <c r="AG12" s="94">
        <f t="shared" si="9"/>
        <v>0.13573488417548427</v>
      </c>
    </row>
    <row r="13" spans="1:33" s="7" customFormat="1" ht="12.75" customHeight="1">
      <c r="A13" s="17"/>
      <c r="B13" s="18" t="s">
        <v>80</v>
      </c>
      <c r="C13" s="19" t="s">
        <v>81</v>
      </c>
      <c r="D13" s="29">
        <v>1574549564</v>
      </c>
      <c r="E13" s="105">
        <v>1792172564</v>
      </c>
      <c r="F13" s="111">
        <f t="shared" si="0"/>
        <v>0.878570287051889</v>
      </c>
      <c r="G13" s="36">
        <v>448355744</v>
      </c>
      <c r="H13" s="30">
        <v>1708278686</v>
      </c>
      <c r="I13" s="89">
        <f t="shared" si="1"/>
        <v>0.26246053859621826</v>
      </c>
      <c r="J13" s="30">
        <v>448355744</v>
      </c>
      <c r="K13" s="30">
        <v>1069370588</v>
      </c>
      <c r="L13" s="89">
        <f t="shared" si="2"/>
        <v>0.41927068972276615</v>
      </c>
      <c r="M13" s="30">
        <v>448355744</v>
      </c>
      <c r="N13" s="30">
        <v>1574549564</v>
      </c>
      <c r="O13" s="89">
        <f t="shared" si="3"/>
        <v>0.2847517501202014</v>
      </c>
      <c r="P13" s="30">
        <v>23733000</v>
      </c>
      <c r="Q13" s="30">
        <v>100894000</v>
      </c>
      <c r="R13" s="89">
        <f t="shared" si="4"/>
        <v>0.2352270699942514</v>
      </c>
      <c r="S13" s="39">
        <v>0</v>
      </c>
      <c r="T13" s="40">
        <v>100894000</v>
      </c>
      <c r="U13" s="89">
        <f t="shared" si="5"/>
        <v>0</v>
      </c>
      <c r="V13" s="39">
        <v>0</v>
      </c>
      <c r="W13" s="40">
        <v>1993297285</v>
      </c>
      <c r="X13" s="89">
        <f t="shared" si="6"/>
        <v>0</v>
      </c>
      <c r="Y13" s="39">
        <v>87161000</v>
      </c>
      <c r="Z13" s="39">
        <v>100894000</v>
      </c>
      <c r="AA13" s="89">
        <f t="shared" si="7"/>
        <v>0.8638868515471683</v>
      </c>
      <c r="AB13" s="30">
        <v>175237611</v>
      </c>
      <c r="AC13" s="39">
        <v>1121495966</v>
      </c>
      <c r="AD13" s="94">
        <f t="shared" si="8"/>
        <v>0.1562534474600152</v>
      </c>
      <c r="AE13" s="30">
        <v>339463853</v>
      </c>
      <c r="AF13" s="39">
        <v>1708278686</v>
      </c>
      <c r="AG13" s="94">
        <f t="shared" si="9"/>
        <v>0.19871690478962048</v>
      </c>
    </row>
    <row r="14" spans="1:33" s="7" customFormat="1" ht="12.75" customHeight="1">
      <c r="A14" s="17"/>
      <c r="B14" s="18" t="s">
        <v>82</v>
      </c>
      <c r="C14" s="19" t="s">
        <v>83</v>
      </c>
      <c r="D14" s="29">
        <v>2589799975</v>
      </c>
      <c r="E14" s="105">
        <v>2882486125</v>
      </c>
      <c r="F14" s="111">
        <f t="shared" si="0"/>
        <v>0.8984605173077806</v>
      </c>
      <c r="G14" s="36">
        <v>649004731</v>
      </c>
      <c r="H14" s="30">
        <v>2696508340</v>
      </c>
      <c r="I14" s="89">
        <f t="shared" si="1"/>
        <v>0.24068337611742746</v>
      </c>
      <c r="J14" s="30">
        <v>649004731</v>
      </c>
      <c r="K14" s="30">
        <v>1747058202</v>
      </c>
      <c r="L14" s="89">
        <f t="shared" si="2"/>
        <v>0.3714843216196412</v>
      </c>
      <c r="M14" s="30">
        <v>649004731</v>
      </c>
      <c r="N14" s="30">
        <v>2589799975</v>
      </c>
      <c r="O14" s="89">
        <f t="shared" si="3"/>
        <v>0.2506003310159118</v>
      </c>
      <c r="P14" s="30">
        <v>29297311</v>
      </c>
      <c r="Q14" s="30">
        <v>261137850</v>
      </c>
      <c r="R14" s="89">
        <f t="shared" si="4"/>
        <v>0.11219097882593428</v>
      </c>
      <c r="S14" s="39">
        <v>0</v>
      </c>
      <c r="T14" s="40">
        <v>261137850</v>
      </c>
      <c r="U14" s="89">
        <f t="shared" si="5"/>
        <v>0</v>
      </c>
      <c r="V14" s="39">
        <v>0</v>
      </c>
      <c r="W14" s="40">
        <v>2490142230</v>
      </c>
      <c r="X14" s="89">
        <f t="shared" si="6"/>
        <v>0</v>
      </c>
      <c r="Y14" s="39">
        <v>252887850</v>
      </c>
      <c r="Z14" s="39">
        <v>261137850</v>
      </c>
      <c r="AA14" s="89">
        <f t="shared" si="7"/>
        <v>0.9684074905265553</v>
      </c>
      <c r="AB14" s="30">
        <v>1738517294</v>
      </c>
      <c r="AC14" s="39">
        <v>1814628099</v>
      </c>
      <c r="AD14" s="94">
        <f t="shared" si="8"/>
        <v>0.958057077898252</v>
      </c>
      <c r="AE14" s="30">
        <v>1588869338</v>
      </c>
      <c r="AF14" s="39">
        <v>2696508340</v>
      </c>
      <c r="AG14" s="94">
        <f t="shared" si="9"/>
        <v>0.5892321245333141</v>
      </c>
    </row>
    <row r="15" spans="1:33" s="7" customFormat="1" ht="12.75" customHeight="1">
      <c r="A15" s="17"/>
      <c r="B15" s="18" t="s">
        <v>84</v>
      </c>
      <c r="C15" s="19" t="s">
        <v>85</v>
      </c>
      <c r="D15" s="29">
        <v>1306338669</v>
      </c>
      <c r="E15" s="105">
        <v>1446898669</v>
      </c>
      <c r="F15" s="111">
        <f t="shared" si="0"/>
        <v>0.9028542889619591</v>
      </c>
      <c r="G15" s="36">
        <v>412117366</v>
      </c>
      <c r="H15" s="30">
        <v>1404161111</v>
      </c>
      <c r="I15" s="89">
        <f t="shared" si="1"/>
        <v>0.29349720824165454</v>
      </c>
      <c r="J15" s="30">
        <v>412117366</v>
      </c>
      <c r="K15" s="30">
        <v>981451605</v>
      </c>
      <c r="L15" s="89">
        <f t="shared" si="2"/>
        <v>0.41990594737475617</v>
      </c>
      <c r="M15" s="30">
        <v>412117366</v>
      </c>
      <c r="N15" s="30">
        <v>1306338669</v>
      </c>
      <c r="O15" s="89">
        <f t="shared" si="3"/>
        <v>0.3154751335007752</v>
      </c>
      <c r="P15" s="30">
        <v>183699854</v>
      </c>
      <c r="Q15" s="30">
        <v>257134759</v>
      </c>
      <c r="R15" s="89">
        <f t="shared" si="4"/>
        <v>0.714410819892304</v>
      </c>
      <c r="S15" s="39">
        <v>99454354</v>
      </c>
      <c r="T15" s="40">
        <v>257134759</v>
      </c>
      <c r="U15" s="89">
        <f t="shared" si="5"/>
        <v>0.3867791129708761</v>
      </c>
      <c r="V15" s="39">
        <v>99454354</v>
      </c>
      <c r="W15" s="40">
        <v>6242604767</v>
      </c>
      <c r="X15" s="89">
        <f t="shared" si="6"/>
        <v>0.015931547440860113</v>
      </c>
      <c r="Y15" s="39">
        <v>198534259</v>
      </c>
      <c r="Z15" s="39">
        <v>257134759</v>
      </c>
      <c r="AA15" s="89">
        <f t="shared" si="7"/>
        <v>0.7721019895252668</v>
      </c>
      <c r="AB15" s="30">
        <v>65352006</v>
      </c>
      <c r="AC15" s="39">
        <v>773395343</v>
      </c>
      <c r="AD15" s="94">
        <f t="shared" si="8"/>
        <v>0.08450012867481153</v>
      </c>
      <c r="AE15" s="30">
        <v>183553449</v>
      </c>
      <c r="AF15" s="39">
        <v>1404161111</v>
      </c>
      <c r="AG15" s="94">
        <f t="shared" si="9"/>
        <v>0.13072107435682997</v>
      </c>
    </row>
    <row r="16" spans="1:33" s="7" customFormat="1" ht="12.75" customHeight="1">
      <c r="A16" s="17"/>
      <c r="B16" s="18" t="s">
        <v>86</v>
      </c>
      <c r="C16" s="19" t="s">
        <v>87</v>
      </c>
      <c r="D16" s="29">
        <v>1815219144</v>
      </c>
      <c r="E16" s="105">
        <v>1981115842</v>
      </c>
      <c r="F16" s="111">
        <f t="shared" si="0"/>
        <v>0.9162609805630942</v>
      </c>
      <c r="G16" s="36">
        <v>644340071</v>
      </c>
      <c r="H16" s="30">
        <v>1891343834</v>
      </c>
      <c r="I16" s="89">
        <f t="shared" si="1"/>
        <v>0.3406784421832419</v>
      </c>
      <c r="J16" s="30">
        <v>644340071</v>
      </c>
      <c r="K16" s="30">
        <v>1384843834</v>
      </c>
      <c r="L16" s="89">
        <f t="shared" si="2"/>
        <v>0.4652799508366804</v>
      </c>
      <c r="M16" s="30">
        <v>644340071</v>
      </c>
      <c r="N16" s="30">
        <v>1815219144</v>
      </c>
      <c r="O16" s="89">
        <f t="shared" si="3"/>
        <v>0.3549654448774368</v>
      </c>
      <c r="P16" s="30">
        <v>43639856</v>
      </c>
      <c r="Q16" s="30">
        <v>125204158</v>
      </c>
      <c r="R16" s="89">
        <f t="shared" si="4"/>
        <v>0.34854957452770857</v>
      </c>
      <c r="S16" s="39">
        <v>0</v>
      </c>
      <c r="T16" s="40">
        <v>125204158</v>
      </c>
      <c r="U16" s="89">
        <f t="shared" si="5"/>
        <v>0</v>
      </c>
      <c r="V16" s="39">
        <v>0</v>
      </c>
      <c r="W16" s="40">
        <v>1580750066</v>
      </c>
      <c r="X16" s="89">
        <f t="shared" si="6"/>
        <v>0</v>
      </c>
      <c r="Y16" s="39">
        <v>103704158</v>
      </c>
      <c r="Z16" s="39">
        <v>125204158</v>
      </c>
      <c r="AA16" s="89">
        <f t="shared" si="7"/>
        <v>0.8282804633373279</v>
      </c>
      <c r="AB16" s="30">
        <v>278151102</v>
      </c>
      <c r="AC16" s="39">
        <v>1087887246</v>
      </c>
      <c r="AD16" s="94">
        <f t="shared" si="8"/>
        <v>0.2556800835957222</v>
      </c>
      <c r="AE16" s="30">
        <v>183948391</v>
      </c>
      <c r="AF16" s="39">
        <v>1891343834</v>
      </c>
      <c r="AG16" s="94">
        <f t="shared" si="9"/>
        <v>0.09725803827586857</v>
      </c>
    </row>
    <row r="17" spans="1:33" s="7" customFormat="1" ht="12.75" customHeight="1">
      <c r="A17" s="17"/>
      <c r="B17" s="18" t="s">
        <v>88</v>
      </c>
      <c r="C17" s="19" t="s">
        <v>89</v>
      </c>
      <c r="D17" s="29">
        <v>1333892000</v>
      </c>
      <c r="E17" s="105">
        <v>1849211000</v>
      </c>
      <c r="F17" s="111">
        <f t="shared" si="0"/>
        <v>0.7213303403451526</v>
      </c>
      <c r="G17" s="36">
        <v>370680000</v>
      </c>
      <c r="H17" s="30">
        <v>1582851000</v>
      </c>
      <c r="I17" s="89">
        <f t="shared" si="1"/>
        <v>0.23418502436426422</v>
      </c>
      <c r="J17" s="30">
        <v>370680000</v>
      </c>
      <c r="K17" s="30">
        <v>1067851000</v>
      </c>
      <c r="L17" s="89">
        <f t="shared" si="2"/>
        <v>0.3471270804634729</v>
      </c>
      <c r="M17" s="30">
        <v>370680000</v>
      </c>
      <c r="N17" s="30">
        <v>1333892000</v>
      </c>
      <c r="O17" s="89">
        <f t="shared" si="3"/>
        <v>0.27789356259727177</v>
      </c>
      <c r="P17" s="30">
        <v>0</v>
      </c>
      <c r="Q17" s="30">
        <v>255211000</v>
      </c>
      <c r="R17" s="89">
        <f t="shared" si="4"/>
        <v>0</v>
      </c>
      <c r="S17" s="39">
        <v>0</v>
      </c>
      <c r="T17" s="40">
        <v>255211000</v>
      </c>
      <c r="U17" s="89">
        <f t="shared" si="5"/>
        <v>0</v>
      </c>
      <c r="V17" s="39">
        <v>0</v>
      </c>
      <c r="W17" s="40">
        <v>6900000000</v>
      </c>
      <c r="X17" s="89">
        <f t="shared" si="6"/>
        <v>0</v>
      </c>
      <c r="Y17" s="39">
        <v>247711000</v>
      </c>
      <c r="Z17" s="39">
        <v>255211000</v>
      </c>
      <c r="AA17" s="89">
        <f t="shared" si="7"/>
        <v>0.970612551966804</v>
      </c>
      <c r="AB17" s="30">
        <v>241500000</v>
      </c>
      <c r="AC17" s="39">
        <v>657500000</v>
      </c>
      <c r="AD17" s="94">
        <f t="shared" si="8"/>
        <v>0.3673003802281369</v>
      </c>
      <c r="AE17" s="30">
        <v>183000000</v>
      </c>
      <c r="AF17" s="39">
        <v>1582851000</v>
      </c>
      <c r="AG17" s="94">
        <f t="shared" si="9"/>
        <v>0.1156141670946918</v>
      </c>
    </row>
    <row r="18" spans="1:33" s="7" customFormat="1" ht="12.75" customHeight="1">
      <c r="A18" s="17"/>
      <c r="B18" s="18" t="s">
        <v>90</v>
      </c>
      <c r="C18" s="19" t="s">
        <v>91</v>
      </c>
      <c r="D18" s="29">
        <v>3872007906</v>
      </c>
      <c r="E18" s="105">
        <v>4455775815</v>
      </c>
      <c r="F18" s="111">
        <f t="shared" si="0"/>
        <v>0.8689862476844563</v>
      </c>
      <c r="G18" s="36">
        <v>577888981</v>
      </c>
      <c r="H18" s="30">
        <v>3886035043</v>
      </c>
      <c r="I18" s="89">
        <f t="shared" si="1"/>
        <v>0.14870915331578496</v>
      </c>
      <c r="J18" s="30">
        <v>577888981</v>
      </c>
      <c r="K18" s="30">
        <v>2116762945</v>
      </c>
      <c r="L18" s="89">
        <f t="shared" si="2"/>
        <v>0.2730059983169254</v>
      </c>
      <c r="M18" s="30">
        <v>577888981</v>
      </c>
      <c r="N18" s="30">
        <v>3872007906</v>
      </c>
      <c r="O18" s="89">
        <f t="shared" si="3"/>
        <v>0.1492478825016118</v>
      </c>
      <c r="P18" s="30">
        <v>88000000</v>
      </c>
      <c r="Q18" s="30">
        <v>486874090</v>
      </c>
      <c r="R18" s="89">
        <f t="shared" si="4"/>
        <v>0.18074488211110187</v>
      </c>
      <c r="S18" s="39">
        <v>0</v>
      </c>
      <c r="T18" s="40">
        <v>486874090</v>
      </c>
      <c r="U18" s="89">
        <f t="shared" si="5"/>
        <v>0</v>
      </c>
      <c r="V18" s="39">
        <v>0</v>
      </c>
      <c r="W18" s="40">
        <v>9206086027</v>
      </c>
      <c r="X18" s="89">
        <f t="shared" si="6"/>
        <v>0</v>
      </c>
      <c r="Y18" s="39">
        <v>469018263</v>
      </c>
      <c r="Z18" s="39">
        <v>486874090</v>
      </c>
      <c r="AA18" s="89">
        <f t="shared" si="7"/>
        <v>0.9633255756123724</v>
      </c>
      <c r="AB18" s="30">
        <v>319300726</v>
      </c>
      <c r="AC18" s="39">
        <v>2921054967</v>
      </c>
      <c r="AD18" s="94">
        <f t="shared" si="8"/>
        <v>0.10931007105557147</v>
      </c>
      <c r="AE18" s="30">
        <v>800663901</v>
      </c>
      <c r="AF18" s="39">
        <v>3886035043</v>
      </c>
      <c r="AG18" s="94">
        <f t="shared" si="9"/>
        <v>0.20603620197462022</v>
      </c>
    </row>
    <row r="19" spans="1:33" s="7" customFormat="1" ht="12.75" customHeight="1">
      <c r="A19" s="17"/>
      <c r="B19" s="18" t="s">
        <v>92</v>
      </c>
      <c r="C19" s="19" t="s">
        <v>93</v>
      </c>
      <c r="D19" s="29">
        <v>2297518124</v>
      </c>
      <c r="E19" s="105">
        <v>2648789224</v>
      </c>
      <c r="F19" s="111">
        <f t="shared" si="0"/>
        <v>0.8673842762507403</v>
      </c>
      <c r="G19" s="36">
        <v>527465949</v>
      </c>
      <c r="H19" s="30">
        <v>2818956041</v>
      </c>
      <c r="I19" s="89">
        <f t="shared" si="1"/>
        <v>0.18711393201182594</v>
      </c>
      <c r="J19" s="30">
        <v>527465949</v>
      </c>
      <c r="K19" s="30">
        <v>2007153755</v>
      </c>
      <c r="L19" s="89">
        <f t="shared" si="2"/>
        <v>0.2627929961449316</v>
      </c>
      <c r="M19" s="30">
        <v>527465949</v>
      </c>
      <c r="N19" s="30">
        <v>2297518124</v>
      </c>
      <c r="O19" s="89">
        <f t="shared" si="3"/>
        <v>0.2295807565085393</v>
      </c>
      <c r="P19" s="30">
        <v>10000000</v>
      </c>
      <c r="Q19" s="30">
        <v>144615900</v>
      </c>
      <c r="R19" s="89">
        <f t="shared" si="4"/>
        <v>0.06914868973605254</v>
      </c>
      <c r="S19" s="39">
        <v>0</v>
      </c>
      <c r="T19" s="40">
        <v>144615900</v>
      </c>
      <c r="U19" s="89">
        <f t="shared" si="5"/>
        <v>0</v>
      </c>
      <c r="V19" s="39">
        <v>0</v>
      </c>
      <c r="W19" s="40">
        <v>5331261000</v>
      </c>
      <c r="X19" s="89">
        <f t="shared" si="6"/>
        <v>0</v>
      </c>
      <c r="Y19" s="39">
        <v>124691950</v>
      </c>
      <c r="Z19" s="39">
        <v>144615900</v>
      </c>
      <c r="AA19" s="89">
        <f t="shared" si="7"/>
        <v>0.8622284963133376</v>
      </c>
      <c r="AB19" s="30">
        <v>110000000</v>
      </c>
      <c r="AC19" s="39">
        <v>1576422743</v>
      </c>
      <c r="AD19" s="94">
        <f t="shared" si="8"/>
        <v>0.06977823714384207</v>
      </c>
      <c r="AE19" s="30">
        <v>184341000</v>
      </c>
      <c r="AF19" s="39">
        <v>2818956041</v>
      </c>
      <c r="AG19" s="94">
        <f t="shared" si="9"/>
        <v>0.06539335744114926</v>
      </c>
    </row>
    <row r="20" spans="1:33" s="7" customFormat="1" ht="12.75" customHeight="1">
      <c r="A20" s="17"/>
      <c r="B20" s="18" t="s">
        <v>94</v>
      </c>
      <c r="C20" s="19" t="s">
        <v>95</v>
      </c>
      <c r="D20" s="29">
        <v>1829385692</v>
      </c>
      <c r="E20" s="105">
        <v>2011987110</v>
      </c>
      <c r="F20" s="111">
        <f t="shared" si="0"/>
        <v>0.9092432465931654</v>
      </c>
      <c r="G20" s="36">
        <v>477652266</v>
      </c>
      <c r="H20" s="30">
        <v>2047906494</v>
      </c>
      <c r="I20" s="89">
        <f t="shared" si="1"/>
        <v>0.23323929456712783</v>
      </c>
      <c r="J20" s="30">
        <v>477652266</v>
      </c>
      <c r="K20" s="30">
        <v>1418189179</v>
      </c>
      <c r="L20" s="89">
        <f t="shared" si="2"/>
        <v>0.3368043368775415</v>
      </c>
      <c r="M20" s="30">
        <v>477652266</v>
      </c>
      <c r="N20" s="30">
        <v>1829385692</v>
      </c>
      <c r="O20" s="89">
        <f t="shared" si="3"/>
        <v>0.2610998151394747</v>
      </c>
      <c r="P20" s="30">
        <v>541921738</v>
      </c>
      <c r="Q20" s="30">
        <v>592474442</v>
      </c>
      <c r="R20" s="89">
        <f t="shared" si="4"/>
        <v>0.9146753000359803</v>
      </c>
      <c r="S20" s="39">
        <v>506921738</v>
      </c>
      <c r="T20" s="40">
        <v>592474442</v>
      </c>
      <c r="U20" s="89">
        <f t="shared" si="5"/>
        <v>0.8556010218580872</v>
      </c>
      <c r="V20" s="39">
        <v>506921738</v>
      </c>
      <c r="W20" s="40">
        <v>5151002711</v>
      </c>
      <c r="X20" s="89">
        <f t="shared" si="6"/>
        <v>0.09841224445824215</v>
      </c>
      <c r="Y20" s="39">
        <v>499834045</v>
      </c>
      <c r="Z20" s="39">
        <v>592474442</v>
      </c>
      <c r="AA20" s="89">
        <f t="shared" si="7"/>
        <v>0.8436381547746156</v>
      </c>
      <c r="AB20" s="30">
        <v>190445812</v>
      </c>
      <c r="AC20" s="39">
        <v>1404527143</v>
      </c>
      <c r="AD20" s="94">
        <f t="shared" si="8"/>
        <v>0.13559425529735028</v>
      </c>
      <c r="AE20" s="30">
        <v>126080394</v>
      </c>
      <c r="AF20" s="39">
        <v>2047906494</v>
      </c>
      <c r="AG20" s="94">
        <f t="shared" si="9"/>
        <v>0.06156550329294478</v>
      </c>
    </row>
    <row r="21" spans="1:33" s="7" customFormat="1" ht="12.75" customHeight="1">
      <c r="A21" s="17"/>
      <c r="B21" s="18" t="s">
        <v>96</v>
      </c>
      <c r="C21" s="19" t="s">
        <v>97</v>
      </c>
      <c r="D21" s="29">
        <v>1323916404</v>
      </c>
      <c r="E21" s="105">
        <v>1436637404</v>
      </c>
      <c r="F21" s="111">
        <f t="shared" si="0"/>
        <v>0.9215383090499014</v>
      </c>
      <c r="G21" s="36">
        <v>397313870</v>
      </c>
      <c r="H21" s="30">
        <v>1380139101</v>
      </c>
      <c r="I21" s="89">
        <f t="shared" si="1"/>
        <v>0.2878795838130522</v>
      </c>
      <c r="J21" s="30">
        <v>397313870</v>
      </c>
      <c r="K21" s="30">
        <v>1028853768</v>
      </c>
      <c r="L21" s="89">
        <f t="shared" si="2"/>
        <v>0.3861713708570488</v>
      </c>
      <c r="M21" s="30">
        <v>397313870</v>
      </c>
      <c r="N21" s="30">
        <v>1323916404</v>
      </c>
      <c r="O21" s="89">
        <f t="shared" si="3"/>
        <v>0.30010495285018013</v>
      </c>
      <c r="P21" s="30">
        <v>347255713</v>
      </c>
      <c r="Q21" s="30">
        <v>463791713</v>
      </c>
      <c r="R21" s="89">
        <f t="shared" si="4"/>
        <v>0.7487320348045977</v>
      </c>
      <c r="S21" s="39">
        <v>161000000</v>
      </c>
      <c r="T21" s="40">
        <v>463791713</v>
      </c>
      <c r="U21" s="89">
        <f t="shared" si="5"/>
        <v>0.3471385871873049</v>
      </c>
      <c r="V21" s="39">
        <v>161000000</v>
      </c>
      <c r="W21" s="40">
        <v>4628864509</v>
      </c>
      <c r="X21" s="89">
        <f t="shared" si="6"/>
        <v>0.0347817482423528</v>
      </c>
      <c r="Y21" s="39">
        <v>342401744</v>
      </c>
      <c r="Z21" s="39">
        <v>463791713</v>
      </c>
      <c r="AA21" s="89">
        <f t="shared" si="7"/>
        <v>0.7382661966622935</v>
      </c>
      <c r="AB21" s="30">
        <v>96733715</v>
      </c>
      <c r="AC21" s="39">
        <v>727523100</v>
      </c>
      <c r="AD21" s="94">
        <f t="shared" si="8"/>
        <v>0.13296308392132153</v>
      </c>
      <c r="AE21" s="30">
        <v>190546837</v>
      </c>
      <c r="AF21" s="39">
        <v>1380139101</v>
      </c>
      <c r="AG21" s="94">
        <f t="shared" si="9"/>
        <v>0.13806350161511727</v>
      </c>
    </row>
    <row r="22" spans="1:33" s="7" customFormat="1" ht="12.75" customHeight="1">
      <c r="A22" s="17"/>
      <c r="B22" s="18" t="s">
        <v>98</v>
      </c>
      <c r="C22" s="19" t="s">
        <v>99</v>
      </c>
      <c r="D22" s="29">
        <v>1354013686</v>
      </c>
      <c r="E22" s="105">
        <v>1666443742</v>
      </c>
      <c r="F22" s="111">
        <f t="shared" si="0"/>
        <v>0.8125168896340697</v>
      </c>
      <c r="G22" s="36">
        <v>418596517</v>
      </c>
      <c r="H22" s="30">
        <v>1627126377</v>
      </c>
      <c r="I22" s="89">
        <f t="shared" si="1"/>
        <v>0.2572612200975954</v>
      </c>
      <c r="J22" s="30">
        <v>418596517</v>
      </c>
      <c r="K22" s="30">
        <v>1232358961</v>
      </c>
      <c r="L22" s="89">
        <f t="shared" si="2"/>
        <v>0.3396709321286787</v>
      </c>
      <c r="M22" s="30">
        <v>418596517</v>
      </c>
      <c r="N22" s="30">
        <v>1354013686</v>
      </c>
      <c r="O22" s="89">
        <f t="shared" si="3"/>
        <v>0.30915235298441435</v>
      </c>
      <c r="P22" s="30">
        <v>81448000</v>
      </c>
      <c r="Q22" s="30">
        <v>221795045</v>
      </c>
      <c r="R22" s="89">
        <f t="shared" si="4"/>
        <v>0.3672219097590751</v>
      </c>
      <c r="S22" s="39">
        <v>22031000</v>
      </c>
      <c r="T22" s="40">
        <v>221795045</v>
      </c>
      <c r="U22" s="89">
        <f t="shared" si="5"/>
        <v>0.09933044266160229</v>
      </c>
      <c r="V22" s="39">
        <v>22031000</v>
      </c>
      <c r="W22" s="40">
        <v>2648805965</v>
      </c>
      <c r="X22" s="89">
        <f t="shared" si="6"/>
        <v>0.00831733252307139</v>
      </c>
      <c r="Y22" s="39">
        <v>169940745</v>
      </c>
      <c r="Z22" s="39">
        <v>221795045</v>
      </c>
      <c r="AA22" s="89">
        <f t="shared" si="7"/>
        <v>0.7662062288181415</v>
      </c>
      <c r="AB22" s="30">
        <v>109206019</v>
      </c>
      <c r="AC22" s="39">
        <v>809335925</v>
      </c>
      <c r="AD22" s="94">
        <f t="shared" si="8"/>
        <v>0.1349328698092822</v>
      </c>
      <c r="AE22" s="30">
        <v>92710912</v>
      </c>
      <c r="AF22" s="39">
        <v>1627126377</v>
      </c>
      <c r="AG22" s="94">
        <f t="shared" si="9"/>
        <v>0.05697831054213191</v>
      </c>
    </row>
    <row r="23" spans="1:33" s="7" customFormat="1" ht="12.75" customHeight="1">
      <c r="A23" s="17"/>
      <c r="B23" s="18"/>
      <c r="C23" s="19"/>
      <c r="D23" s="29">
        <f>SUM(D6:D22)</f>
        <v>39889858730</v>
      </c>
      <c r="E23" s="105">
        <f>SUM(E6:E22)</f>
        <v>46108490709</v>
      </c>
      <c r="F23" s="111">
        <f t="shared" si="0"/>
        <v>0.8651304372930564</v>
      </c>
      <c r="G23" s="36">
        <f>SUM(G6:G22)</f>
        <v>10066495811</v>
      </c>
      <c r="H23" s="30">
        <f>SUM(H6:H22)</f>
        <v>43417558230</v>
      </c>
      <c r="I23" s="89">
        <f t="shared" si="1"/>
        <v>0.2318531078526753</v>
      </c>
      <c r="J23" s="30">
        <f>SUM(J6:J22)</f>
        <v>10066495811</v>
      </c>
      <c r="K23" s="30">
        <f>SUM(K6:K22)</f>
        <v>27952486355</v>
      </c>
      <c r="L23" s="89">
        <f t="shared" si="2"/>
        <v>0.36012881584680057</v>
      </c>
      <c r="M23" s="30">
        <f>SUM(M6:M22)</f>
        <v>10066495811</v>
      </c>
      <c r="N23" s="30">
        <f>SUM(N6:N22)</f>
        <v>39889858730</v>
      </c>
      <c r="O23" s="89">
        <f t="shared" si="3"/>
        <v>0.2523572690276108</v>
      </c>
      <c r="P23" s="30">
        <f>SUM(P6:P22)</f>
        <v>2854712430</v>
      </c>
      <c r="Q23" s="30">
        <f>SUM(Q6:Q22)</f>
        <v>6390909602</v>
      </c>
      <c r="R23" s="89">
        <f t="shared" si="4"/>
        <v>0.4466832748043617</v>
      </c>
      <c r="S23" s="39">
        <f>SUM(S6:S22)</f>
        <v>1427069835</v>
      </c>
      <c r="T23" s="40">
        <f>SUM(T6:T22)</f>
        <v>6390909602</v>
      </c>
      <c r="U23" s="89">
        <f t="shared" si="5"/>
        <v>0.22329682687944863</v>
      </c>
      <c r="V23" s="39">
        <f>SUM(V6:V22)</f>
        <v>1427069835</v>
      </c>
      <c r="W23" s="40">
        <f>SUM(W6:W22)</f>
        <v>93176998013</v>
      </c>
      <c r="X23" s="89">
        <f t="shared" si="6"/>
        <v>0.015315688049972334</v>
      </c>
      <c r="Y23" s="39">
        <f>SUM(Y6:Y22)</f>
        <v>5113350076</v>
      </c>
      <c r="Z23" s="39">
        <f>SUM(Z6:Z22)</f>
        <v>6390909602</v>
      </c>
      <c r="AA23" s="89">
        <f t="shared" si="7"/>
        <v>0.8000973874516712</v>
      </c>
      <c r="AB23" s="30">
        <f>SUM(AB6:AB22)</f>
        <v>8544701299</v>
      </c>
      <c r="AC23" s="39">
        <f>SUM(AC6:AC22)</f>
        <v>27069443003</v>
      </c>
      <c r="AD23" s="94">
        <f t="shared" si="8"/>
        <v>0.3156585563305837</v>
      </c>
      <c r="AE23" s="30">
        <f>SUM(AE6:AE22)</f>
        <v>8402963883</v>
      </c>
      <c r="AF23" s="39">
        <f>SUM(AF6:AF22)</f>
        <v>43417558230</v>
      </c>
      <c r="AG23" s="94">
        <f t="shared" si="9"/>
        <v>0.19353837999102053</v>
      </c>
    </row>
    <row r="24" spans="1:33" s="7" customFormat="1" ht="12.75" customHeight="1">
      <c r="A24" s="17"/>
      <c r="B24" s="20"/>
      <c r="C24" s="19"/>
      <c r="D24" s="29"/>
      <c r="E24" s="105"/>
      <c r="F24" s="111"/>
      <c r="G24" s="36"/>
      <c r="H24" s="30"/>
      <c r="I24" s="89"/>
      <c r="J24" s="30"/>
      <c r="K24" s="30"/>
      <c r="L24" s="89"/>
      <c r="M24" s="30"/>
      <c r="N24" s="30"/>
      <c r="O24" s="89"/>
      <c r="P24" s="30"/>
      <c r="Q24" s="30"/>
      <c r="R24" s="89"/>
      <c r="S24" s="39"/>
      <c r="T24" s="40"/>
      <c r="U24" s="89"/>
      <c r="V24" s="39"/>
      <c r="W24" s="40"/>
      <c r="X24" s="89"/>
      <c r="Y24" s="39"/>
      <c r="Z24" s="39"/>
      <c r="AA24" s="89"/>
      <c r="AB24" s="30"/>
      <c r="AC24" s="39"/>
      <c r="AD24" s="94"/>
      <c r="AE24" s="30"/>
      <c r="AF24" s="39"/>
      <c r="AG24" s="94"/>
    </row>
    <row r="25" spans="1:33" s="7" customFormat="1" ht="12.75" customHeight="1">
      <c r="A25" s="21"/>
      <c r="B25" s="22" t="s">
        <v>633</v>
      </c>
      <c r="C25" s="21"/>
      <c r="D25" s="31"/>
      <c r="E25" s="106"/>
      <c r="F25" s="112"/>
      <c r="G25" s="37"/>
      <c r="H25" s="32"/>
      <c r="I25" s="90"/>
      <c r="J25" s="32"/>
      <c r="K25" s="32"/>
      <c r="L25" s="90"/>
      <c r="M25" s="32"/>
      <c r="N25" s="32"/>
      <c r="O25" s="90"/>
      <c r="P25" s="32"/>
      <c r="Q25" s="32"/>
      <c r="R25" s="90"/>
      <c r="S25" s="41"/>
      <c r="T25" s="42"/>
      <c r="U25" s="90"/>
      <c r="V25" s="41"/>
      <c r="W25" s="42"/>
      <c r="X25" s="90"/>
      <c r="Y25" s="41"/>
      <c r="Z25" s="41"/>
      <c r="AA25" s="90"/>
      <c r="AB25" s="32"/>
      <c r="AC25" s="41"/>
      <c r="AD25" s="95"/>
      <c r="AE25" s="32"/>
      <c r="AF25" s="41"/>
      <c r="AG25" s="95"/>
    </row>
    <row r="26" spans="1:33" s="7" customFormat="1" ht="12.75" customHeight="1">
      <c r="A26" s="23"/>
      <c r="B26" s="24"/>
      <c r="C26" s="25"/>
      <c r="D26" s="33"/>
      <c r="E26" s="114"/>
      <c r="F26" s="115"/>
      <c r="G26" s="38"/>
      <c r="H26" s="34"/>
      <c r="I26" s="91"/>
      <c r="J26" s="34"/>
      <c r="K26" s="34"/>
      <c r="L26" s="91"/>
      <c r="M26" s="34"/>
      <c r="N26" s="34"/>
      <c r="O26" s="91"/>
      <c r="P26" s="34"/>
      <c r="Q26" s="34"/>
      <c r="R26" s="91"/>
      <c r="S26" s="34"/>
      <c r="T26" s="38"/>
      <c r="U26" s="91"/>
      <c r="V26" s="34"/>
      <c r="W26" s="38"/>
      <c r="X26" s="91"/>
      <c r="Y26" s="34"/>
      <c r="Z26" s="34"/>
      <c r="AA26" s="91"/>
      <c r="AB26" s="34"/>
      <c r="AC26" s="34"/>
      <c r="AD26" s="91"/>
      <c r="AE26" s="34"/>
      <c r="AF26" s="34"/>
      <c r="AG26" s="91"/>
    </row>
    <row r="27" spans="1:33" s="7" customFormat="1" ht="12.75" customHeight="1">
      <c r="A27" s="26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</row>
    <row r="28" spans="1:33" ht="12.75" customHeight="1">
      <c r="A28" s="1"/>
      <c r="B28" s="1"/>
      <c r="C28" s="1"/>
      <c r="D28" s="1"/>
      <c r="E28" s="1"/>
      <c r="F28" s="81"/>
      <c r="G28" s="1"/>
      <c r="H28" s="1"/>
      <c r="I28" s="81"/>
      <c r="J28" s="1"/>
      <c r="K28" s="1"/>
      <c r="L28" s="81"/>
      <c r="M28" s="1"/>
      <c r="N28" s="1"/>
      <c r="O28" s="81"/>
      <c r="P28" s="1"/>
      <c r="Q28" s="1"/>
      <c r="R28" s="81"/>
      <c r="S28" s="1"/>
      <c r="T28" s="1"/>
      <c r="U28" s="81"/>
      <c r="V28" s="1"/>
      <c r="W28" s="1"/>
      <c r="X28" s="81"/>
      <c r="Y28" s="1"/>
      <c r="Z28" s="1"/>
      <c r="AA28" s="81"/>
      <c r="AB28" s="1"/>
      <c r="AC28" s="1"/>
      <c r="AD28" s="81"/>
      <c r="AE28" s="1"/>
      <c r="AF28" s="1"/>
      <c r="AG28" s="81"/>
    </row>
    <row r="29" spans="1:33" ht="12.75">
      <c r="A29" s="1"/>
      <c r="B29" s="1"/>
      <c r="C29" s="1"/>
      <c r="D29" s="1"/>
      <c r="E29" s="1"/>
      <c r="F29" s="81"/>
      <c r="G29" s="1"/>
      <c r="H29" s="1"/>
      <c r="I29" s="81"/>
      <c r="J29" s="1"/>
      <c r="K29" s="1"/>
      <c r="L29" s="81"/>
      <c r="M29" s="1"/>
      <c r="N29" s="1"/>
      <c r="O29" s="81"/>
      <c r="P29" s="1"/>
      <c r="Q29" s="1"/>
      <c r="R29" s="81"/>
      <c r="S29" s="1"/>
      <c r="T29" s="1"/>
      <c r="U29" s="81"/>
      <c r="V29" s="1"/>
      <c r="W29" s="1"/>
      <c r="X29" s="81"/>
      <c r="Y29" s="1"/>
      <c r="Z29" s="1"/>
      <c r="AA29" s="81"/>
      <c r="AB29" s="1"/>
      <c r="AC29" s="1"/>
      <c r="AD29" s="81"/>
      <c r="AE29" s="1"/>
      <c r="AF29" s="1"/>
      <c r="AG29" s="81"/>
    </row>
    <row r="30" spans="1:33" ht="12.75">
      <c r="A30" s="1"/>
      <c r="B30" s="1"/>
      <c r="C30" s="1"/>
      <c r="D30" s="1"/>
      <c r="E30" s="1"/>
      <c r="F30" s="81"/>
      <c r="G30" s="1"/>
      <c r="H30" s="1"/>
      <c r="I30" s="81"/>
      <c r="J30" s="1"/>
      <c r="K30" s="1"/>
      <c r="L30" s="81"/>
      <c r="M30" s="1"/>
      <c r="N30" s="1"/>
      <c r="O30" s="81"/>
      <c r="P30" s="1"/>
      <c r="Q30" s="1"/>
      <c r="R30" s="81"/>
      <c r="S30" s="1"/>
      <c r="T30" s="1"/>
      <c r="U30" s="81"/>
      <c r="V30" s="1"/>
      <c r="W30" s="1"/>
      <c r="X30" s="81"/>
      <c r="Y30" s="1"/>
      <c r="Z30" s="1"/>
      <c r="AA30" s="81"/>
      <c r="AB30" s="1"/>
      <c r="AC30" s="1"/>
      <c r="AD30" s="81"/>
      <c r="AE30" s="1"/>
      <c r="AF30" s="1"/>
      <c r="AG30" s="81"/>
    </row>
    <row r="31" spans="1:33" ht="12.75">
      <c r="A31" s="1"/>
      <c r="B31" s="1"/>
      <c r="C31" s="1"/>
      <c r="D31" s="1"/>
      <c r="E31" s="1"/>
      <c r="F31" s="81"/>
      <c r="G31" s="1"/>
      <c r="H31" s="1"/>
      <c r="I31" s="81"/>
      <c r="J31" s="1"/>
      <c r="K31" s="1"/>
      <c r="L31" s="81"/>
      <c r="M31" s="1"/>
      <c r="N31" s="1"/>
      <c r="O31" s="81"/>
      <c r="P31" s="1"/>
      <c r="Q31" s="1"/>
      <c r="R31" s="81"/>
      <c r="S31" s="1"/>
      <c r="T31" s="1"/>
      <c r="U31" s="81"/>
      <c r="V31" s="1"/>
      <c r="W31" s="1"/>
      <c r="X31" s="81"/>
      <c r="Y31" s="1"/>
      <c r="Z31" s="1"/>
      <c r="AA31" s="81"/>
      <c r="AB31" s="1"/>
      <c r="AC31" s="1"/>
      <c r="AD31" s="81"/>
      <c r="AE31" s="1"/>
      <c r="AF31" s="1"/>
      <c r="AG31" s="81"/>
    </row>
    <row r="32" spans="1:33" ht="12.75">
      <c r="A32" s="1"/>
      <c r="B32" s="1"/>
      <c r="C32" s="1"/>
      <c r="D32" s="1"/>
      <c r="E32" s="1"/>
      <c r="F32" s="81"/>
      <c r="G32" s="1"/>
      <c r="H32" s="1"/>
      <c r="I32" s="81"/>
      <c r="J32" s="1"/>
      <c r="K32" s="1"/>
      <c r="L32" s="81"/>
      <c r="M32" s="1"/>
      <c r="N32" s="1"/>
      <c r="O32" s="81"/>
      <c r="P32" s="1"/>
      <c r="Q32" s="1"/>
      <c r="R32" s="81"/>
      <c r="S32" s="1"/>
      <c r="T32" s="1"/>
      <c r="U32" s="81"/>
      <c r="V32" s="1"/>
      <c r="W32" s="1"/>
      <c r="X32" s="81"/>
      <c r="Y32" s="1"/>
      <c r="Z32" s="1"/>
      <c r="AA32" s="81"/>
      <c r="AB32" s="1"/>
      <c r="AC32" s="1"/>
      <c r="AD32" s="81"/>
      <c r="AE32" s="1"/>
      <c r="AF32" s="1"/>
      <c r="AG32" s="81"/>
    </row>
    <row r="33" spans="1:33" ht="12.75">
      <c r="A33" s="1"/>
      <c r="B33" s="1"/>
      <c r="C33" s="1"/>
      <c r="D33" s="1"/>
      <c r="E33" s="1"/>
      <c r="F33" s="81"/>
      <c r="G33" s="1"/>
      <c r="H33" s="1"/>
      <c r="I33" s="81"/>
      <c r="J33" s="1"/>
      <c r="K33" s="1"/>
      <c r="L33" s="81"/>
      <c r="M33" s="1"/>
      <c r="N33" s="1"/>
      <c r="O33" s="81"/>
      <c r="P33" s="1"/>
      <c r="Q33" s="1"/>
      <c r="R33" s="81"/>
      <c r="S33" s="1"/>
      <c r="T33" s="1"/>
      <c r="U33" s="81"/>
      <c r="V33" s="1"/>
      <c r="W33" s="1"/>
      <c r="X33" s="81"/>
      <c r="Y33" s="1"/>
      <c r="Z33" s="1"/>
      <c r="AA33" s="81"/>
      <c r="AB33" s="1"/>
      <c r="AC33" s="1"/>
      <c r="AD33" s="81"/>
      <c r="AE33" s="1"/>
      <c r="AF33" s="1"/>
      <c r="AG33" s="81"/>
    </row>
    <row r="34" spans="1:33" ht="12.75">
      <c r="A34" s="1"/>
      <c r="B34" s="1"/>
      <c r="C34" s="1"/>
      <c r="D34" s="1"/>
      <c r="E34" s="1"/>
      <c r="F34" s="81"/>
      <c r="G34" s="1"/>
      <c r="H34" s="1"/>
      <c r="I34" s="81"/>
      <c r="J34" s="1"/>
      <c r="K34" s="1"/>
      <c r="L34" s="81"/>
      <c r="M34" s="1"/>
      <c r="N34" s="1"/>
      <c r="O34" s="81"/>
      <c r="P34" s="1"/>
      <c r="Q34" s="1"/>
      <c r="R34" s="81"/>
      <c r="S34" s="1"/>
      <c r="T34" s="1"/>
      <c r="U34" s="81"/>
      <c r="V34" s="1"/>
      <c r="W34" s="1"/>
      <c r="X34" s="81"/>
      <c r="Y34" s="1"/>
      <c r="Z34" s="1"/>
      <c r="AA34" s="81"/>
      <c r="AB34" s="1"/>
      <c r="AC34" s="1"/>
      <c r="AD34" s="81"/>
      <c r="AE34" s="1"/>
      <c r="AF34" s="1"/>
      <c r="AG34" s="81"/>
    </row>
    <row r="35" spans="1:33" ht="12.75">
      <c r="A35" s="1"/>
      <c r="B35" s="1"/>
      <c r="C35" s="1"/>
      <c r="D35" s="1"/>
      <c r="E35" s="1"/>
      <c r="F35" s="81"/>
      <c r="G35" s="1"/>
      <c r="H35" s="1"/>
      <c r="I35" s="81"/>
      <c r="J35" s="1"/>
      <c r="K35" s="1"/>
      <c r="L35" s="81"/>
      <c r="M35" s="1"/>
      <c r="N35" s="1"/>
      <c r="O35" s="81"/>
      <c r="P35" s="1"/>
      <c r="Q35" s="1"/>
      <c r="R35" s="81"/>
      <c r="S35" s="1"/>
      <c r="T35" s="1"/>
      <c r="U35" s="81"/>
      <c r="V35" s="1"/>
      <c r="W35" s="1"/>
      <c r="X35" s="81"/>
      <c r="Y35" s="1"/>
      <c r="Z35" s="1"/>
      <c r="AA35" s="81"/>
      <c r="AB35" s="1"/>
      <c r="AC35" s="1"/>
      <c r="AD35" s="81"/>
      <c r="AE35" s="1"/>
      <c r="AF35" s="1"/>
      <c r="AG35" s="81"/>
    </row>
    <row r="36" spans="1:33" ht="12.75">
      <c r="A36" s="1"/>
      <c r="B36" s="1"/>
      <c r="C36" s="1"/>
      <c r="D36" s="1"/>
      <c r="E36" s="1"/>
      <c r="F36" s="81"/>
      <c r="G36" s="1"/>
      <c r="H36" s="1"/>
      <c r="I36" s="81"/>
      <c r="J36" s="1"/>
      <c r="K36" s="1"/>
      <c r="L36" s="81"/>
      <c r="M36" s="1"/>
      <c r="N36" s="1"/>
      <c r="O36" s="81"/>
      <c r="P36" s="1"/>
      <c r="Q36" s="1"/>
      <c r="R36" s="81"/>
      <c r="S36" s="1"/>
      <c r="T36" s="1"/>
      <c r="U36" s="81"/>
      <c r="V36" s="1"/>
      <c r="W36" s="1"/>
      <c r="X36" s="81"/>
      <c r="Y36" s="1"/>
      <c r="Z36" s="1"/>
      <c r="AA36" s="81"/>
      <c r="AB36" s="1"/>
      <c r="AC36" s="1"/>
      <c r="AD36" s="81"/>
      <c r="AE36" s="1"/>
      <c r="AF36" s="1"/>
      <c r="AG36" s="81"/>
    </row>
    <row r="37" spans="1:33" ht="12.75">
      <c r="A37" s="1"/>
      <c r="B37" s="1"/>
      <c r="C37" s="1"/>
      <c r="D37" s="1"/>
      <c r="E37" s="1"/>
      <c r="F37" s="81"/>
      <c r="G37" s="1"/>
      <c r="H37" s="1"/>
      <c r="I37" s="81"/>
      <c r="J37" s="1"/>
      <c r="K37" s="1"/>
      <c r="L37" s="81"/>
      <c r="M37" s="1"/>
      <c r="N37" s="1"/>
      <c r="O37" s="81"/>
      <c r="P37" s="1"/>
      <c r="Q37" s="1"/>
      <c r="R37" s="81"/>
      <c r="S37" s="1"/>
      <c r="T37" s="1"/>
      <c r="U37" s="81"/>
      <c r="V37" s="1"/>
      <c r="W37" s="1"/>
      <c r="X37" s="81"/>
      <c r="Y37" s="1"/>
      <c r="Z37" s="1"/>
      <c r="AA37" s="81"/>
      <c r="AB37" s="1"/>
      <c r="AC37" s="1"/>
      <c r="AD37" s="81"/>
      <c r="AE37" s="1"/>
      <c r="AF37" s="1"/>
      <c r="AG37" s="81"/>
    </row>
    <row r="38" spans="1:33" ht="12.75">
      <c r="A38" s="1"/>
      <c r="B38" s="1"/>
      <c r="C38" s="1"/>
      <c r="D38" s="1"/>
      <c r="E38" s="1"/>
      <c r="F38" s="81"/>
      <c r="G38" s="1"/>
      <c r="H38" s="1"/>
      <c r="I38" s="81"/>
      <c r="J38" s="1"/>
      <c r="K38" s="1"/>
      <c r="L38" s="81"/>
      <c r="M38" s="1"/>
      <c r="N38" s="1"/>
      <c r="O38" s="81"/>
      <c r="P38" s="1"/>
      <c r="Q38" s="1"/>
      <c r="R38" s="81"/>
      <c r="S38" s="1"/>
      <c r="T38" s="1"/>
      <c r="U38" s="81"/>
      <c r="V38" s="1"/>
      <c r="W38" s="1"/>
      <c r="X38" s="81"/>
      <c r="Y38" s="1"/>
      <c r="Z38" s="1"/>
      <c r="AA38" s="81"/>
      <c r="AB38" s="1"/>
      <c r="AC38" s="1"/>
      <c r="AD38" s="81"/>
      <c r="AE38" s="1"/>
      <c r="AF38" s="1"/>
      <c r="AG38" s="81"/>
    </row>
    <row r="39" spans="1:33" ht="12.75">
      <c r="A39" s="1"/>
      <c r="B39" s="1"/>
      <c r="C39" s="1"/>
      <c r="D39" s="1"/>
      <c r="E39" s="1"/>
      <c r="F39" s="81"/>
      <c r="G39" s="1"/>
      <c r="H39" s="1"/>
      <c r="I39" s="81"/>
      <c r="J39" s="1"/>
      <c r="K39" s="1"/>
      <c r="L39" s="81"/>
      <c r="M39" s="1"/>
      <c r="N39" s="1"/>
      <c r="O39" s="81"/>
      <c r="P39" s="1"/>
      <c r="Q39" s="1"/>
      <c r="R39" s="81"/>
      <c r="S39" s="1"/>
      <c r="T39" s="1"/>
      <c r="U39" s="81"/>
      <c r="V39" s="1"/>
      <c r="W39" s="1"/>
      <c r="X39" s="81"/>
      <c r="Y39" s="1"/>
      <c r="Z39" s="1"/>
      <c r="AA39" s="81"/>
      <c r="AB39" s="1"/>
      <c r="AC39" s="1"/>
      <c r="AD39" s="81"/>
      <c r="AE39" s="1"/>
      <c r="AF39" s="1"/>
      <c r="AG39" s="81"/>
    </row>
    <row r="40" spans="1:33" ht="12.75">
      <c r="A40" s="1"/>
      <c r="B40" s="1"/>
      <c r="C40" s="1"/>
      <c r="D40" s="1"/>
      <c r="E40" s="1"/>
      <c r="F40" s="81"/>
      <c r="G40" s="1"/>
      <c r="H40" s="1"/>
      <c r="I40" s="81"/>
      <c r="J40" s="1"/>
      <c r="K40" s="1"/>
      <c r="L40" s="81"/>
      <c r="M40" s="1"/>
      <c r="N40" s="1"/>
      <c r="O40" s="81"/>
      <c r="P40" s="1"/>
      <c r="Q40" s="1"/>
      <c r="R40" s="81"/>
      <c r="S40" s="1"/>
      <c r="T40" s="1"/>
      <c r="U40" s="81"/>
      <c r="V40" s="1"/>
      <c r="W40" s="1"/>
      <c r="X40" s="81"/>
      <c r="Y40" s="1"/>
      <c r="Z40" s="1"/>
      <c r="AA40" s="81"/>
      <c r="AB40" s="1"/>
      <c r="AC40" s="1"/>
      <c r="AD40" s="81"/>
      <c r="AE40" s="1"/>
      <c r="AF40" s="1"/>
      <c r="AG40" s="81"/>
    </row>
    <row r="41" spans="1:33" ht="12.75">
      <c r="A41" s="1"/>
      <c r="B41" s="1"/>
      <c r="C41" s="1"/>
      <c r="D41" s="1"/>
      <c r="E41" s="1"/>
      <c r="F41" s="81"/>
      <c r="G41" s="1"/>
      <c r="H41" s="1"/>
      <c r="I41" s="81"/>
      <c r="J41" s="1"/>
      <c r="K41" s="1"/>
      <c r="L41" s="81"/>
      <c r="M41" s="1"/>
      <c r="N41" s="1"/>
      <c r="O41" s="81"/>
      <c r="P41" s="1"/>
      <c r="Q41" s="1"/>
      <c r="R41" s="81"/>
      <c r="S41" s="1"/>
      <c r="T41" s="1"/>
      <c r="U41" s="81"/>
      <c r="V41" s="1"/>
      <c r="W41" s="1"/>
      <c r="X41" s="81"/>
      <c r="Y41" s="1"/>
      <c r="Z41" s="1"/>
      <c r="AA41" s="81"/>
      <c r="AB41" s="1"/>
      <c r="AC41" s="1"/>
      <c r="AD41" s="81"/>
      <c r="AE41" s="1"/>
      <c r="AF41" s="1"/>
      <c r="AG41" s="81"/>
    </row>
    <row r="42" spans="1:33" ht="12.75">
      <c r="A42" s="1"/>
      <c r="B42" s="1"/>
      <c r="C42" s="1"/>
      <c r="D42" s="1"/>
      <c r="E42" s="1"/>
      <c r="F42" s="81"/>
      <c r="G42" s="1"/>
      <c r="H42" s="1"/>
      <c r="I42" s="81"/>
      <c r="J42" s="1"/>
      <c r="K42" s="1"/>
      <c r="L42" s="81"/>
      <c r="M42" s="1"/>
      <c r="N42" s="1"/>
      <c r="O42" s="81"/>
      <c r="P42" s="1"/>
      <c r="Q42" s="1"/>
      <c r="R42" s="81"/>
      <c r="S42" s="1"/>
      <c r="T42" s="1"/>
      <c r="U42" s="81"/>
      <c r="V42" s="1"/>
      <c r="W42" s="1"/>
      <c r="X42" s="81"/>
      <c r="Y42" s="1"/>
      <c r="Z42" s="1"/>
      <c r="AA42" s="81"/>
      <c r="AB42" s="1"/>
      <c r="AC42" s="1"/>
      <c r="AD42" s="81"/>
      <c r="AE42" s="1"/>
      <c r="AF42" s="1"/>
      <c r="AG42" s="81"/>
    </row>
    <row r="43" spans="1:33" ht="12.75">
      <c r="A43" s="1"/>
      <c r="B43" s="1"/>
      <c r="C43" s="1"/>
      <c r="D43" s="1"/>
      <c r="E43" s="1"/>
      <c r="F43" s="81"/>
      <c r="G43" s="1"/>
      <c r="H43" s="1"/>
      <c r="I43" s="81"/>
      <c r="J43" s="1"/>
      <c r="K43" s="1"/>
      <c r="L43" s="81"/>
      <c r="M43" s="1"/>
      <c r="N43" s="1"/>
      <c r="O43" s="81"/>
      <c r="P43" s="1"/>
      <c r="Q43" s="1"/>
      <c r="R43" s="81"/>
      <c r="S43" s="1"/>
      <c r="T43" s="1"/>
      <c r="U43" s="81"/>
      <c r="V43" s="1"/>
      <c r="W43" s="1"/>
      <c r="X43" s="81"/>
      <c r="Y43" s="1"/>
      <c r="Z43" s="1"/>
      <c r="AA43" s="81"/>
      <c r="AB43" s="1"/>
      <c r="AC43" s="1"/>
      <c r="AD43" s="81"/>
      <c r="AE43" s="1"/>
      <c r="AF43" s="1"/>
      <c r="AG43" s="81"/>
    </row>
    <row r="44" spans="1:33" ht="12.75">
      <c r="A44" s="1"/>
      <c r="B44" s="1"/>
      <c r="C44" s="1"/>
      <c r="D44" s="1"/>
      <c r="E44" s="1"/>
      <c r="F44" s="81"/>
      <c r="G44" s="1"/>
      <c r="H44" s="1"/>
      <c r="I44" s="81"/>
      <c r="J44" s="1"/>
      <c r="K44" s="1"/>
      <c r="L44" s="81"/>
      <c r="M44" s="1"/>
      <c r="N44" s="1"/>
      <c r="O44" s="81"/>
      <c r="P44" s="1"/>
      <c r="Q44" s="1"/>
      <c r="R44" s="81"/>
      <c r="S44" s="1"/>
      <c r="T44" s="1"/>
      <c r="U44" s="81"/>
      <c r="V44" s="1"/>
      <c r="W44" s="1"/>
      <c r="X44" s="81"/>
      <c r="Y44" s="1"/>
      <c r="Z44" s="1"/>
      <c r="AA44" s="81"/>
      <c r="AB44" s="1"/>
      <c r="AC44" s="1"/>
      <c r="AD44" s="81"/>
      <c r="AE44" s="1"/>
      <c r="AF44" s="1"/>
      <c r="AG44" s="81"/>
    </row>
    <row r="45" spans="1:33" ht="12.75">
      <c r="A45" s="1"/>
      <c r="B45" s="1"/>
      <c r="C45" s="1"/>
      <c r="D45" s="1"/>
      <c r="E45" s="1"/>
      <c r="F45" s="81"/>
      <c r="G45" s="1"/>
      <c r="H45" s="1"/>
      <c r="I45" s="81"/>
      <c r="J45" s="1"/>
      <c r="K45" s="1"/>
      <c r="L45" s="81"/>
      <c r="M45" s="1"/>
      <c r="N45" s="1"/>
      <c r="O45" s="81"/>
      <c r="P45" s="1"/>
      <c r="Q45" s="1"/>
      <c r="R45" s="81"/>
      <c r="S45" s="1"/>
      <c r="T45" s="1"/>
      <c r="U45" s="81"/>
      <c r="V45" s="1"/>
      <c r="W45" s="1"/>
      <c r="X45" s="81"/>
      <c r="Y45" s="1"/>
      <c r="Z45" s="1"/>
      <c r="AA45" s="81"/>
      <c r="AB45" s="1"/>
      <c r="AC45" s="1"/>
      <c r="AD45" s="81"/>
      <c r="AE45" s="1"/>
      <c r="AF45" s="1"/>
      <c r="AG45" s="81"/>
    </row>
    <row r="46" spans="1:33" ht="12.75">
      <c r="A46" s="1"/>
      <c r="B46" s="1"/>
      <c r="C46" s="1"/>
      <c r="D46" s="1"/>
      <c r="E46" s="1"/>
      <c r="F46" s="81"/>
      <c r="G46" s="1"/>
      <c r="H46" s="1"/>
      <c r="I46" s="81"/>
      <c r="J46" s="1"/>
      <c r="K46" s="1"/>
      <c r="L46" s="81"/>
      <c r="M46" s="1"/>
      <c r="N46" s="1"/>
      <c r="O46" s="81"/>
      <c r="P46" s="1"/>
      <c r="Q46" s="1"/>
      <c r="R46" s="81"/>
      <c r="S46" s="1"/>
      <c r="T46" s="1"/>
      <c r="U46" s="81"/>
      <c r="V46" s="1"/>
      <c r="W46" s="1"/>
      <c r="X46" s="81"/>
      <c r="Y46" s="1"/>
      <c r="Z46" s="1"/>
      <c r="AA46" s="81"/>
      <c r="AB46" s="1"/>
      <c r="AC46" s="1"/>
      <c r="AD46" s="81"/>
      <c r="AE46" s="1"/>
      <c r="AF46" s="1"/>
      <c r="AG46" s="81"/>
    </row>
    <row r="47" spans="1:33" ht="12.75">
      <c r="A47" s="1"/>
      <c r="B47" s="1"/>
      <c r="C47" s="1"/>
      <c r="D47" s="1"/>
      <c r="E47" s="1"/>
      <c r="F47" s="81"/>
      <c r="G47" s="1"/>
      <c r="H47" s="1"/>
      <c r="I47" s="81"/>
      <c r="J47" s="1"/>
      <c r="K47" s="1"/>
      <c r="L47" s="81"/>
      <c r="M47" s="1"/>
      <c r="N47" s="1"/>
      <c r="O47" s="81"/>
      <c r="P47" s="1"/>
      <c r="Q47" s="1"/>
      <c r="R47" s="81"/>
      <c r="S47" s="1"/>
      <c r="T47" s="1"/>
      <c r="U47" s="81"/>
      <c r="V47" s="1"/>
      <c r="W47" s="1"/>
      <c r="X47" s="81"/>
      <c r="Y47" s="1"/>
      <c r="Z47" s="1"/>
      <c r="AA47" s="81"/>
      <c r="AB47" s="1"/>
      <c r="AC47" s="1"/>
      <c r="AD47" s="81"/>
      <c r="AE47" s="1"/>
      <c r="AF47" s="1"/>
      <c r="AG47" s="81"/>
    </row>
    <row r="48" spans="1:33" ht="12.75">
      <c r="A48" s="1"/>
      <c r="B48" s="1"/>
      <c r="C48" s="1"/>
      <c r="D48" s="1"/>
      <c r="E48" s="1"/>
      <c r="F48" s="81"/>
      <c r="G48" s="1"/>
      <c r="H48" s="1"/>
      <c r="I48" s="81"/>
      <c r="J48" s="1"/>
      <c r="K48" s="1"/>
      <c r="L48" s="81"/>
      <c r="M48" s="1"/>
      <c r="N48" s="1"/>
      <c r="O48" s="81"/>
      <c r="P48" s="1"/>
      <c r="Q48" s="1"/>
      <c r="R48" s="81"/>
      <c r="S48" s="1"/>
      <c r="T48" s="1"/>
      <c r="U48" s="81"/>
      <c r="V48" s="1"/>
      <c r="W48" s="1"/>
      <c r="X48" s="81"/>
      <c r="Y48" s="1"/>
      <c r="Z48" s="1"/>
      <c r="AA48" s="81"/>
      <c r="AB48" s="1"/>
      <c r="AC48" s="1"/>
      <c r="AD48" s="81"/>
      <c r="AE48" s="1"/>
      <c r="AF48" s="1"/>
      <c r="AG48" s="81"/>
    </row>
    <row r="49" spans="1:33" ht="12.75">
      <c r="A49" s="1"/>
      <c r="B49" s="1"/>
      <c r="C49" s="1"/>
      <c r="D49" s="1"/>
      <c r="E49" s="1"/>
      <c r="F49" s="81"/>
      <c r="G49" s="1"/>
      <c r="H49" s="1"/>
      <c r="I49" s="81"/>
      <c r="J49" s="1"/>
      <c r="K49" s="1"/>
      <c r="L49" s="81"/>
      <c r="M49" s="1"/>
      <c r="N49" s="1"/>
      <c r="O49" s="81"/>
      <c r="P49" s="1"/>
      <c r="Q49" s="1"/>
      <c r="R49" s="81"/>
      <c r="S49" s="1"/>
      <c r="T49" s="1"/>
      <c r="U49" s="81"/>
      <c r="V49" s="1"/>
      <c r="W49" s="1"/>
      <c r="X49" s="81"/>
      <c r="Y49" s="1"/>
      <c r="Z49" s="1"/>
      <c r="AA49" s="81"/>
      <c r="AB49" s="1"/>
      <c r="AC49" s="1"/>
      <c r="AD49" s="81"/>
      <c r="AE49" s="1"/>
      <c r="AF49" s="1"/>
      <c r="AG49" s="81"/>
    </row>
    <row r="50" spans="1:33" ht="12.75">
      <c r="A50" s="1"/>
      <c r="B50" s="1"/>
      <c r="C50" s="1"/>
      <c r="D50" s="1"/>
      <c r="E50" s="1"/>
      <c r="F50" s="81"/>
      <c r="G50" s="1"/>
      <c r="H50" s="1"/>
      <c r="I50" s="81"/>
      <c r="J50" s="1"/>
      <c r="K50" s="1"/>
      <c r="L50" s="81"/>
      <c r="M50" s="1"/>
      <c r="N50" s="1"/>
      <c r="O50" s="81"/>
      <c r="P50" s="1"/>
      <c r="Q50" s="1"/>
      <c r="R50" s="81"/>
      <c r="S50" s="1"/>
      <c r="T50" s="1"/>
      <c r="U50" s="81"/>
      <c r="V50" s="1"/>
      <c r="W50" s="1"/>
      <c r="X50" s="81"/>
      <c r="Y50" s="1"/>
      <c r="Z50" s="1"/>
      <c r="AA50" s="81"/>
      <c r="AB50" s="1"/>
      <c r="AC50" s="1"/>
      <c r="AD50" s="81"/>
      <c r="AE50" s="1"/>
      <c r="AF50" s="1"/>
      <c r="AG50" s="81"/>
    </row>
    <row r="51" spans="1:33" ht="12.75">
      <c r="A51" s="1"/>
      <c r="B51" s="1"/>
      <c r="C51" s="1"/>
      <c r="D51" s="1"/>
      <c r="E51" s="1"/>
      <c r="F51" s="81"/>
      <c r="G51" s="1"/>
      <c r="H51" s="1"/>
      <c r="I51" s="81"/>
      <c r="J51" s="1"/>
      <c r="K51" s="1"/>
      <c r="L51" s="81"/>
      <c r="M51" s="1"/>
      <c r="N51" s="1"/>
      <c r="O51" s="81"/>
      <c r="P51" s="1"/>
      <c r="Q51" s="1"/>
      <c r="R51" s="81"/>
      <c r="S51" s="1"/>
      <c r="T51" s="1"/>
      <c r="U51" s="81"/>
      <c r="V51" s="1"/>
      <c r="W51" s="1"/>
      <c r="X51" s="81"/>
      <c r="Y51" s="1"/>
      <c r="Z51" s="1"/>
      <c r="AA51" s="81"/>
      <c r="AB51" s="1"/>
      <c r="AC51" s="1"/>
      <c r="AD51" s="81"/>
      <c r="AE51" s="1"/>
      <c r="AF51" s="1"/>
      <c r="AG51" s="81"/>
    </row>
    <row r="52" spans="1:33" ht="12.75">
      <c r="A52" s="1"/>
      <c r="B52" s="1"/>
      <c r="C52" s="1"/>
      <c r="D52" s="1"/>
      <c r="E52" s="1"/>
      <c r="F52" s="81"/>
      <c r="G52" s="1"/>
      <c r="H52" s="1"/>
      <c r="I52" s="81"/>
      <c r="J52" s="1"/>
      <c r="K52" s="1"/>
      <c r="L52" s="81"/>
      <c r="M52" s="1"/>
      <c r="N52" s="1"/>
      <c r="O52" s="81"/>
      <c r="P52" s="1"/>
      <c r="Q52" s="1"/>
      <c r="R52" s="81"/>
      <c r="S52" s="1"/>
      <c r="T52" s="1"/>
      <c r="U52" s="81"/>
      <c r="V52" s="1"/>
      <c r="W52" s="1"/>
      <c r="X52" s="81"/>
      <c r="Y52" s="1"/>
      <c r="Z52" s="1"/>
      <c r="AA52" s="81"/>
      <c r="AB52" s="1"/>
      <c r="AC52" s="1"/>
      <c r="AD52" s="81"/>
      <c r="AE52" s="1"/>
      <c r="AF52" s="1"/>
      <c r="AG52" s="81"/>
    </row>
    <row r="53" spans="1:33" ht="12.75">
      <c r="A53" s="1"/>
      <c r="B53" s="1"/>
      <c r="C53" s="1"/>
      <c r="D53" s="1"/>
      <c r="E53" s="1"/>
      <c r="F53" s="81"/>
      <c r="G53" s="1"/>
      <c r="H53" s="1"/>
      <c r="I53" s="81"/>
      <c r="J53" s="1"/>
      <c r="K53" s="1"/>
      <c r="L53" s="81"/>
      <c r="M53" s="1"/>
      <c r="N53" s="1"/>
      <c r="O53" s="81"/>
      <c r="P53" s="1"/>
      <c r="Q53" s="1"/>
      <c r="R53" s="81"/>
      <c r="S53" s="1"/>
      <c r="T53" s="1"/>
      <c r="U53" s="81"/>
      <c r="V53" s="1"/>
      <c r="W53" s="1"/>
      <c r="X53" s="81"/>
      <c r="Y53" s="1"/>
      <c r="Z53" s="1"/>
      <c r="AA53" s="81"/>
      <c r="AB53" s="1"/>
      <c r="AC53" s="1"/>
      <c r="AD53" s="81"/>
      <c r="AE53" s="1"/>
      <c r="AF53" s="1"/>
      <c r="AG53" s="81"/>
    </row>
    <row r="54" spans="1:33" ht="12.75">
      <c r="A54" s="1"/>
      <c r="B54" s="1"/>
      <c r="C54" s="1"/>
      <c r="D54" s="1"/>
      <c r="E54" s="1"/>
      <c r="F54" s="81"/>
      <c r="G54" s="1"/>
      <c r="H54" s="1"/>
      <c r="I54" s="81"/>
      <c r="J54" s="1"/>
      <c r="K54" s="1"/>
      <c r="L54" s="81"/>
      <c r="M54" s="1"/>
      <c r="N54" s="1"/>
      <c r="O54" s="81"/>
      <c r="P54" s="1"/>
      <c r="Q54" s="1"/>
      <c r="R54" s="81"/>
      <c r="S54" s="1"/>
      <c r="T54" s="1"/>
      <c r="U54" s="81"/>
      <c r="V54" s="1"/>
      <c r="W54" s="1"/>
      <c r="X54" s="81"/>
      <c r="Y54" s="1"/>
      <c r="Z54" s="1"/>
      <c r="AA54" s="81"/>
      <c r="AB54" s="1"/>
      <c r="AC54" s="1"/>
      <c r="AD54" s="81"/>
      <c r="AE54" s="1"/>
      <c r="AF54" s="1"/>
      <c r="AG54" s="81"/>
    </row>
    <row r="55" spans="1:33" ht="12.75">
      <c r="A55" s="1"/>
      <c r="B55" s="1"/>
      <c r="C55" s="1"/>
      <c r="D55" s="1"/>
      <c r="E55" s="1"/>
      <c r="F55" s="81"/>
      <c r="G55" s="1"/>
      <c r="H55" s="1"/>
      <c r="I55" s="81"/>
      <c r="J55" s="1"/>
      <c r="K55" s="1"/>
      <c r="L55" s="81"/>
      <c r="M55" s="1"/>
      <c r="N55" s="1"/>
      <c r="O55" s="81"/>
      <c r="P55" s="1"/>
      <c r="Q55" s="1"/>
      <c r="R55" s="81"/>
      <c r="S55" s="1"/>
      <c r="T55" s="1"/>
      <c r="U55" s="81"/>
      <c r="V55" s="1"/>
      <c r="W55" s="1"/>
      <c r="X55" s="81"/>
      <c r="Y55" s="1"/>
      <c r="Z55" s="1"/>
      <c r="AA55" s="81"/>
      <c r="AB55" s="1"/>
      <c r="AC55" s="1"/>
      <c r="AD55" s="81"/>
      <c r="AE55" s="1"/>
      <c r="AF55" s="1"/>
      <c r="AG55" s="81"/>
    </row>
    <row r="56" spans="1:33" ht="12.75">
      <c r="A56" s="1"/>
      <c r="B56" s="1"/>
      <c r="C56" s="1"/>
      <c r="D56" s="1"/>
      <c r="E56" s="1"/>
      <c r="F56" s="81"/>
      <c r="G56" s="1"/>
      <c r="H56" s="1"/>
      <c r="I56" s="81"/>
      <c r="J56" s="1"/>
      <c r="K56" s="1"/>
      <c r="L56" s="81"/>
      <c r="M56" s="1"/>
      <c r="N56" s="1"/>
      <c r="O56" s="81"/>
      <c r="P56" s="1"/>
      <c r="Q56" s="1"/>
      <c r="R56" s="81"/>
      <c r="S56" s="1"/>
      <c r="T56" s="1"/>
      <c r="U56" s="81"/>
      <c r="V56" s="1"/>
      <c r="W56" s="1"/>
      <c r="X56" s="81"/>
      <c r="Y56" s="1"/>
      <c r="Z56" s="1"/>
      <c r="AA56" s="81"/>
      <c r="AB56" s="1"/>
      <c r="AC56" s="1"/>
      <c r="AD56" s="81"/>
      <c r="AE56" s="1"/>
      <c r="AF56" s="1"/>
      <c r="AG56" s="81"/>
    </row>
    <row r="57" spans="1:33" ht="12.75">
      <c r="A57" s="1"/>
      <c r="B57" s="1"/>
      <c r="C57" s="1"/>
      <c r="D57" s="1"/>
      <c r="E57" s="1"/>
      <c r="F57" s="81"/>
      <c r="G57" s="1"/>
      <c r="H57" s="1"/>
      <c r="I57" s="81"/>
      <c r="J57" s="1"/>
      <c r="K57" s="1"/>
      <c r="L57" s="81"/>
      <c r="M57" s="1"/>
      <c r="N57" s="1"/>
      <c r="O57" s="81"/>
      <c r="P57" s="1"/>
      <c r="Q57" s="1"/>
      <c r="R57" s="81"/>
      <c r="S57" s="1"/>
      <c r="T57" s="1"/>
      <c r="U57" s="81"/>
      <c r="V57" s="1"/>
      <c r="W57" s="1"/>
      <c r="X57" s="81"/>
      <c r="Y57" s="1"/>
      <c r="Z57" s="1"/>
      <c r="AA57" s="81"/>
      <c r="AB57" s="1"/>
      <c r="AC57" s="1"/>
      <c r="AD57" s="81"/>
      <c r="AE57" s="1"/>
      <c r="AF57" s="1"/>
      <c r="AG57" s="81"/>
    </row>
    <row r="58" spans="1:33" ht="12.75">
      <c r="A58" s="1"/>
      <c r="B58" s="1"/>
      <c r="C58" s="1"/>
      <c r="D58" s="1"/>
      <c r="E58" s="1"/>
      <c r="F58" s="81"/>
      <c r="G58" s="1"/>
      <c r="H58" s="1"/>
      <c r="I58" s="81"/>
      <c r="J58" s="1"/>
      <c r="K58" s="1"/>
      <c r="L58" s="81"/>
      <c r="M58" s="1"/>
      <c r="N58" s="1"/>
      <c r="O58" s="81"/>
      <c r="P58" s="1"/>
      <c r="Q58" s="1"/>
      <c r="R58" s="81"/>
      <c r="S58" s="1"/>
      <c r="T58" s="1"/>
      <c r="U58" s="81"/>
      <c r="V58" s="1"/>
      <c r="W58" s="1"/>
      <c r="X58" s="81"/>
      <c r="Y58" s="1"/>
      <c r="Z58" s="1"/>
      <c r="AA58" s="81"/>
      <c r="AB58" s="1"/>
      <c r="AC58" s="1"/>
      <c r="AD58" s="81"/>
      <c r="AE58" s="1"/>
      <c r="AF58" s="1"/>
      <c r="AG58" s="81"/>
    </row>
    <row r="59" spans="1:33" ht="12.75">
      <c r="A59" s="1"/>
      <c r="B59" s="1"/>
      <c r="C59" s="1"/>
      <c r="D59" s="1"/>
      <c r="E59" s="1"/>
      <c r="F59" s="81"/>
      <c r="G59" s="1"/>
      <c r="H59" s="1"/>
      <c r="I59" s="81"/>
      <c r="J59" s="1"/>
      <c r="K59" s="1"/>
      <c r="L59" s="81"/>
      <c r="M59" s="1"/>
      <c r="N59" s="1"/>
      <c r="O59" s="81"/>
      <c r="P59" s="1"/>
      <c r="Q59" s="1"/>
      <c r="R59" s="81"/>
      <c r="S59" s="1"/>
      <c r="T59" s="1"/>
      <c r="U59" s="81"/>
      <c r="V59" s="1"/>
      <c r="W59" s="1"/>
      <c r="X59" s="81"/>
      <c r="Y59" s="1"/>
      <c r="Z59" s="1"/>
      <c r="AA59" s="81"/>
      <c r="AB59" s="1"/>
      <c r="AC59" s="1"/>
      <c r="AD59" s="81"/>
      <c r="AE59" s="1"/>
      <c r="AF59" s="1"/>
      <c r="AG59" s="81"/>
    </row>
    <row r="60" spans="1:33" ht="12.75">
      <c r="A60" s="1"/>
      <c r="B60" s="1"/>
      <c r="C60" s="1"/>
      <c r="D60" s="1"/>
      <c r="E60" s="1"/>
      <c r="F60" s="81"/>
      <c r="G60" s="1"/>
      <c r="H60" s="1"/>
      <c r="I60" s="81"/>
      <c r="J60" s="1"/>
      <c r="K60" s="1"/>
      <c r="L60" s="81"/>
      <c r="M60" s="1"/>
      <c r="N60" s="1"/>
      <c r="O60" s="81"/>
      <c r="P60" s="1"/>
      <c r="Q60" s="1"/>
      <c r="R60" s="81"/>
      <c r="S60" s="1"/>
      <c r="T60" s="1"/>
      <c r="U60" s="81"/>
      <c r="V60" s="1"/>
      <c r="W60" s="1"/>
      <c r="X60" s="81"/>
      <c r="Y60" s="1"/>
      <c r="Z60" s="1"/>
      <c r="AA60" s="81"/>
      <c r="AB60" s="1"/>
      <c r="AC60" s="1"/>
      <c r="AD60" s="81"/>
      <c r="AE60" s="1"/>
      <c r="AF60" s="1"/>
      <c r="AG60" s="81"/>
    </row>
    <row r="61" spans="1:33" ht="12.75">
      <c r="A61" s="1"/>
      <c r="B61" s="1"/>
      <c r="C61" s="1"/>
      <c r="D61" s="1"/>
      <c r="E61" s="1"/>
      <c r="F61" s="81"/>
      <c r="G61" s="1"/>
      <c r="H61" s="1"/>
      <c r="I61" s="81"/>
      <c r="J61" s="1"/>
      <c r="K61" s="1"/>
      <c r="L61" s="81"/>
      <c r="M61" s="1"/>
      <c r="N61" s="1"/>
      <c r="O61" s="81"/>
      <c r="P61" s="1"/>
      <c r="Q61" s="1"/>
      <c r="R61" s="81"/>
      <c r="S61" s="1"/>
      <c r="T61" s="1"/>
      <c r="U61" s="81"/>
      <c r="V61" s="1"/>
      <c r="W61" s="1"/>
      <c r="X61" s="81"/>
      <c r="Y61" s="1"/>
      <c r="Z61" s="1"/>
      <c r="AA61" s="81"/>
      <c r="AB61" s="1"/>
      <c r="AC61" s="1"/>
      <c r="AD61" s="81"/>
      <c r="AE61" s="1"/>
      <c r="AF61" s="1"/>
      <c r="AG61" s="81"/>
    </row>
    <row r="62" spans="1:33" ht="12.75">
      <c r="A62" s="1"/>
      <c r="B62" s="1"/>
      <c r="C62" s="1"/>
      <c r="D62" s="1"/>
      <c r="E62" s="1"/>
      <c r="F62" s="81"/>
      <c r="G62" s="1"/>
      <c r="H62" s="1"/>
      <c r="I62" s="81"/>
      <c r="J62" s="1"/>
      <c r="K62" s="1"/>
      <c r="L62" s="81"/>
      <c r="M62" s="1"/>
      <c r="N62" s="1"/>
      <c r="O62" s="81"/>
      <c r="P62" s="1"/>
      <c r="Q62" s="1"/>
      <c r="R62" s="81"/>
      <c r="S62" s="1"/>
      <c r="T62" s="1"/>
      <c r="U62" s="81"/>
      <c r="V62" s="1"/>
      <c r="W62" s="1"/>
      <c r="X62" s="81"/>
      <c r="Y62" s="1"/>
      <c r="Z62" s="1"/>
      <c r="AA62" s="81"/>
      <c r="AB62" s="1"/>
      <c r="AC62" s="1"/>
      <c r="AD62" s="81"/>
      <c r="AE62" s="1"/>
      <c r="AF62" s="1"/>
      <c r="AG62" s="81"/>
    </row>
    <row r="63" spans="1:33" ht="12.75">
      <c r="A63" s="1"/>
      <c r="B63" s="1"/>
      <c r="C63" s="1"/>
      <c r="D63" s="1"/>
      <c r="E63" s="1"/>
      <c r="F63" s="81"/>
      <c r="G63" s="1"/>
      <c r="H63" s="1"/>
      <c r="I63" s="81"/>
      <c r="J63" s="1"/>
      <c r="K63" s="1"/>
      <c r="L63" s="81"/>
      <c r="M63" s="1"/>
      <c r="N63" s="1"/>
      <c r="O63" s="81"/>
      <c r="P63" s="1"/>
      <c r="Q63" s="1"/>
      <c r="R63" s="81"/>
      <c r="S63" s="1"/>
      <c r="T63" s="1"/>
      <c r="U63" s="81"/>
      <c r="V63" s="1"/>
      <c r="W63" s="1"/>
      <c r="X63" s="81"/>
      <c r="Y63" s="1"/>
      <c r="Z63" s="1"/>
      <c r="AA63" s="81"/>
      <c r="AB63" s="1"/>
      <c r="AC63" s="1"/>
      <c r="AD63" s="81"/>
      <c r="AE63" s="1"/>
      <c r="AF63" s="1"/>
      <c r="AG63" s="81"/>
    </row>
    <row r="64" spans="1:33" ht="12.75">
      <c r="A64" s="1"/>
      <c r="B64" s="1"/>
      <c r="C64" s="1"/>
      <c r="D64" s="1"/>
      <c r="E64" s="1"/>
      <c r="F64" s="81"/>
      <c r="G64" s="1"/>
      <c r="H64" s="1"/>
      <c r="I64" s="81"/>
      <c r="J64" s="1"/>
      <c r="K64" s="1"/>
      <c r="L64" s="81"/>
      <c r="M64" s="1"/>
      <c r="N64" s="1"/>
      <c r="O64" s="81"/>
      <c r="P64" s="1"/>
      <c r="Q64" s="1"/>
      <c r="R64" s="81"/>
      <c r="S64" s="1"/>
      <c r="T64" s="1"/>
      <c r="U64" s="81"/>
      <c r="V64" s="1"/>
      <c r="W64" s="1"/>
      <c r="X64" s="81"/>
      <c r="Y64" s="1"/>
      <c r="Z64" s="1"/>
      <c r="AA64" s="81"/>
      <c r="AB64" s="1"/>
      <c r="AC64" s="1"/>
      <c r="AD64" s="81"/>
      <c r="AE64" s="1"/>
      <c r="AF64" s="1"/>
      <c r="AG64" s="81"/>
    </row>
    <row r="65" spans="1:33" ht="12.75">
      <c r="A65" s="1"/>
      <c r="B65" s="1"/>
      <c r="C65" s="1"/>
      <c r="D65" s="1"/>
      <c r="E65" s="1"/>
      <c r="F65" s="81"/>
      <c r="G65" s="1"/>
      <c r="H65" s="1"/>
      <c r="I65" s="81"/>
      <c r="J65" s="1"/>
      <c r="K65" s="1"/>
      <c r="L65" s="81"/>
      <c r="M65" s="1"/>
      <c r="N65" s="1"/>
      <c r="O65" s="81"/>
      <c r="P65" s="1"/>
      <c r="Q65" s="1"/>
      <c r="R65" s="81"/>
      <c r="S65" s="1"/>
      <c r="T65" s="1"/>
      <c r="U65" s="81"/>
      <c r="V65" s="1"/>
      <c r="W65" s="1"/>
      <c r="X65" s="81"/>
      <c r="Y65" s="1"/>
      <c r="Z65" s="1"/>
      <c r="AA65" s="81"/>
      <c r="AB65" s="1"/>
      <c r="AC65" s="1"/>
      <c r="AD65" s="81"/>
      <c r="AE65" s="1"/>
      <c r="AF65" s="1"/>
      <c r="AG65" s="81"/>
    </row>
    <row r="66" spans="1:33" ht="12.75">
      <c r="A66" s="1"/>
      <c r="B66" s="1"/>
      <c r="C66" s="1"/>
      <c r="D66" s="1"/>
      <c r="E66" s="1"/>
      <c r="F66" s="81"/>
      <c r="G66" s="1"/>
      <c r="H66" s="1"/>
      <c r="I66" s="81"/>
      <c r="J66" s="1"/>
      <c r="K66" s="1"/>
      <c r="L66" s="81"/>
      <c r="M66" s="1"/>
      <c r="N66" s="1"/>
      <c r="O66" s="81"/>
      <c r="P66" s="1"/>
      <c r="Q66" s="1"/>
      <c r="R66" s="81"/>
      <c r="S66" s="1"/>
      <c r="T66" s="1"/>
      <c r="U66" s="81"/>
      <c r="V66" s="1"/>
      <c r="W66" s="1"/>
      <c r="X66" s="81"/>
      <c r="Y66" s="1"/>
      <c r="Z66" s="1"/>
      <c r="AA66" s="81"/>
      <c r="AB66" s="1"/>
      <c r="AC66" s="1"/>
      <c r="AD66" s="81"/>
      <c r="AE66" s="1"/>
      <c r="AF66" s="1"/>
      <c r="AG66" s="81"/>
    </row>
    <row r="67" spans="1:33" ht="12.75">
      <c r="A67" s="1"/>
      <c r="B67" s="1"/>
      <c r="C67" s="1"/>
      <c r="D67" s="1"/>
      <c r="E67" s="1"/>
      <c r="F67" s="81"/>
      <c r="G67" s="1"/>
      <c r="H67" s="1"/>
      <c r="I67" s="81"/>
      <c r="J67" s="1"/>
      <c r="K67" s="1"/>
      <c r="L67" s="81"/>
      <c r="M67" s="1"/>
      <c r="N67" s="1"/>
      <c r="O67" s="81"/>
      <c r="P67" s="1"/>
      <c r="Q67" s="1"/>
      <c r="R67" s="81"/>
      <c r="S67" s="1"/>
      <c r="T67" s="1"/>
      <c r="U67" s="81"/>
      <c r="V67" s="1"/>
      <c r="W67" s="1"/>
      <c r="X67" s="81"/>
      <c r="Y67" s="1"/>
      <c r="Z67" s="1"/>
      <c r="AA67" s="81"/>
      <c r="AB67" s="1"/>
      <c r="AC67" s="1"/>
      <c r="AD67" s="81"/>
      <c r="AE67" s="1"/>
      <c r="AF67" s="1"/>
      <c r="AG67" s="81"/>
    </row>
    <row r="68" spans="1:33" ht="12.75">
      <c r="A68" s="1"/>
      <c r="B68" s="1"/>
      <c r="C68" s="1"/>
      <c r="D68" s="1"/>
      <c r="E68" s="1"/>
      <c r="F68" s="81"/>
      <c r="G68" s="1"/>
      <c r="H68" s="1"/>
      <c r="I68" s="81"/>
      <c r="J68" s="1"/>
      <c r="K68" s="1"/>
      <c r="L68" s="81"/>
      <c r="M68" s="1"/>
      <c r="N68" s="1"/>
      <c r="O68" s="81"/>
      <c r="P68" s="1"/>
      <c r="Q68" s="1"/>
      <c r="R68" s="81"/>
      <c r="S68" s="1"/>
      <c r="T68" s="1"/>
      <c r="U68" s="81"/>
      <c r="V68" s="1"/>
      <c r="W68" s="1"/>
      <c r="X68" s="81"/>
      <c r="Y68" s="1"/>
      <c r="Z68" s="1"/>
      <c r="AA68" s="81"/>
      <c r="AB68" s="1"/>
      <c r="AC68" s="1"/>
      <c r="AD68" s="81"/>
      <c r="AE68" s="1"/>
      <c r="AF68" s="1"/>
      <c r="AG68" s="81"/>
    </row>
    <row r="69" spans="1:33" ht="12.75">
      <c r="A69" s="1"/>
      <c r="B69" s="1"/>
      <c r="C69" s="1"/>
      <c r="D69" s="1"/>
      <c r="E69" s="1"/>
      <c r="F69" s="81"/>
      <c r="G69" s="1"/>
      <c r="H69" s="1"/>
      <c r="I69" s="81"/>
      <c r="J69" s="1"/>
      <c r="K69" s="1"/>
      <c r="L69" s="81"/>
      <c r="M69" s="1"/>
      <c r="N69" s="1"/>
      <c r="O69" s="81"/>
      <c r="P69" s="1"/>
      <c r="Q69" s="1"/>
      <c r="R69" s="81"/>
      <c r="S69" s="1"/>
      <c r="T69" s="1"/>
      <c r="U69" s="81"/>
      <c r="V69" s="1"/>
      <c r="W69" s="1"/>
      <c r="X69" s="81"/>
      <c r="Y69" s="1"/>
      <c r="Z69" s="1"/>
      <c r="AA69" s="81"/>
      <c r="AB69" s="1"/>
      <c r="AC69" s="1"/>
      <c r="AD69" s="81"/>
      <c r="AE69" s="1"/>
      <c r="AF69" s="1"/>
      <c r="AG69" s="81"/>
    </row>
    <row r="70" spans="1:33" ht="12.75">
      <c r="A70" s="1"/>
      <c r="B70" s="1"/>
      <c r="C70" s="1"/>
      <c r="D70" s="1"/>
      <c r="E70" s="1"/>
      <c r="F70" s="81"/>
      <c r="G70" s="1"/>
      <c r="H70" s="1"/>
      <c r="I70" s="81"/>
      <c r="J70" s="1"/>
      <c r="K70" s="1"/>
      <c r="L70" s="81"/>
      <c r="M70" s="1"/>
      <c r="N70" s="1"/>
      <c r="O70" s="81"/>
      <c r="P70" s="1"/>
      <c r="Q70" s="1"/>
      <c r="R70" s="81"/>
      <c r="S70" s="1"/>
      <c r="T70" s="1"/>
      <c r="U70" s="81"/>
      <c r="V70" s="1"/>
      <c r="W70" s="1"/>
      <c r="X70" s="81"/>
      <c r="Y70" s="1"/>
      <c r="Z70" s="1"/>
      <c r="AA70" s="81"/>
      <c r="AB70" s="1"/>
      <c r="AC70" s="1"/>
      <c r="AD70" s="81"/>
      <c r="AE70" s="1"/>
      <c r="AF70" s="1"/>
      <c r="AG70" s="81"/>
    </row>
    <row r="71" spans="1:33" ht="12.75">
      <c r="A71" s="1"/>
      <c r="B71" s="1"/>
      <c r="C71" s="1"/>
      <c r="D71" s="1"/>
      <c r="E71" s="1"/>
      <c r="F71" s="81"/>
      <c r="G71" s="1"/>
      <c r="H71" s="1"/>
      <c r="I71" s="81"/>
      <c r="J71" s="1"/>
      <c r="K71" s="1"/>
      <c r="L71" s="81"/>
      <c r="M71" s="1"/>
      <c r="N71" s="1"/>
      <c r="O71" s="81"/>
      <c r="P71" s="1"/>
      <c r="Q71" s="1"/>
      <c r="R71" s="81"/>
      <c r="S71" s="1"/>
      <c r="T71" s="1"/>
      <c r="U71" s="81"/>
      <c r="V71" s="1"/>
      <c r="W71" s="1"/>
      <c r="X71" s="81"/>
      <c r="Y71" s="1"/>
      <c r="Z71" s="1"/>
      <c r="AA71" s="81"/>
      <c r="AB71" s="1"/>
      <c r="AC71" s="1"/>
      <c r="AD71" s="81"/>
      <c r="AE71" s="1"/>
      <c r="AF71" s="1"/>
      <c r="AG71" s="81"/>
    </row>
    <row r="72" spans="1:33" ht="12.75">
      <c r="A72" s="1"/>
      <c r="B72" s="1"/>
      <c r="C72" s="1"/>
      <c r="D72" s="1"/>
      <c r="E72" s="1"/>
      <c r="F72" s="81"/>
      <c r="G72" s="1"/>
      <c r="H72" s="1"/>
      <c r="I72" s="81"/>
      <c r="J72" s="1"/>
      <c r="K72" s="1"/>
      <c r="L72" s="81"/>
      <c r="M72" s="1"/>
      <c r="N72" s="1"/>
      <c r="O72" s="81"/>
      <c r="P72" s="1"/>
      <c r="Q72" s="1"/>
      <c r="R72" s="81"/>
      <c r="S72" s="1"/>
      <c r="T72" s="1"/>
      <c r="U72" s="81"/>
      <c r="V72" s="1"/>
      <c r="W72" s="1"/>
      <c r="X72" s="81"/>
      <c r="Y72" s="1"/>
      <c r="Z72" s="1"/>
      <c r="AA72" s="81"/>
      <c r="AB72" s="1"/>
      <c r="AC72" s="1"/>
      <c r="AD72" s="81"/>
      <c r="AE72" s="1"/>
      <c r="AF72" s="1"/>
      <c r="AG72" s="81"/>
    </row>
    <row r="73" spans="1:33" ht="12.75">
      <c r="A73" s="1"/>
      <c r="B73" s="1"/>
      <c r="C73" s="1"/>
      <c r="D73" s="1"/>
      <c r="E73" s="1"/>
      <c r="F73" s="81"/>
      <c r="G73" s="1"/>
      <c r="H73" s="1"/>
      <c r="I73" s="81"/>
      <c r="J73" s="1"/>
      <c r="K73" s="1"/>
      <c r="L73" s="81"/>
      <c r="M73" s="1"/>
      <c r="N73" s="1"/>
      <c r="O73" s="81"/>
      <c r="P73" s="1"/>
      <c r="Q73" s="1"/>
      <c r="R73" s="81"/>
      <c r="S73" s="1"/>
      <c r="T73" s="1"/>
      <c r="U73" s="81"/>
      <c r="V73" s="1"/>
      <c r="W73" s="1"/>
      <c r="X73" s="81"/>
      <c r="Y73" s="1"/>
      <c r="Z73" s="1"/>
      <c r="AA73" s="81"/>
      <c r="AB73" s="1"/>
      <c r="AC73" s="1"/>
      <c r="AD73" s="81"/>
      <c r="AE73" s="1"/>
      <c r="AF73" s="1"/>
      <c r="AG73" s="81"/>
    </row>
    <row r="74" spans="1:33" ht="12.75">
      <c r="A74" s="1"/>
      <c r="B74" s="1"/>
      <c r="C74" s="1"/>
      <c r="D74" s="1"/>
      <c r="E74" s="1"/>
      <c r="F74" s="81"/>
      <c r="G74" s="1"/>
      <c r="H74" s="1"/>
      <c r="I74" s="81"/>
      <c r="J74" s="1"/>
      <c r="K74" s="1"/>
      <c r="L74" s="81"/>
      <c r="M74" s="1"/>
      <c r="N74" s="1"/>
      <c r="O74" s="81"/>
      <c r="P74" s="1"/>
      <c r="Q74" s="1"/>
      <c r="R74" s="81"/>
      <c r="S74" s="1"/>
      <c r="T74" s="1"/>
      <c r="U74" s="81"/>
      <c r="V74" s="1"/>
      <c r="W74" s="1"/>
      <c r="X74" s="81"/>
      <c r="Y74" s="1"/>
      <c r="Z74" s="1"/>
      <c r="AA74" s="81"/>
      <c r="AB74" s="1"/>
      <c r="AC74" s="1"/>
      <c r="AD74" s="81"/>
      <c r="AE74" s="1"/>
      <c r="AF74" s="1"/>
      <c r="AG74" s="81"/>
    </row>
    <row r="75" spans="1:33" ht="12.75">
      <c r="A75" s="1"/>
      <c r="B75" s="1"/>
      <c r="C75" s="1"/>
      <c r="D75" s="1"/>
      <c r="E75" s="1"/>
      <c r="F75" s="81"/>
      <c r="G75" s="1"/>
      <c r="H75" s="1"/>
      <c r="I75" s="81"/>
      <c r="J75" s="1"/>
      <c r="K75" s="1"/>
      <c r="L75" s="81"/>
      <c r="M75" s="1"/>
      <c r="N75" s="1"/>
      <c r="O75" s="81"/>
      <c r="P75" s="1"/>
      <c r="Q75" s="1"/>
      <c r="R75" s="81"/>
      <c r="S75" s="1"/>
      <c r="T75" s="1"/>
      <c r="U75" s="81"/>
      <c r="V75" s="1"/>
      <c r="W75" s="1"/>
      <c r="X75" s="81"/>
      <c r="Y75" s="1"/>
      <c r="Z75" s="1"/>
      <c r="AA75" s="81"/>
      <c r="AB75" s="1"/>
      <c r="AC75" s="1"/>
      <c r="AD75" s="81"/>
      <c r="AE75" s="1"/>
      <c r="AF75" s="1"/>
      <c r="AG75" s="81"/>
    </row>
    <row r="76" spans="1:33" ht="12.75">
      <c r="A76" s="1"/>
      <c r="B76" s="1"/>
      <c r="C76" s="1"/>
      <c r="D76" s="1"/>
      <c r="E76" s="1"/>
      <c r="F76" s="81"/>
      <c r="G76" s="1"/>
      <c r="H76" s="1"/>
      <c r="I76" s="81"/>
      <c r="J76" s="1"/>
      <c r="K76" s="1"/>
      <c r="L76" s="81"/>
      <c r="M76" s="1"/>
      <c r="N76" s="1"/>
      <c r="O76" s="81"/>
      <c r="P76" s="1"/>
      <c r="Q76" s="1"/>
      <c r="R76" s="81"/>
      <c r="S76" s="1"/>
      <c r="T76" s="1"/>
      <c r="U76" s="81"/>
      <c r="V76" s="1"/>
      <c r="W76" s="1"/>
      <c r="X76" s="81"/>
      <c r="Y76" s="1"/>
      <c r="Z76" s="1"/>
      <c r="AA76" s="81"/>
      <c r="AB76" s="1"/>
      <c r="AC76" s="1"/>
      <c r="AD76" s="81"/>
      <c r="AE76" s="1"/>
      <c r="AF76" s="1"/>
      <c r="AG76" s="81"/>
    </row>
    <row r="77" spans="1:33" ht="12.75">
      <c r="A77" s="1"/>
      <c r="B77" s="1"/>
      <c r="C77" s="1"/>
      <c r="D77" s="1"/>
      <c r="E77" s="1"/>
      <c r="F77" s="81"/>
      <c r="G77" s="1"/>
      <c r="H77" s="1"/>
      <c r="I77" s="81"/>
      <c r="J77" s="1"/>
      <c r="K77" s="1"/>
      <c r="L77" s="81"/>
      <c r="M77" s="1"/>
      <c r="N77" s="1"/>
      <c r="O77" s="81"/>
      <c r="P77" s="1"/>
      <c r="Q77" s="1"/>
      <c r="R77" s="81"/>
      <c r="S77" s="1"/>
      <c r="T77" s="1"/>
      <c r="U77" s="81"/>
      <c r="V77" s="1"/>
      <c r="W77" s="1"/>
      <c r="X77" s="81"/>
      <c r="Y77" s="1"/>
      <c r="Z77" s="1"/>
      <c r="AA77" s="81"/>
      <c r="AB77" s="1"/>
      <c r="AC77" s="1"/>
      <c r="AD77" s="81"/>
      <c r="AE77" s="1"/>
      <c r="AF77" s="1"/>
      <c r="AG77" s="81"/>
    </row>
    <row r="78" spans="1:33" ht="12.75">
      <c r="A78" s="1"/>
      <c r="B78" s="1"/>
      <c r="C78" s="1"/>
      <c r="D78" s="1"/>
      <c r="E78" s="1"/>
      <c r="F78" s="81"/>
      <c r="G78" s="1"/>
      <c r="H78" s="1"/>
      <c r="I78" s="81"/>
      <c r="J78" s="1"/>
      <c r="K78" s="1"/>
      <c r="L78" s="81"/>
      <c r="M78" s="1"/>
      <c r="N78" s="1"/>
      <c r="O78" s="81"/>
      <c r="P78" s="1"/>
      <c r="Q78" s="1"/>
      <c r="R78" s="81"/>
      <c r="S78" s="1"/>
      <c r="T78" s="1"/>
      <c r="U78" s="81"/>
      <c r="V78" s="1"/>
      <c r="W78" s="1"/>
      <c r="X78" s="81"/>
      <c r="Y78" s="1"/>
      <c r="Z78" s="1"/>
      <c r="AA78" s="81"/>
      <c r="AB78" s="1"/>
      <c r="AC78" s="1"/>
      <c r="AD78" s="81"/>
      <c r="AE78" s="1"/>
      <c r="AF78" s="1"/>
      <c r="AG78" s="81"/>
    </row>
    <row r="79" spans="1:33" ht="12.75">
      <c r="A79" s="1"/>
      <c r="B79" s="1"/>
      <c r="C79" s="1"/>
      <c r="D79" s="1"/>
      <c r="E79" s="1"/>
      <c r="F79" s="81"/>
      <c r="G79" s="1"/>
      <c r="H79" s="1"/>
      <c r="I79" s="81"/>
      <c r="J79" s="1"/>
      <c r="K79" s="1"/>
      <c r="L79" s="81"/>
      <c r="M79" s="1"/>
      <c r="N79" s="1"/>
      <c r="O79" s="81"/>
      <c r="P79" s="1"/>
      <c r="Q79" s="1"/>
      <c r="R79" s="81"/>
      <c r="S79" s="1"/>
      <c r="T79" s="1"/>
      <c r="U79" s="81"/>
      <c r="V79" s="1"/>
      <c r="W79" s="1"/>
      <c r="X79" s="81"/>
      <c r="Y79" s="1"/>
      <c r="Z79" s="1"/>
      <c r="AA79" s="81"/>
      <c r="AB79" s="1"/>
      <c r="AC79" s="1"/>
      <c r="AD79" s="81"/>
      <c r="AE79" s="1"/>
      <c r="AF79" s="1"/>
      <c r="AG79" s="81"/>
    </row>
    <row r="80" spans="1:33" ht="12.75">
      <c r="A80" s="1"/>
      <c r="B80" s="1"/>
      <c r="C80" s="1"/>
      <c r="D80" s="1"/>
      <c r="E80" s="1"/>
      <c r="F80" s="81"/>
      <c r="G80" s="1"/>
      <c r="H80" s="1"/>
      <c r="I80" s="81"/>
      <c r="J80" s="1"/>
      <c r="K80" s="1"/>
      <c r="L80" s="81"/>
      <c r="M80" s="1"/>
      <c r="N80" s="1"/>
      <c r="O80" s="81"/>
      <c r="P80" s="1"/>
      <c r="Q80" s="1"/>
      <c r="R80" s="81"/>
      <c r="S80" s="1"/>
      <c r="T80" s="1"/>
      <c r="U80" s="81"/>
      <c r="V80" s="1"/>
      <c r="W80" s="1"/>
      <c r="X80" s="81"/>
      <c r="Y80" s="1"/>
      <c r="Z80" s="1"/>
      <c r="AA80" s="81"/>
      <c r="AB80" s="1"/>
      <c r="AC80" s="1"/>
      <c r="AD80" s="81"/>
      <c r="AE80" s="1"/>
      <c r="AF80" s="1"/>
      <c r="AG80" s="81"/>
    </row>
    <row r="81" spans="1:33" ht="12.75">
      <c r="A81" s="1"/>
      <c r="B81" s="1"/>
      <c r="C81" s="1"/>
      <c r="D81" s="1"/>
      <c r="E81" s="1"/>
      <c r="F81" s="81"/>
      <c r="G81" s="1"/>
      <c r="H81" s="1"/>
      <c r="I81" s="81"/>
      <c r="J81" s="1"/>
      <c r="K81" s="1"/>
      <c r="L81" s="81"/>
      <c r="M81" s="1"/>
      <c r="N81" s="1"/>
      <c r="O81" s="81"/>
      <c r="P81" s="1"/>
      <c r="Q81" s="1"/>
      <c r="R81" s="81"/>
      <c r="S81" s="1"/>
      <c r="T81" s="1"/>
      <c r="U81" s="81"/>
      <c r="V81" s="1"/>
      <c r="W81" s="1"/>
      <c r="X81" s="81"/>
      <c r="Y81" s="1"/>
      <c r="Z81" s="1"/>
      <c r="AA81" s="81"/>
      <c r="AB81" s="1"/>
      <c r="AC81" s="1"/>
      <c r="AD81" s="81"/>
      <c r="AE81" s="1"/>
      <c r="AF81" s="1"/>
      <c r="AG81" s="81"/>
    </row>
    <row r="82" spans="1:33" ht="12.75">
      <c r="A82" s="1"/>
      <c r="B82" s="1"/>
      <c r="C82" s="1"/>
      <c r="D82" s="1"/>
      <c r="E82" s="1"/>
      <c r="F82" s="81"/>
      <c r="G82" s="1"/>
      <c r="H82" s="1"/>
      <c r="I82" s="81"/>
      <c r="J82" s="1"/>
      <c r="K82" s="1"/>
      <c r="L82" s="81"/>
      <c r="M82" s="1"/>
      <c r="N82" s="1"/>
      <c r="O82" s="81"/>
      <c r="P82" s="1"/>
      <c r="Q82" s="1"/>
      <c r="R82" s="81"/>
      <c r="S82" s="1"/>
      <c r="T82" s="1"/>
      <c r="U82" s="81"/>
      <c r="V82" s="1"/>
      <c r="W82" s="1"/>
      <c r="X82" s="81"/>
      <c r="Y82" s="1"/>
      <c r="Z82" s="1"/>
      <c r="AA82" s="81"/>
      <c r="AB82" s="1"/>
      <c r="AC82" s="1"/>
      <c r="AD82" s="81"/>
      <c r="AE82" s="1"/>
      <c r="AF82" s="1"/>
      <c r="AG82" s="81"/>
    </row>
    <row r="83" spans="1:33" ht="12.75">
      <c r="A83" s="1"/>
      <c r="B83" s="1"/>
      <c r="C83" s="1"/>
      <c r="D83" s="1"/>
      <c r="E83" s="1"/>
      <c r="F83" s="81"/>
      <c r="G83" s="1"/>
      <c r="H83" s="1"/>
      <c r="I83" s="81"/>
      <c r="J83" s="1"/>
      <c r="K83" s="1"/>
      <c r="L83" s="81"/>
      <c r="M83" s="1"/>
      <c r="N83" s="1"/>
      <c r="O83" s="81"/>
      <c r="P83" s="1"/>
      <c r="Q83" s="1"/>
      <c r="R83" s="81"/>
      <c r="S83" s="1"/>
      <c r="T83" s="1"/>
      <c r="U83" s="81"/>
      <c r="V83" s="1"/>
      <c r="W83" s="1"/>
      <c r="X83" s="81"/>
      <c r="Y83" s="1"/>
      <c r="Z83" s="1"/>
      <c r="AA83" s="81"/>
      <c r="AB83" s="1"/>
      <c r="AC83" s="1"/>
      <c r="AD83" s="81"/>
      <c r="AE83" s="1"/>
      <c r="AF83" s="1"/>
      <c r="AG83" s="81"/>
    </row>
    <row r="84" spans="1:33" ht="12.75">
      <c r="A84" s="1"/>
      <c r="B84" s="1"/>
      <c r="C84" s="1"/>
      <c r="D84" s="1"/>
      <c r="E84" s="1"/>
      <c r="F84" s="81"/>
      <c r="G84" s="1"/>
      <c r="H84" s="1"/>
      <c r="I84" s="81"/>
      <c r="J84" s="1"/>
      <c r="K84" s="1"/>
      <c r="L84" s="81"/>
      <c r="M84" s="1"/>
      <c r="N84" s="1"/>
      <c r="O84" s="81"/>
      <c r="P84" s="1"/>
      <c r="Q84" s="1"/>
      <c r="R84" s="81"/>
      <c r="S84" s="1"/>
      <c r="T84" s="1"/>
      <c r="U84" s="81"/>
      <c r="V84" s="1"/>
      <c r="W84" s="1"/>
      <c r="X84" s="81"/>
      <c r="Y84" s="1"/>
      <c r="Z84" s="1"/>
      <c r="AA84" s="81"/>
      <c r="AB84" s="1"/>
      <c r="AC84" s="1"/>
      <c r="AD84" s="81"/>
      <c r="AE84" s="1"/>
      <c r="AF84" s="1"/>
      <c r="AG84" s="81"/>
    </row>
    <row r="85" spans="1:33" ht="12.75">
      <c r="A85" s="1"/>
      <c r="B85" s="1"/>
      <c r="C85" s="1"/>
      <c r="D85" s="1"/>
      <c r="E85" s="1"/>
      <c r="F85" s="81"/>
      <c r="G85" s="1"/>
      <c r="H85" s="1"/>
      <c r="I85" s="81"/>
      <c r="J85" s="1"/>
      <c r="K85" s="1"/>
      <c r="L85" s="81"/>
      <c r="M85" s="1"/>
      <c r="N85" s="1"/>
      <c r="O85" s="81"/>
      <c r="P85" s="1"/>
      <c r="Q85" s="1"/>
      <c r="R85" s="81"/>
      <c r="S85" s="1"/>
      <c r="T85" s="1"/>
      <c r="U85" s="81"/>
      <c r="V85" s="1"/>
      <c r="W85" s="1"/>
      <c r="X85" s="81"/>
      <c r="Y85" s="1"/>
      <c r="Z85" s="1"/>
      <c r="AA85" s="81"/>
      <c r="AB85" s="1"/>
      <c r="AC85" s="1"/>
      <c r="AD85" s="81"/>
      <c r="AE85" s="1"/>
      <c r="AF85" s="1"/>
      <c r="AG85" s="81"/>
    </row>
    <row r="86" spans="1:33" ht="12.75">
      <c r="A86" s="1"/>
      <c r="B86" s="1"/>
      <c r="C86" s="1"/>
      <c r="D86" s="1"/>
      <c r="E86" s="1"/>
      <c r="F86" s="81"/>
      <c r="G86" s="1"/>
      <c r="H86" s="1"/>
      <c r="I86" s="81"/>
      <c r="J86" s="1"/>
      <c r="K86" s="1"/>
      <c r="L86" s="81"/>
      <c r="M86" s="1"/>
      <c r="N86" s="1"/>
      <c r="O86" s="81"/>
      <c r="P86" s="1"/>
      <c r="Q86" s="1"/>
      <c r="R86" s="81"/>
      <c r="S86" s="1"/>
      <c r="T86" s="1"/>
      <c r="U86" s="81"/>
      <c r="V86" s="1"/>
      <c r="W86" s="1"/>
      <c r="X86" s="81"/>
      <c r="Y86" s="1"/>
      <c r="Z86" s="1"/>
      <c r="AA86" s="81"/>
      <c r="AB86" s="1"/>
      <c r="AC86" s="1"/>
      <c r="AD86" s="81"/>
      <c r="AE86" s="1"/>
      <c r="AF86" s="1"/>
      <c r="AG86" s="81"/>
    </row>
    <row r="87" spans="1:33" ht="12.75">
      <c r="A87" s="1"/>
      <c r="B87" s="1"/>
      <c r="C87" s="1"/>
      <c r="D87" s="1"/>
      <c r="E87" s="1"/>
      <c r="F87" s="81"/>
      <c r="G87" s="1"/>
      <c r="H87" s="1"/>
      <c r="I87" s="81"/>
      <c r="J87" s="1"/>
      <c r="K87" s="1"/>
      <c r="L87" s="81"/>
      <c r="M87" s="1"/>
      <c r="N87" s="1"/>
      <c r="O87" s="81"/>
      <c r="P87" s="1"/>
      <c r="Q87" s="1"/>
      <c r="R87" s="81"/>
      <c r="S87" s="1"/>
      <c r="T87" s="1"/>
      <c r="U87" s="81"/>
      <c r="V87" s="1"/>
      <c r="W87" s="1"/>
      <c r="X87" s="81"/>
      <c r="Y87" s="1"/>
      <c r="Z87" s="1"/>
      <c r="AA87" s="81"/>
      <c r="AB87" s="1"/>
      <c r="AC87" s="1"/>
      <c r="AD87" s="81"/>
      <c r="AE87" s="1"/>
      <c r="AF87" s="1"/>
      <c r="AG87" s="81"/>
    </row>
    <row r="88" spans="1:33" ht="12.75">
      <c r="A88" s="1"/>
      <c r="B88" s="1"/>
      <c r="C88" s="1"/>
      <c r="D88" s="1"/>
      <c r="E88" s="1"/>
      <c r="F88" s="81"/>
      <c r="G88" s="1"/>
      <c r="H88" s="1"/>
      <c r="I88" s="81"/>
      <c r="J88" s="1"/>
      <c r="K88" s="1"/>
      <c r="L88" s="81"/>
      <c r="M88" s="1"/>
      <c r="N88" s="1"/>
      <c r="O88" s="81"/>
      <c r="P88" s="1"/>
      <c r="Q88" s="1"/>
      <c r="R88" s="81"/>
      <c r="S88" s="1"/>
      <c r="T88" s="1"/>
      <c r="U88" s="81"/>
      <c r="V88" s="1"/>
      <c r="W88" s="1"/>
      <c r="X88" s="81"/>
      <c r="Y88" s="1"/>
      <c r="Z88" s="1"/>
      <c r="AA88" s="81"/>
      <c r="AB88" s="1"/>
      <c r="AC88" s="1"/>
      <c r="AD88" s="81"/>
      <c r="AE88" s="1"/>
      <c r="AF88" s="1"/>
      <c r="AG88" s="81"/>
    </row>
    <row r="89" spans="1:33" ht="12.75">
      <c r="A89" s="1"/>
      <c r="B89" s="1"/>
      <c r="C89" s="1"/>
      <c r="D89" s="1"/>
      <c r="E89" s="1"/>
      <c r="F89" s="81"/>
      <c r="G89" s="1"/>
      <c r="H89" s="1"/>
      <c r="I89" s="81"/>
      <c r="J89" s="1"/>
      <c r="K89" s="1"/>
      <c r="L89" s="81"/>
      <c r="M89" s="1"/>
      <c r="N89" s="1"/>
      <c r="O89" s="81"/>
      <c r="P89" s="1"/>
      <c r="Q89" s="1"/>
      <c r="R89" s="81"/>
      <c r="S89" s="1"/>
      <c r="T89" s="1"/>
      <c r="U89" s="81"/>
      <c r="V89" s="1"/>
      <c r="W89" s="1"/>
      <c r="X89" s="81"/>
      <c r="Y89" s="1"/>
      <c r="Z89" s="1"/>
      <c r="AA89" s="81"/>
      <c r="AB89" s="1"/>
      <c r="AC89" s="1"/>
      <c r="AD89" s="81"/>
      <c r="AE89" s="1"/>
      <c r="AF89" s="1"/>
      <c r="AG89" s="81"/>
    </row>
    <row r="90" spans="1:33" ht="12.75">
      <c r="A90" s="1"/>
      <c r="B90" s="1"/>
      <c r="C90" s="1"/>
      <c r="D90" s="1"/>
      <c r="E90" s="1"/>
      <c r="F90" s="81"/>
      <c r="G90" s="1"/>
      <c r="H90" s="1"/>
      <c r="I90" s="81"/>
      <c r="J90" s="1"/>
      <c r="K90" s="1"/>
      <c r="L90" s="81"/>
      <c r="M90" s="1"/>
      <c r="N90" s="1"/>
      <c r="O90" s="81"/>
      <c r="P90" s="1"/>
      <c r="Q90" s="1"/>
      <c r="R90" s="81"/>
      <c r="S90" s="1"/>
      <c r="T90" s="1"/>
      <c r="U90" s="81"/>
      <c r="V90" s="1"/>
      <c r="W90" s="1"/>
      <c r="X90" s="81"/>
      <c r="Y90" s="1"/>
      <c r="Z90" s="1"/>
      <c r="AA90" s="81"/>
      <c r="AB90" s="1"/>
      <c r="AC90" s="1"/>
      <c r="AD90" s="81"/>
      <c r="AE90" s="1"/>
      <c r="AF90" s="1"/>
      <c r="AG90" s="81"/>
    </row>
    <row r="91" spans="1:33" ht="12.75">
      <c r="A91" s="1"/>
      <c r="B91" s="1"/>
      <c r="C91" s="1"/>
      <c r="D91" s="1"/>
      <c r="E91" s="1"/>
      <c r="F91" s="81"/>
      <c r="G91" s="1"/>
      <c r="H91" s="1"/>
      <c r="I91" s="81"/>
      <c r="J91" s="1"/>
      <c r="K91" s="1"/>
      <c r="L91" s="81"/>
      <c r="M91" s="1"/>
      <c r="N91" s="1"/>
      <c r="O91" s="81"/>
      <c r="P91" s="1"/>
      <c r="Q91" s="1"/>
      <c r="R91" s="81"/>
      <c r="S91" s="1"/>
      <c r="T91" s="1"/>
      <c r="U91" s="81"/>
      <c r="V91" s="1"/>
      <c r="W91" s="1"/>
      <c r="X91" s="81"/>
      <c r="Y91" s="1"/>
      <c r="Z91" s="1"/>
      <c r="AA91" s="81"/>
      <c r="AB91" s="1"/>
      <c r="AC91" s="1"/>
      <c r="AD91" s="81"/>
      <c r="AE91" s="1"/>
      <c r="AF91" s="1"/>
      <c r="AG91" s="81"/>
    </row>
  </sheetData>
  <sheetProtection/>
  <mergeCells count="2">
    <mergeCell ref="B1:AG1"/>
    <mergeCell ref="B27:AG27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37"/>
  <sheetViews>
    <sheetView showGridLines="0" zoomScalePageLayoutView="0" workbookViewId="0" topLeftCell="A1">
      <selection activeCell="F223" sqref="F223:AG223"/>
    </sheetView>
  </sheetViews>
  <sheetFormatPr defaultColWidth="9.140625" defaultRowHeight="12.75"/>
  <cols>
    <col min="1" max="1" width="1.57421875" style="2" customWidth="1"/>
    <col min="2" max="2" width="22.28125" style="2" customWidth="1"/>
    <col min="3" max="3" width="7.140625" style="2" customWidth="1"/>
    <col min="4" max="5" width="10.7109375" style="2" hidden="1" customWidth="1"/>
    <col min="6" max="6" width="10.7109375" style="86" customWidth="1"/>
    <col min="7" max="8" width="10.7109375" style="2" hidden="1" customWidth="1"/>
    <col min="9" max="9" width="10.7109375" style="86" customWidth="1"/>
    <col min="10" max="11" width="10.7109375" style="2" hidden="1" customWidth="1"/>
    <col min="12" max="12" width="10.7109375" style="86" customWidth="1"/>
    <col min="13" max="14" width="10.7109375" style="2" hidden="1" customWidth="1"/>
    <col min="15" max="15" width="10.7109375" style="86" customWidth="1"/>
    <col min="16" max="16" width="10.7109375" style="2" hidden="1" customWidth="1"/>
    <col min="17" max="17" width="11.7109375" style="2" hidden="1" customWidth="1"/>
    <col min="18" max="18" width="10.7109375" style="86" customWidth="1"/>
    <col min="19" max="20" width="10.7109375" style="2" hidden="1" customWidth="1"/>
    <col min="21" max="21" width="10.7109375" style="86" customWidth="1"/>
    <col min="22" max="23" width="10.7109375" style="2" hidden="1" customWidth="1"/>
    <col min="24" max="24" width="10.7109375" style="86" customWidth="1"/>
    <col min="25" max="25" width="11.8515625" style="2" hidden="1" customWidth="1"/>
    <col min="26" max="26" width="10.7109375" style="2" hidden="1" customWidth="1"/>
    <col min="27" max="27" width="11.8515625" style="86" customWidth="1"/>
    <col min="28" max="29" width="10.7109375" style="2" hidden="1" customWidth="1"/>
    <col min="30" max="30" width="10.7109375" style="86" customWidth="1"/>
    <col min="31" max="32" width="10.7109375" style="2" hidden="1" customWidth="1"/>
    <col min="33" max="33" width="10.7109375" style="86" customWidth="1"/>
    <col min="34" max="16384" width="9.140625" style="2" customWidth="1"/>
  </cols>
  <sheetData>
    <row r="1" spans="1:33" ht="15.75" customHeight="1">
      <c r="A1" s="3"/>
      <c r="B1" s="99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s="7" customFormat="1" ht="81.75" customHeight="1">
      <c r="A2" s="4"/>
      <c r="B2" s="5" t="s">
        <v>1</v>
      </c>
      <c r="C2" s="6" t="s">
        <v>2</v>
      </c>
      <c r="D2" s="43" t="s">
        <v>3</v>
      </c>
      <c r="E2" s="44" t="s">
        <v>4</v>
      </c>
      <c r="F2" s="108" t="s">
        <v>5</v>
      </c>
      <c r="G2" s="44" t="s">
        <v>6</v>
      </c>
      <c r="H2" s="44" t="s">
        <v>7</v>
      </c>
      <c r="I2" s="45" t="s">
        <v>8</v>
      </c>
      <c r="J2" s="44" t="s">
        <v>9</v>
      </c>
      <c r="K2" s="44" t="s">
        <v>10</v>
      </c>
      <c r="L2" s="45" t="s">
        <v>11</v>
      </c>
      <c r="M2" s="44" t="s">
        <v>9</v>
      </c>
      <c r="N2" s="44" t="s">
        <v>3</v>
      </c>
      <c r="O2" s="45" t="s">
        <v>12</v>
      </c>
      <c r="P2" s="44" t="s">
        <v>13</v>
      </c>
      <c r="Q2" s="44" t="s">
        <v>14</v>
      </c>
      <c r="R2" s="45" t="s">
        <v>15</v>
      </c>
      <c r="S2" s="44" t="s">
        <v>16</v>
      </c>
      <c r="T2" s="44" t="s">
        <v>14</v>
      </c>
      <c r="U2" s="45" t="s">
        <v>17</v>
      </c>
      <c r="V2" s="44" t="s">
        <v>16</v>
      </c>
      <c r="W2" s="44" t="s">
        <v>18</v>
      </c>
      <c r="X2" s="45" t="s">
        <v>19</v>
      </c>
      <c r="Y2" s="44" t="s">
        <v>20</v>
      </c>
      <c r="Z2" s="44" t="s">
        <v>21</v>
      </c>
      <c r="AA2" s="45" t="s">
        <v>22</v>
      </c>
      <c r="AB2" s="44" t="s">
        <v>23</v>
      </c>
      <c r="AC2" s="44" t="s">
        <v>24</v>
      </c>
      <c r="AD2" s="45" t="s">
        <v>25</v>
      </c>
      <c r="AE2" s="44" t="s">
        <v>26</v>
      </c>
      <c r="AF2" s="44" t="s">
        <v>7</v>
      </c>
      <c r="AG2" s="45" t="s">
        <v>27</v>
      </c>
    </row>
    <row r="3" spans="1:33" s="7" customFormat="1" ht="12.75">
      <c r="A3" s="8"/>
      <c r="B3" s="9"/>
      <c r="C3" s="10"/>
      <c r="D3" s="11"/>
      <c r="E3" s="103"/>
      <c r="F3" s="109"/>
      <c r="G3" s="13"/>
      <c r="H3" s="12"/>
      <c r="I3" s="87"/>
      <c r="J3" s="12"/>
      <c r="K3" s="12"/>
      <c r="L3" s="87"/>
      <c r="M3" s="12"/>
      <c r="N3" s="12"/>
      <c r="O3" s="87"/>
      <c r="P3" s="12"/>
      <c r="Q3" s="12"/>
      <c r="R3" s="87"/>
      <c r="S3" s="12"/>
      <c r="T3" s="13"/>
      <c r="U3" s="87"/>
      <c r="V3" s="12"/>
      <c r="W3" s="13"/>
      <c r="X3" s="87"/>
      <c r="Y3" s="12"/>
      <c r="Z3" s="12"/>
      <c r="AA3" s="87"/>
      <c r="AB3" s="12"/>
      <c r="AC3" s="12"/>
      <c r="AD3" s="87"/>
      <c r="AE3" s="12"/>
      <c r="AF3" s="12"/>
      <c r="AG3" s="87"/>
    </row>
    <row r="4" spans="1:33" s="7" customFormat="1" ht="12.75">
      <c r="A4" s="14"/>
      <c r="B4" s="15" t="s">
        <v>100</v>
      </c>
      <c r="C4" s="10"/>
      <c r="D4" s="27"/>
      <c r="E4" s="104"/>
      <c r="F4" s="110"/>
      <c r="G4" s="35"/>
      <c r="H4" s="28"/>
      <c r="I4" s="88"/>
      <c r="J4" s="28"/>
      <c r="K4" s="28"/>
      <c r="L4" s="88"/>
      <c r="M4" s="28"/>
      <c r="N4" s="28"/>
      <c r="O4" s="88"/>
      <c r="P4" s="28"/>
      <c r="Q4" s="28"/>
      <c r="R4" s="88"/>
      <c r="S4" s="28"/>
      <c r="T4" s="35"/>
      <c r="U4" s="88"/>
      <c r="V4" s="28"/>
      <c r="W4" s="35"/>
      <c r="X4" s="88"/>
      <c r="Y4" s="28"/>
      <c r="Z4" s="28"/>
      <c r="AA4" s="88"/>
      <c r="AB4" s="28"/>
      <c r="AC4" s="28"/>
      <c r="AD4" s="88"/>
      <c r="AE4" s="28"/>
      <c r="AF4" s="28"/>
      <c r="AG4" s="88"/>
    </row>
    <row r="5" spans="1:33" s="7" customFormat="1" ht="12.75">
      <c r="A5" s="14"/>
      <c r="B5" s="16"/>
      <c r="C5" s="10"/>
      <c r="D5" s="27"/>
      <c r="E5" s="104"/>
      <c r="F5" s="110"/>
      <c r="G5" s="35"/>
      <c r="H5" s="28"/>
      <c r="I5" s="88"/>
      <c r="J5" s="28"/>
      <c r="K5" s="28"/>
      <c r="L5" s="88"/>
      <c r="M5" s="28"/>
      <c r="N5" s="28"/>
      <c r="O5" s="88"/>
      <c r="P5" s="28"/>
      <c r="Q5" s="28"/>
      <c r="R5" s="88"/>
      <c r="S5" s="28"/>
      <c r="T5" s="35"/>
      <c r="U5" s="88"/>
      <c r="V5" s="28"/>
      <c r="W5" s="35"/>
      <c r="X5" s="88"/>
      <c r="Y5" s="28"/>
      <c r="Z5" s="28"/>
      <c r="AA5" s="88"/>
      <c r="AB5" s="28"/>
      <c r="AC5" s="28"/>
      <c r="AD5" s="88"/>
      <c r="AE5" s="28"/>
      <c r="AF5" s="28"/>
      <c r="AG5" s="88"/>
    </row>
    <row r="6" spans="1:33" s="7" customFormat="1" ht="12.75">
      <c r="A6" s="17"/>
      <c r="B6" s="18" t="s">
        <v>49</v>
      </c>
      <c r="C6" s="19" t="s">
        <v>50</v>
      </c>
      <c r="D6" s="29">
        <v>5435580051</v>
      </c>
      <c r="E6" s="105">
        <v>6755308382</v>
      </c>
      <c r="F6" s="111">
        <f>IF($E6=0,0,($D6/$E6))</f>
        <v>0.8046383293890017</v>
      </c>
      <c r="G6" s="36">
        <v>1531068329</v>
      </c>
      <c r="H6" s="30">
        <v>5905961259</v>
      </c>
      <c r="I6" s="89">
        <f>IF($H6=0,0,($G6/$H6))</f>
        <v>0.25924117376605366</v>
      </c>
      <c r="J6" s="30">
        <v>1531068329</v>
      </c>
      <c r="K6" s="30">
        <v>4384373826</v>
      </c>
      <c r="L6" s="89">
        <f>IF($K6=0,0,($J6/$K6))</f>
        <v>0.34921026120549603</v>
      </c>
      <c r="M6" s="30">
        <v>1531068329</v>
      </c>
      <c r="N6" s="30">
        <v>5435580051</v>
      </c>
      <c r="O6" s="89">
        <f>IF($D6=0,0,($M6/$D6))</f>
        <v>0.28167524250117976</v>
      </c>
      <c r="P6" s="30">
        <v>709864928</v>
      </c>
      <c r="Q6" s="30">
        <v>1558133958</v>
      </c>
      <c r="R6" s="89">
        <f>IF($Q6=0,0,($P6/$Q6))</f>
        <v>0.4555865844238278</v>
      </c>
      <c r="S6" s="39">
        <v>69581825</v>
      </c>
      <c r="T6" s="40">
        <v>1558133958</v>
      </c>
      <c r="U6" s="89">
        <f>IF($T6=0,0,($S6/$T6))</f>
        <v>0.044657152000790935</v>
      </c>
      <c r="V6" s="39">
        <v>69581825</v>
      </c>
      <c r="W6" s="40">
        <v>13447559517</v>
      </c>
      <c r="X6" s="89">
        <f>IF($W6=0,0,($V6/$W6))</f>
        <v>0.005174308759298425</v>
      </c>
      <c r="Y6" s="39">
        <v>1137413280</v>
      </c>
      <c r="Z6" s="39">
        <v>1558133958</v>
      </c>
      <c r="AA6" s="89">
        <f>IF($Z6=0,0,($Y6/$Z6))</f>
        <v>0.7299842700687742</v>
      </c>
      <c r="AB6" s="30">
        <v>820635176</v>
      </c>
      <c r="AC6" s="39">
        <v>2928610040</v>
      </c>
      <c r="AD6" s="89">
        <f>IF($AC6=0,0,($AB6/$AC6))</f>
        <v>0.28021319492574026</v>
      </c>
      <c r="AE6" s="30">
        <v>852917409</v>
      </c>
      <c r="AF6" s="39">
        <v>5905961259</v>
      </c>
      <c r="AG6" s="89">
        <f>IF($AF6=0,0,($AE6/$AF6))</f>
        <v>0.14441635689706783</v>
      </c>
    </row>
    <row r="7" spans="1:33" s="7" customFormat="1" ht="12.75" customHeight="1">
      <c r="A7" s="17"/>
      <c r="B7" s="18" t="s">
        <v>51</v>
      </c>
      <c r="C7" s="19" t="s">
        <v>52</v>
      </c>
      <c r="D7" s="29">
        <v>32894979334</v>
      </c>
      <c r="E7" s="105">
        <v>36697919424</v>
      </c>
      <c r="F7" s="111">
        <f>IF($E7=0,0,($D7/$E7))</f>
        <v>0.896371779389953</v>
      </c>
      <c r="G7" s="36">
        <v>10709445766</v>
      </c>
      <c r="H7" s="30">
        <v>34796423269</v>
      </c>
      <c r="I7" s="89">
        <f>IF($H7=0,0,($G7/$H7))</f>
        <v>0.3077743273556798</v>
      </c>
      <c r="J7" s="30">
        <v>10709445766</v>
      </c>
      <c r="K7" s="30">
        <v>26281242945</v>
      </c>
      <c r="L7" s="89">
        <f>IF($K7=0,0,($J7/$K7))</f>
        <v>0.407493884075885</v>
      </c>
      <c r="M7" s="30">
        <v>10709445766</v>
      </c>
      <c r="N7" s="30">
        <v>32894979334</v>
      </c>
      <c r="O7" s="89">
        <f>IF($D7=0,0,($M7/$D7))</f>
        <v>0.32556475130327256</v>
      </c>
      <c r="P7" s="30">
        <v>4597216059</v>
      </c>
      <c r="Q7" s="30">
        <v>6774256157</v>
      </c>
      <c r="R7" s="89">
        <f>IF($Q7=0,0,($P7/$Q7))</f>
        <v>0.678630384274676</v>
      </c>
      <c r="S7" s="39">
        <v>2988696192</v>
      </c>
      <c r="T7" s="40">
        <v>6774256157</v>
      </c>
      <c r="U7" s="89">
        <f>IF($T7=0,0,($S7/$T7))</f>
        <v>0.44118440796067465</v>
      </c>
      <c r="V7" s="39">
        <v>2988696192</v>
      </c>
      <c r="W7" s="40">
        <v>41975484474</v>
      </c>
      <c r="X7" s="89">
        <f>IF($W7=0,0,($V7/$W7))</f>
        <v>0.07120099337629386</v>
      </c>
      <c r="Y7" s="39">
        <v>4621069868</v>
      </c>
      <c r="Z7" s="39">
        <v>6774256156</v>
      </c>
      <c r="AA7" s="89">
        <f>IF($Z7=0,0,($Y7/$Z7))</f>
        <v>0.682151628397915</v>
      </c>
      <c r="AB7" s="30">
        <v>4903206992</v>
      </c>
      <c r="AC7" s="39">
        <v>18353075123</v>
      </c>
      <c r="AD7" s="89">
        <f>IF($AC7=0,0,($AB7/$AC7))</f>
        <v>0.2671599696039668</v>
      </c>
      <c r="AE7" s="30">
        <v>5026126667</v>
      </c>
      <c r="AF7" s="39">
        <v>34796423269</v>
      </c>
      <c r="AG7" s="89">
        <f>IF($AF7=0,0,($AE7/$AF7))</f>
        <v>0.14444377308968295</v>
      </c>
    </row>
    <row r="8" spans="1:33" s="7" customFormat="1" ht="12.75" customHeight="1">
      <c r="A8" s="17"/>
      <c r="B8" s="18" t="s">
        <v>53</v>
      </c>
      <c r="C8" s="19" t="s">
        <v>54</v>
      </c>
      <c r="D8" s="29">
        <v>30753306466</v>
      </c>
      <c r="E8" s="105">
        <v>34255724555</v>
      </c>
      <c r="F8" s="111">
        <f aca="true" t="shared" si="0" ref="F8:F14">IF($E8=0,0,($D8/$E8))</f>
        <v>0.8977567068132913</v>
      </c>
      <c r="G8" s="36">
        <v>6692144181</v>
      </c>
      <c r="H8" s="30">
        <v>32378196760</v>
      </c>
      <c r="I8" s="89">
        <f aca="true" t="shared" si="1" ref="I8:I14">IF($H8=0,0,($G8/$H8))</f>
        <v>0.2066867475852599</v>
      </c>
      <c r="J8" s="30">
        <v>6692144181</v>
      </c>
      <c r="K8" s="30">
        <v>19889174296</v>
      </c>
      <c r="L8" s="89">
        <f aca="true" t="shared" si="2" ref="L8:L14">IF($K8=0,0,($J8/$K8))</f>
        <v>0.33647169467190435</v>
      </c>
      <c r="M8" s="30">
        <v>6692144181</v>
      </c>
      <c r="N8" s="30">
        <v>30753306466</v>
      </c>
      <c r="O8" s="89">
        <f aca="true" t="shared" si="3" ref="O8:O14">IF($D8=0,0,($M8/$D8))</f>
        <v>0.2176073063362682</v>
      </c>
      <c r="P8" s="30">
        <v>3254206185</v>
      </c>
      <c r="Q8" s="30">
        <v>5130961437</v>
      </c>
      <c r="R8" s="89">
        <f aca="true" t="shared" si="4" ref="R8:R14">IF($Q8=0,0,($P8/$Q8))</f>
        <v>0.6342293203635317</v>
      </c>
      <c r="S8" s="39">
        <v>1790950140</v>
      </c>
      <c r="T8" s="40">
        <v>5130961437</v>
      </c>
      <c r="U8" s="89">
        <f aca="true" t="shared" si="5" ref="U8:U14">IF($T8=0,0,($S8/$T8))</f>
        <v>0.34904767108270124</v>
      </c>
      <c r="V8" s="39">
        <v>1790950140</v>
      </c>
      <c r="W8" s="40">
        <v>47646569855</v>
      </c>
      <c r="X8" s="89">
        <f aca="true" t="shared" si="6" ref="X8:X14">IF($W8=0,0,($V8/$W8))</f>
        <v>0.03758822818621137</v>
      </c>
      <c r="Y8" s="39">
        <v>3133239249</v>
      </c>
      <c r="Z8" s="39">
        <v>5130961437</v>
      </c>
      <c r="AA8" s="89">
        <f aca="true" t="shared" si="7" ref="AA8:AA14">IF($Z8=0,0,($Y8/$Z8))</f>
        <v>0.6106534394130938</v>
      </c>
      <c r="AB8" s="30">
        <v>4455685533</v>
      </c>
      <c r="AC8" s="39">
        <v>20989266006</v>
      </c>
      <c r="AD8" s="89">
        <f aca="true" t="shared" si="8" ref="AD8:AD14">IF($AC8=0,0,($AB8/$AC8))</f>
        <v>0.21228400896564445</v>
      </c>
      <c r="AE8" s="30">
        <v>4853107799</v>
      </c>
      <c r="AF8" s="39">
        <v>32378196760</v>
      </c>
      <c r="AG8" s="89">
        <f aca="true" t="shared" si="9" ref="AG8:AG14">IF($AF8=0,0,($AE8/$AF8))</f>
        <v>0.14988814340011442</v>
      </c>
    </row>
    <row r="9" spans="1:33" s="7" customFormat="1" ht="12.75" customHeight="1">
      <c r="A9" s="17"/>
      <c r="B9" s="18" t="s">
        <v>55</v>
      </c>
      <c r="C9" s="19" t="s">
        <v>56</v>
      </c>
      <c r="D9" s="29">
        <v>31893725915</v>
      </c>
      <c r="E9" s="105">
        <v>34957407436</v>
      </c>
      <c r="F9" s="111">
        <f t="shared" si="0"/>
        <v>0.9123595899779186</v>
      </c>
      <c r="G9" s="36">
        <v>9048656428</v>
      </c>
      <c r="H9" s="30">
        <v>30646274349</v>
      </c>
      <c r="I9" s="89">
        <f t="shared" si="1"/>
        <v>0.2952612224557489</v>
      </c>
      <c r="J9" s="30">
        <v>9048656428</v>
      </c>
      <c r="K9" s="30">
        <v>20221089317</v>
      </c>
      <c r="L9" s="89">
        <f t="shared" si="2"/>
        <v>0.4474861015718246</v>
      </c>
      <c r="M9" s="30">
        <v>9048656428</v>
      </c>
      <c r="N9" s="30">
        <v>31893725915</v>
      </c>
      <c r="O9" s="89">
        <f t="shared" si="3"/>
        <v>0.28371274187643</v>
      </c>
      <c r="P9" s="30">
        <v>3035219000</v>
      </c>
      <c r="Q9" s="30">
        <v>6725067000</v>
      </c>
      <c r="R9" s="89">
        <f t="shared" si="4"/>
        <v>0.4513291837835965</v>
      </c>
      <c r="S9" s="39">
        <v>1000000000</v>
      </c>
      <c r="T9" s="40">
        <v>6725067000</v>
      </c>
      <c r="U9" s="89">
        <f t="shared" si="5"/>
        <v>0.1486974033121157</v>
      </c>
      <c r="V9" s="39">
        <v>1000000000</v>
      </c>
      <c r="W9" s="40">
        <v>49090941000</v>
      </c>
      <c r="X9" s="89">
        <f t="shared" si="6"/>
        <v>0.020370357129638236</v>
      </c>
      <c r="Y9" s="39">
        <v>5016507000</v>
      </c>
      <c r="Z9" s="39">
        <v>6725067000</v>
      </c>
      <c r="AA9" s="89">
        <f t="shared" si="7"/>
        <v>0.7459415645970516</v>
      </c>
      <c r="AB9" s="30">
        <v>3485750433</v>
      </c>
      <c r="AC9" s="39">
        <v>17370468812</v>
      </c>
      <c r="AD9" s="89">
        <f t="shared" si="8"/>
        <v>0.20067106252146444</v>
      </c>
      <c r="AE9" s="30">
        <v>5846335055</v>
      </c>
      <c r="AF9" s="39">
        <v>30646274349</v>
      </c>
      <c r="AG9" s="89">
        <f t="shared" si="9"/>
        <v>0.19076821503396768</v>
      </c>
    </row>
    <row r="10" spans="1:33" s="7" customFormat="1" ht="12.75" customHeight="1">
      <c r="A10" s="17"/>
      <c r="B10" s="18" t="s">
        <v>57</v>
      </c>
      <c r="C10" s="19" t="s">
        <v>58</v>
      </c>
      <c r="D10" s="29">
        <v>42206465074</v>
      </c>
      <c r="E10" s="105">
        <v>48931980074</v>
      </c>
      <c r="F10" s="111">
        <f t="shared" si="0"/>
        <v>0.8625537942705572</v>
      </c>
      <c r="G10" s="36">
        <v>10464404962</v>
      </c>
      <c r="H10" s="30">
        <v>44888472822</v>
      </c>
      <c r="I10" s="89">
        <f t="shared" si="1"/>
        <v>0.23312009306922463</v>
      </c>
      <c r="J10" s="30">
        <v>10464404962</v>
      </c>
      <c r="K10" s="30">
        <v>29565261822</v>
      </c>
      <c r="L10" s="89">
        <f t="shared" si="2"/>
        <v>0.35394257710287763</v>
      </c>
      <c r="M10" s="30">
        <v>10464404962</v>
      </c>
      <c r="N10" s="30">
        <v>42206465074</v>
      </c>
      <c r="O10" s="89">
        <f t="shared" si="3"/>
        <v>0.24793369792170242</v>
      </c>
      <c r="P10" s="30">
        <v>6786787852</v>
      </c>
      <c r="Q10" s="30">
        <v>9543580926</v>
      </c>
      <c r="R10" s="89">
        <f t="shared" si="4"/>
        <v>0.7111364072484002</v>
      </c>
      <c r="S10" s="39">
        <v>2626777066</v>
      </c>
      <c r="T10" s="40">
        <v>9543580926</v>
      </c>
      <c r="U10" s="89">
        <f t="shared" si="5"/>
        <v>0.27524019404956845</v>
      </c>
      <c r="V10" s="39">
        <v>2626777066</v>
      </c>
      <c r="W10" s="40">
        <v>65805524157</v>
      </c>
      <c r="X10" s="89">
        <f t="shared" si="6"/>
        <v>0.039917272898442206</v>
      </c>
      <c r="Y10" s="39">
        <v>3678582926</v>
      </c>
      <c r="Z10" s="39">
        <v>9543580926</v>
      </c>
      <c r="AA10" s="89">
        <f t="shared" si="7"/>
        <v>0.38545101199679394</v>
      </c>
      <c r="AB10" s="30">
        <v>5448942167</v>
      </c>
      <c r="AC10" s="39">
        <v>26119629000</v>
      </c>
      <c r="AD10" s="89">
        <f t="shared" si="8"/>
        <v>0.20861483779114934</v>
      </c>
      <c r="AE10" s="30">
        <v>12648981009</v>
      </c>
      <c r="AF10" s="39">
        <v>44888472822</v>
      </c>
      <c r="AG10" s="89">
        <f t="shared" si="9"/>
        <v>0.2817868422291411</v>
      </c>
    </row>
    <row r="11" spans="1:33" s="7" customFormat="1" ht="12.75" customHeight="1">
      <c r="A11" s="17"/>
      <c r="B11" s="18" t="s">
        <v>59</v>
      </c>
      <c r="C11" s="19" t="s">
        <v>60</v>
      </c>
      <c r="D11" s="29">
        <v>6379647260</v>
      </c>
      <c r="E11" s="105">
        <v>7592154234</v>
      </c>
      <c r="F11" s="111">
        <f t="shared" si="0"/>
        <v>0.8402947389332501</v>
      </c>
      <c r="G11" s="36">
        <v>1780159964</v>
      </c>
      <c r="H11" s="30">
        <v>6598468274</v>
      </c>
      <c r="I11" s="89">
        <f t="shared" si="1"/>
        <v>0.26978381801339857</v>
      </c>
      <c r="J11" s="30">
        <v>1780159964</v>
      </c>
      <c r="K11" s="30">
        <v>4751328050</v>
      </c>
      <c r="L11" s="89">
        <f t="shared" si="2"/>
        <v>0.37466576613248165</v>
      </c>
      <c r="M11" s="30">
        <v>1780159964</v>
      </c>
      <c r="N11" s="30">
        <v>6379647260</v>
      </c>
      <c r="O11" s="89">
        <f t="shared" si="3"/>
        <v>0.27903736546086094</v>
      </c>
      <c r="P11" s="30">
        <v>911487686</v>
      </c>
      <c r="Q11" s="30">
        <v>1806094176</v>
      </c>
      <c r="R11" s="89">
        <f t="shared" si="4"/>
        <v>0.504673398603551</v>
      </c>
      <c r="S11" s="39">
        <v>579849000</v>
      </c>
      <c r="T11" s="40">
        <v>1806094176</v>
      </c>
      <c r="U11" s="89">
        <f t="shared" si="5"/>
        <v>0.32105136471023094</v>
      </c>
      <c r="V11" s="39">
        <v>579849000</v>
      </c>
      <c r="W11" s="40">
        <v>15841563538</v>
      </c>
      <c r="X11" s="89">
        <f t="shared" si="6"/>
        <v>0.03660301576981877</v>
      </c>
      <c r="Y11" s="39">
        <v>1400885966</v>
      </c>
      <c r="Z11" s="39">
        <v>1806094176</v>
      </c>
      <c r="AA11" s="89">
        <f t="shared" si="7"/>
        <v>0.7756439196889365</v>
      </c>
      <c r="AB11" s="30">
        <v>1535229446</v>
      </c>
      <c r="AC11" s="39">
        <v>3527933244</v>
      </c>
      <c r="AD11" s="89">
        <f t="shared" si="8"/>
        <v>0.4351639727341734</v>
      </c>
      <c r="AE11" s="30">
        <v>1868098786</v>
      </c>
      <c r="AF11" s="39">
        <v>6598468274</v>
      </c>
      <c r="AG11" s="89">
        <f t="shared" si="9"/>
        <v>0.2831109749153278</v>
      </c>
    </row>
    <row r="12" spans="1:33" s="7" customFormat="1" ht="12.75" customHeight="1">
      <c r="A12" s="17"/>
      <c r="B12" s="18" t="s">
        <v>61</v>
      </c>
      <c r="C12" s="19" t="s">
        <v>62</v>
      </c>
      <c r="D12" s="29">
        <v>8981472760</v>
      </c>
      <c r="E12" s="105">
        <v>10366523740</v>
      </c>
      <c r="F12" s="111">
        <f t="shared" si="0"/>
        <v>0.8663919540688767</v>
      </c>
      <c r="G12" s="36">
        <v>2501614510</v>
      </c>
      <c r="H12" s="30">
        <v>9503482596</v>
      </c>
      <c r="I12" s="89">
        <f t="shared" si="1"/>
        <v>0.26323134542835125</v>
      </c>
      <c r="J12" s="30">
        <v>2501614510</v>
      </c>
      <c r="K12" s="30">
        <v>6512386466</v>
      </c>
      <c r="L12" s="89">
        <f t="shared" si="2"/>
        <v>0.38413176537671406</v>
      </c>
      <c r="M12" s="30">
        <v>2501614510</v>
      </c>
      <c r="N12" s="30">
        <v>8981472760</v>
      </c>
      <c r="O12" s="89">
        <f t="shared" si="3"/>
        <v>0.2785305458077234</v>
      </c>
      <c r="P12" s="30">
        <v>585733390</v>
      </c>
      <c r="Q12" s="30">
        <v>1416399917</v>
      </c>
      <c r="R12" s="89">
        <f t="shared" si="4"/>
        <v>0.41353672996579255</v>
      </c>
      <c r="S12" s="39">
        <v>0</v>
      </c>
      <c r="T12" s="40">
        <v>1416399917</v>
      </c>
      <c r="U12" s="89">
        <f t="shared" si="5"/>
        <v>0</v>
      </c>
      <c r="V12" s="39">
        <v>0</v>
      </c>
      <c r="W12" s="40">
        <v>14663255939</v>
      </c>
      <c r="X12" s="89">
        <f t="shared" si="6"/>
        <v>0</v>
      </c>
      <c r="Y12" s="39">
        <v>1123647870</v>
      </c>
      <c r="Z12" s="39">
        <v>1416399917</v>
      </c>
      <c r="AA12" s="89">
        <f t="shared" si="7"/>
        <v>0.7933125782582209</v>
      </c>
      <c r="AB12" s="30">
        <v>1091560440</v>
      </c>
      <c r="AC12" s="39">
        <v>4988019080</v>
      </c>
      <c r="AD12" s="89">
        <f t="shared" si="8"/>
        <v>0.21883646042508723</v>
      </c>
      <c r="AE12" s="30">
        <v>2044465042</v>
      </c>
      <c r="AF12" s="39">
        <v>9503482596</v>
      </c>
      <c r="AG12" s="89">
        <f t="shared" si="9"/>
        <v>0.2151279829628469</v>
      </c>
    </row>
    <row r="13" spans="1:33" s="7" customFormat="1" ht="12.75" customHeight="1">
      <c r="A13" s="17"/>
      <c r="B13" s="18" t="s">
        <v>63</v>
      </c>
      <c r="C13" s="19" t="s">
        <v>64</v>
      </c>
      <c r="D13" s="29">
        <v>28339754478</v>
      </c>
      <c r="E13" s="105">
        <v>32580077786</v>
      </c>
      <c r="F13" s="111">
        <f t="shared" si="0"/>
        <v>0.869849196314009</v>
      </c>
      <c r="G13" s="36">
        <v>7622095997</v>
      </c>
      <c r="H13" s="30">
        <v>28282450340</v>
      </c>
      <c r="I13" s="89">
        <f t="shared" si="1"/>
        <v>0.2694991383479965</v>
      </c>
      <c r="J13" s="30">
        <v>7622095997</v>
      </c>
      <c r="K13" s="30">
        <v>18325841135</v>
      </c>
      <c r="L13" s="89">
        <f t="shared" si="2"/>
        <v>0.4159206631144901</v>
      </c>
      <c r="M13" s="30">
        <v>7622095997</v>
      </c>
      <c r="N13" s="30">
        <v>28339754478</v>
      </c>
      <c r="O13" s="89">
        <f t="shared" si="3"/>
        <v>0.26895420011196614</v>
      </c>
      <c r="P13" s="30">
        <v>2095000000</v>
      </c>
      <c r="Q13" s="30">
        <v>4465208687</v>
      </c>
      <c r="R13" s="89">
        <f t="shared" si="4"/>
        <v>0.46918299834437277</v>
      </c>
      <c r="S13" s="39">
        <v>1000000000</v>
      </c>
      <c r="T13" s="40">
        <v>4465208687</v>
      </c>
      <c r="U13" s="89">
        <f t="shared" si="5"/>
        <v>0.22395369849373403</v>
      </c>
      <c r="V13" s="39">
        <v>1000000000</v>
      </c>
      <c r="W13" s="40">
        <v>39494465733</v>
      </c>
      <c r="X13" s="89">
        <f t="shared" si="6"/>
        <v>0.025320003231856354</v>
      </c>
      <c r="Y13" s="39">
        <v>3399221086</v>
      </c>
      <c r="Z13" s="39">
        <v>4465208687</v>
      </c>
      <c r="AA13" s="89">
        <f t="shared" si="7"/>
        <v>0.7612681342075871</v>
      </c>
      <c r="AB13" s="30">
        <v>2698589097</v>
      </c>
      <c r="AC13" s="39">
        <v>17719922976</v>
      </c>
      <c r="AD13" s="89">
        <f t="shared" si="8"/>
        <v>0.15229124306324524</v>
      </c>
      <c r="AE13" s="30">
        <v>5636868078</v>
      </c>
      <c r="AF13" s="39">
        <v>28282450340</v>
      </c>
      <c r="AG13" s="89">
        <f t="shared" si="9"/>
        <v>0.19930621322537076</v>
      </c>
    </row>
    <row r="14" spans="1:33" s="7" customFormat="1" ht="12.75" customHeight="1">
      <c r="A14" s="21"/>
      <c r="B14" s="22" t="s">
        <v>569</v>
      </c>
      <c r="C14" s="21"/>
      <c r="D14" s="31">
        <f>SUM(D6:D13)</f>
        <v>186884931338</v>
      </c>
      <c r="E14" s="106">
        <f>SUM(E6:E13)</f>
        <v>212137095631</v>
      </c>
      <c r="F14" s="112">
        <f t="shared" si="0"/>
        <v>0.8809629960385399</v>
      </c>
      <c r="G14" s="37">
        <f>SUM(G6:G13)</f>
        <v>50349590137</v>
      </c>
      <c r="H14" s="32">
        <f>SUM(H6:H13)</f>
        <v>192999729669</v>
      </c>
      <c r="I14" s="90">
        <f t="shared" si="1"/>
        <v>0.26087907078082945</v>
      </c>
      <c r="J14" s="32">
        <f>SUM(J6:J13)</f>
        <v>50349590137</v>
      </c>
      <c r="K14" s="32">
        <f>SUM(K6:K13)</f>
        <v>129930697857</v>
      </c>
      <c r="L14" s="90">
        <f t="shared" si="2"/>
        <v>0.38751111913840475</v>
      </c>
      <c r="M14" s="32">
        <f>SUM(M6:M13)</f>
        <v>50349590137</v>
      </c>
      <c r="N14" s="32">
        <f>SUM(N6:N13)</f>
        <v>186884931338</v>
      </c>
      <c r="O14" s="90">
        <f t="shared" si="3"/>
        <v>0.26941492701697684</v>
      </c>
      <c r="P14" s="32">
        <f>SUM(P6:P13)</f>
        <v>21975515100</v>
      </c>
      <c r="Q14" s="32">
        <f>SUM(Q6:Q13)</f>
        <v>37419702258</v>
      </c>
      <c r="R14" s="90">
        <f t="shared" si="4"/>
        <v>0.5872712441292028</v>
      </c>
      <c r="S14" s="41">
        <f>SUM(S6:S13)</f>
        <v>10055854223</v>
      </c>
      <c r="T14" s="42">
        <f>SUM(T6:T13)</f>
        <v>37419702258</v>
      </c>
      <c r="U14" s="90">
        <f t="shared" si="5"/>
        <v>0.2687315402369389</v>
      </c>
      <c r="V14" s="41">
        <f>SUM(V6:V13)</f>
        <v>10055854223</v>
      </c>
      <c r="W14" s="42">
        <f>SUM(W6:W13)</f>
        <v>287965364213</v>
      </c>
      <c r="X14" s="90">
        <f t="shared" si="6"/>
        <v>0.03492036012901178</v>
      </c>
      <c r="Y14" s="41">
        <f>SUM(Y6:Y13)</f>
        <v>23510567245</v>
      </c>
      <c r="Z14" s="41">
        <f>SUM(Z6:Z13)</f>
        <v>37419702257</v>
      </c>
      <c r="AA14" s="90">
        <f t="shared" si="7"/>
        <v>0.6282938085270826</v>
      </c>
      <c r="AB14" s="32">
        <f>SUM(AB6:AB13)</f>
        <v>24439599284</v>
      </c>
      <c r="AC14" s="41">
        <f>SUM(AC6:AC13)</f>
        <v>111996924281</v>
      </c>
      <c r="AD14" s="90">
        <f t="shared" si="8"/>
        <v>0.2182167005111775</v>
      </c>
      <c r="AE14" s="32">
        <f>SUM(AE6:AE13)</f>
        <v>38776899845</v>
      </c>
      <c r="AF14" s="41">
        <f>SUM(AF6:AF13)</f>
        <v>192999729669</v>
      </c>
      <c r="AG14" s="90">
        <f t="shared" si="9"/>
        <v>0.20091686092775093</v>
      </c>
    </row>
    <row r="15" spans="1:33" s="7" customFormat="1" ht="12.75" customHeight="1">
      <c r="A15" s="17"/>
      <c r="B15" s="18"/>
      <c r="C15" s="19"/>
      <c r="D15" s="29"/>
      <c r="E15" s="105"/>
      <c r="F15" s="111"/>
      <c r="G15" s="36"/>
      <c r="H15" s="30"/>
      <c r="I15" s="89"/>
      <c r="J15" s="30"/>
      <c r="K15" s="30"/>
      <c r="L15" s="89"/>
      <c r="M15" s="30"/>
      <c r="N15" s="30"/>
      <c r="O15" s="89"/>
      <c r="P15" s="30"/>
      <c r="Q15" s="30"/>
      <c r="R15" s="89"/>
      <c r="S15" s="39"/>
      <c r="T15" s="40"/>
      <c r="U15" s="89"/>
      <c r="V15" s="39"/>
      <c r="W15" s="40"/>
      <c r="X15" s="89"/>
      <c r="Y15" s="39"/>
      <c r="Z15" s="39"/>
      <c r="AA15" s="89"/>
      <c r="AB15" s="30"/>
      <c r="AC15" s="39"/>
      <c r="AD15" s="89"/>
      <c r="AE15" s="30"/>
      <c r="AF15" s="39"/>
      <c r="AG15" s="89"/>
    </row>
    <row r="16" spans="1:33" s="7" customFormat="1" ht="12.75" customHeight="1">
      <c r="A16" s="14"/>
      <c r="B16" s="15" t="s">
        <v>101</v>
      </c>
      <c r="C16" s="10"/>
      <c r="D16" s="27"/>
      <c r="E16" s="104"/>
      <c r="F16" s="110"/>
      <c r="G16" s="35"/>
      <c r="H16" s="28"/>
      <c r="I16" s="88"/>
      <c r="J16" s="28"/>
      <c r="K16" s="28"/>
      <c r="L16" s="88"/>
      <c r="M16" s="28"/>
      <c r="N16" s="28"/>
      <c r="O16" s="88"/>
      <c r="P16" s="28"/>
      <c r="Q16" s="28"/>
      <c r="R16" s="88"/>
      <c r="S16" s="28"/>
      <c r="T16" s="35"/>
      <c r="U16" s="88"/>
      <c r="V16" s="28"/>
      <c r="W16" s="35"/>
      <c r="X16" s="88"/>
      <c r="Y16" s="28"/>
      <c r="Z16" s="28"/>
      <c r="AA16" s="88"/>
      <c r="AB16" s="28"/>
      <c r="AC16" s="28"/>
      <c r="AD16" s="88"/>
      <c r="AE16" s="28"/>
      <c r="AF16" s="28"/>
      <c r="AG16" s="88"/>
    </row>
    <row r="17" spans="1:33" s="7" customFormat="1" ht="12.75" customHeight="1">
      <c r="A17" s="17"/>
      <c r="B17" s="18"/>
      <c r="C17" s="19"/>
      <c r="D17" s="29"/>
      <c r="E17" s="105"/>
      <c r="F17" s="111"/>
      <c r="G17" s="36"/>
      <c r="H17" s="30"/>
      <c r="I17" s="89"/>
      <c r="J17" s="30"/>
      <c r="K17" s="30"/>
      <c r="L17" s="89"/>
      <c r="M17" s="30"/>
      <c r="N17" s="30"/>
      <c r="O17" s="89"/>
      <c r="P17" s="30"/>
      <c r="Q17" s="30"/>
      <c r="R17" s="89"/>
      <c r="S17" s="39"/>
      <c r="T17" s="40"/>
      <c r="U17" s="89"/>
      <c r="V17" s="39"/>
      <c r="W17" s="40"/>
      <c r="X17" s="89"/>
      <c r="Y17" s="39"/>
      <c r="Z17" s="39"/>
      <c r="AA17" s="89"/>
      <c r="AB17" s="30"/>
      <c r="AC17" s="39"/>
      <c r="AD17" s="89"/>
      <c r="AE17" s="30"/>
      <c r="AF17" s="39"/>
      <c r="AG17" s="89"/>
    </row>
    <row r="18" spans="1:33" s="7" customFormat="1" ht="12.75" customHeight="1">
      <c r="A18" s="17"/>
      <c r="B18" s="18" t="s">
        <v>102</v>
      </c>
      <c r="C18" s="19" t="s">
        <v>103</v>
      </c>
      <c r="D18" s="29">
        <v>336675340</v>
      </c>
      <c r="E18" s="105">
        <v>467770500</v>
      </c>
      <c r="F18" s="111">
        <f aca="true" t="shared" si="10" ref="F18:F49">IF($E18=0,0,($D18/$E18))</f>
        <v>0.7197447038665329</v>
      </c>
      <c r="G18" s="36">
        <v>120809056</v>
      </c>
      <c r="H18" s="30">
        <v>424278228</v>
      </c>
      <c r="I18" s="89">
        <f aca="true" t="shared" si="11" ref="I18:I49">IF($H18=0,0,($G18/$H18))</f>
        <v>0.28474017290371073</v>
      </c>
      <c r="J18" s="30">
        <v>120809056</v>
      </c>
      <c r="K18" s="30">
        <v>350342433</v>
      </c>
      <c r="L18" s="89">
        <f aca="true" t="shared" si="12" ref="L18:L49">IF($K18=0,0,($J18/$K18))</f>
        <v>0.3448313553271465</v>
      </c>
      <c r="M18" s="30">
        <v>120809056</v>
      </c>
      <c r="N18" s="30">
        <v>336675340</v>
      </c>
      <c r="O18" s="89">
        <f aca="true" t="shared" si="13" ref="O18:O49">IF($D18=0,0,($M18/$D18))</f>
        <v>0.35882953589651084</v>
      </c>
      <c r="P18" s="30">
        <v>140352</v>
      </c>
      <c r="Q18" s="30">
        <v>99309085</v>
      </c>
      <c r="R18" s="89">
        <f aca="true" t="shared" si="14" ref="R18:R49">IF($Q18=0,0,($P18/$Q18))</f>
        <v>0.0014132845952613499</v>
      </c>
      <c r="S18" s="39">
        <v>0</v>
      </c>
      <c r="T18" s="40">
        <v>99309085</v>
      </c>
      <c r="U18" s="89">
        <f aca="true" t="shared" si="15" ref="U18:U49">IF($T18=0,0,($S18/$T18))</f>
        <v>0</v>
      </c>
      <c r="V18" s="39">
        <v>0</v>
      </c>
      <c r="W18" s="40">
        <v>736127366</v>
      </c>
      <c r="X18" s="89">
        <f aca="true" t="shared" si="16" ref="X18:X49">IF($W18=0,0,($V18/$W18))</f>
        <v>0</v>
      </c>
      <c r="Y18" s="39">
        <v>96301506</v>
      </c>
      <c r="Z18" s="39">
        <v>99309085</v>
      </c>
      <c r="AA18" s="89">
        <f aca="true" t="shared" si="17" ref="AA18:AA49">IF($Z18=0,0,($Y18/$Z18))</f>
        <v>0.9697149661584336</v>
      </c>
      <c r="AB18" s="30">
        <v>26430404</v>
      </c>
      <c r="AC18" s="39">
        <v>176985427</v>
      </c>
      <c r="AD18" s="89">
        <f aca="true" t="shared" si="18" ref="AD18:AD49">IF($AC18=0,0,($AB18/$AC18))</f>
        <v>0.14933661176521612</v>
      </c>
      <c r="AE18" s="30">
        <v>21088678</v>
      </c>
      <c r="AF18" s="39">
        <v>424278228</v>
      </c>
      <c r="AG18" s="89">
        <f aca="true" t="shared" si="19" ref="AG18:AG49">IF($AF18=0,0,($AE18/$AF18))</f>
        <v>0.0497048318962999</v>
      </c>
    </row>
    <row r="19" spans="1:33" s="7" customFormat="1" ht="12.75" customHeight="1">
      <c r="A19" s="17"/>
      <c r="B19" s="18" t="s">
        <v>104</v>
      </c>
      <c r="C19" s="19" t="s">
        <v>105</v>
      </c>
      <c r="D19" s="29">
        <v>155147700</v>
      </c>
      <c r="E19" s="105">
        <v>206801550</v>
      </c>
      <c r="F19" s="111">
        <f t="shared" si="10"/>
        <v>0.7502250345802534</v>
      </c>
      <c r="G19" s="36">
        <v>73523290</v>
      </c>
      <c r="H19" s="30">
        <v>217576120</v>
      </c>
      <c r="I19" s="89">
        <f t="shared" si="11"/>
        <v>0.3379198507630341</v>
      </c>
      <c r="J19" s="30">
        <v>73523290</v>
      </c>
      <c r="K19" s="30">
        <v>152197770</v>
      </c>
      <c r="L19" s="89">
        <f t="shared" si="12"/>
        <v>0.48307731447050767</v>
      </c>
      <c r="M19" s="30">
        <v>73523290</v>
      </c>
      <c r="N19" s="30">
        <v>155147700</v>
      </c>
      <c r="O19" s="89">
        <f t="shared" si="13"/>
        <v>0.47389223301408917</v>
      </c>
      <c r="P19" s="30">
        <v>8213500</v>
      </c>
      <c r="Q19" s="30">
        <v>33196200</v>
      </c>
      <c r="R19" s="89">
        <f t="shared" si="14"/>
        <v>0.2474228978015556</v>
      </c>
      <c r="S19" s="39">
        <v>0</v>
      </c>
      <c r="T19" s="40">
        <v>33196200</v>
      </c>
      <c r="U19" s="89">
        <f t="shared" si="15"/>
        <v>0</v>
      </c>
      <c r="V19" s="39">
        <v>0</v>
      </c>
      <c r="W19" s="40">
        <v>576000324</v>
      </c>
      <c r="X19" s="89">
        <f t="shared" si="16"/>
        <v>0</v>
      </c>
      <c r="Y19" s="39">
        <v>23957700</v>
      </c>
      <c r="Z19" s="39">
        <v>33196200</v>
      </c>
      <c r="AA19" s="89">
        <f t="shared" si="17"/>
        <v>0.7217000741048675</v>
      </c>
      <c r="AB19" s="30">
        <v>15200576</v>
      </c>
      <c r="AC19" s="39">
        <v>108317120</v>
      </c>
      <c r="AD19" s="89">
        <f t="shared" si="18"/>
        <v>0.14033401183487892</v>
      </c>
      <c r="AE19" s="30">
        <v>9000000</v>
      </c>
      <c r="AF19" s="39">
        <v>217576120</v>
      </c>
      <c r="AG19" s="89">
        <f t="shared" si="19"/>
        <v>0.04136483360398191</v>
      </c>
    </row>
    <row r="20" spans="1:33" s="7" customFormat="1" ht="12.75" customHeight="1">
      <c r="A20" s="17"/>
      <c r="B20" s="18" t="s">
        <v>106</v>
      </c>
      <c r="C20" s="19" t="s">
        <v>107</v>
      </c>
      <c r="D20" s="29">
        <v>564942831</v>
      </c>
      <c r="E20" s="105">
        <v>656234363</v>
      </c>
      <c r="F20" s="111">
        <f t="shared" si="10"/>
        <v>0.8608857793080854</v>
      </c>
      <c r="G20" s="36">
        <v>144630828</v>
      </c>
      <c r="H20" s="30">
        <v>486190600</v>
      </c>
      <c r="I20" s="89">
        <f t="shared" si="11"/>
        <v>0.2974776312006032</v>
      </c>
      <c r="J20" s="30">
        <v>144630828</v>
      </c>
      <c r="K20" s="30">
        <v>381786813</v>
      </c>
      <c r="L20" s="89">
        <f t="shared" si="12"/>
        <v>0.3788261487177138</v>
      </c>
      <c r="M20" s="30">
        <v>144630828</v>
      </c>
      <c r="N20" s="30">
        <v>564942831</v>
      </c>
      <c r="O20" s="89">
        <f t="shared" si="13"/>
        <v>0.25600967047230305</v>
      </c>
      <c r="P20" s="30">
        <v>0</v>
      </c>
      <c r="Q20" s="30">
        <v>170043113</v>
      </c>
      <c r="R20" s="89">
        <f t="shared" si="14"/>
        <v>0</v>
      </c>
      <c r="S20" s="39">
        <v>0</v>
      </c>
      <c r="T20" s="40">
        <v>170043113</v>
      </c>
      <c r="U20" s="89">
        <f t="shared" si="15"/>
        <v>0</v>
      </c>
      <c r="V20" s="39">
        <v>0</v>
      </c>
      <c r="W20" s="40">
        <v>908809608</v>
      </c>
      <c r="X20" s="89">
        <f t="shared" si="16"/>
        <v>0</v>
      </c>
      <c r="Y20" s="39">
        <v>144995576</v>
      </c>
      <c r="Z20" s="39">
        <v>170043113</v>
      </c>
      <c r="AA20" s="89">
        <f t="shared" si="17"/>
        <v>0.8526989034833772</v>
      </c>
      <c r="AB20" s="30">
        <v>189260069</v>
      </c>
      <c r="AC20" s="39">
        <v>306690237</v>
      </c>
      <c r="AD20" s="89">
        <f t="shared" si="18"/>
        <v>0.6171049683593286</v>
      </c>
      <c r="AE20" s="30">
        <v>263776178</v>
      </c>
      <c r="AF20" s="39">
        <v>486190600</v>
      </c>
      <c r="AG20" s="89">
        <f t="shared" si="19"/>
        <v>0.542536564878054</v>
      </c>
    </row>
    <row r="21" spans="1:33" s="7" customFormat="1" ht="12.75" customHeight="1">
      <c r="A21" s="17"/>
      <c r="B21" s="18" t="s">
        <v>108</v>
      </c>
      <c r="C21" s="19" t="s">
        <v>109</v>
      </c>
      <c r="D21" s="29">
        <v>310352621</v>
      </c>
      <c r="E21" s="105">
        <v>406282505</v>
      </c>
      <c r="F21" s="111">
        <f t="shared" si="10"/>
        <v>0.7638837931256725</v>
      </c>
      <c r="G21" s="36">
        <v>114500055</v>
      </c>
      <c r="H21" s="30">
        <v>373997947</v>
      </c>
      <c r="I21" s="89">
        <f t="shared" si="11"/>
        <v>0.3061515602383775</v>
      </c>
      <c r="J21" s="30">
        <v>114500055</v>
      </c>
      <c r="K21" s="30">
        <v>315474337</v>
      </c>
      <c r="L21" s="89">
        <f t="shared" si="12"/>
        <v>0.3629457029336748</v>
      </c>
      <c r="M21" s="30">
        <v>114500055</v>
      </c>
      <c r="N21" s="30">
        <v>310352621</v>
      </c>
      <c r="O21" s="89">
        <f t="shared" si="13"/>
        <v>0.36893535692099083</v>
      </c>
      <c r="P21" s="30">
        <v>5078300</v>
      </c>
      <c r="Q21" s="30">
        <v>37284600</v>
      </c>
      <c r="R21" s="89">
        <f t="shared" si="14"/>
        <v>0.1362036873132607</v>
      </c>
      <c r="S21" s="39">
        <v>0</v>
      </c>
      <c r="T21" s="40">
        <v>37284600</v>
      </c>
      <c r="U21" s="89">
        <f t="shared" si="15"/>
        <v>0</v>
      </c>
      <c r="V21" s="39">
        <v>0</v>
      </c>
      <c r="W21" s="40">
        <v>37284600</v>
      </c>
      <c r="X21" s="89">
        <f t="shared" si="16"/>
        <v>0</v>
      </c>
      <c r="Y21" s="39">
        <v>32571300</v>
      </c>
      <c r="Z21" s="39">
        <v>37284600</v>
      </c>
      <c r="AA21" s="89">
        <f t="shared" si="17"/>
        <v>0.8735858772790911</v>
      </c>
      <c r="AB21" s="30">
        <v>0</v>
      </c>
      <c r="AC21" s="39">
        <v>158449144</v>
      </c>
      <c r="AD21" s="89">
        <f t="shared" si="18"/>
        <v>0</v>
      </c>
      <c r="AE21" s="30">
        <v>0</v>
      </c>
      <c r="AF21" s="39">
        <v>373997947</v>
      </c>
      <c r="AG21" s="89">
        <f t="shared" si="19"/>
        <v>0</v>
      </c>
    </row>
    <row r="22" spans="1:33" s="7" customFormat="1" ht="12.75" customHeight="1">
      <c r="A22" s="17"/>
      <c r="B22" s="18" t="s">
        <v>110</v>
      </c>
      <c r="C22" s="19" t="s">
        <v>111</v>
      </c>
      <c r="D22" s="29">
        <v>137138686</v>
      </c>
      <c r="E22" s="105">
        <v>204193956</v>
      </c>
      <c r="F22" s="111">
        <f t="shared" si="10"/>
        <v>0.6716099177783695</v>
      </c>
      <c r="G22" s="36">
        <v>53417883</v>
      </c>
      <c r="H22" s="30">
        <v>217103168</v>
      </c>
      <c r="I22" s="89">
        <f t="shared" si="11"/>
        <v>0.24604838101671553</v>
      </c>
      <c r="J22" s="30">
        <v>53417883</v>
      </c>
      <c r="K22" s="30">
        <v>196607863</v>
      </c>
      <c r="L22" s="89">
        <f t="shared" si="12"/>
        <v>0.2716975922778836</v>
      </c>
      <c r="M22" s="30">
        <v>53417883</v>
      </c>
      <c r="N22" s="30">
        <v>137138686</v>
      </c>
      <c r="O22" s="89">
        <f t="shared" si="13"/>
        <v>0.38951724387967374</v>
      </c>
      <c r="P22" s="30">
        <v>19637000</v>
      </c>
      <c r="Q22" s="30">
        <v>52797000</v>
      </c>
      <c r="R22" s="89">
        <f t="shared" si="14"/>
        <v>0.371934011402163</v>
      </c>
      <c r="S22" s="39">
        <v>0</v>
      </c>
      <c r="T22" s="40">
        <v>52797000</v>
      </c>
      <c r="U22" s="89">
        <f t="shared" si="15"/>
        <v>0</v>
      </c>
      <c r="V22" s="39">
        <v>0</v>
      </c>
      <c r="W22" s="40">
        <v>510652018</v>
      </c>
      <c r="X22" s="89">
        <f t="shared" si="16"/>
        <v>0</v>
      </c>
      <c r="Y22" s="39">
        <v>32195000</v>
      </c>
      <c r="Z22" s="39">
        <v>52797000</v>
      </c>
      <c r="AA22" s="89">
        <f t="shared" si="17"/>
        <v>0.6097884349489554</v>
      </c>
      <c r="AB22" s="30">
        <v>28490200</v>
      </c>
      <c r="AC22" s="39">
        <v>43803729</v>
      </c>
      <c r="AD22" s="89">
        <f t="shared" si="18"/>
        <v>0.650405813623767</v>
      </c>
      <c r="AE22" s="30">
        <v>21540000</v>
      </c>
      <c r="AF22" s="39">
        <v>217103168</v>
      </c>
      <c r="AG22" s="89">
        <f t="shared" si="19"/>
        <v>0.09921550292624012</v>
      </c>
    </row>
    <row r="23" spans="1:33" s="7" customFormat="1" ht="12.75" customHeight="1">
      <c r="A23" s="17"/>
      <c r="B23" s="18" t="s">
        <v>112</v>
      </c>
      <c r="C23" s="19" t="s">
        <v>113</v>
      </c>
      <c r="D23" s="29">
        <v>574876187</v>
      </c>
      <c r="E23" s="105">
        <v>675557595</v>
      </c>
      <c r="F23" s="111">
        <f t="shared" si="10"/>
        <v>0.8509654709751283</v>
      </c>
      <c r="G23" s="36">
        <v>233201497</v>
      </c>
      <c r="H23" s="30">
        <v>686356524</v>
      </c>
      <c r="I23" s="89">
        <f t="shared" si="11"/>
        <v>0.33976729126275484</v>
      </c>
      <c r="J23" s="30">
        <v>233201497</v>
      </c>
      <c r="K23" s="30">
        <v>478962733</v>
      </c>
      <c r="L23" s="89">
        <f t="shared" si="12"/>
        <v>0.4868886051725448</v>
      </c>
      <c r="M23" s="30">
        <v>233201497</v>
      </c>
      <c r="N23" s="30">
        <v>574876187</v>
      </c>
      <c r="O23" s="89">
        <f t="shared" si="13"/>
        <v>0.4056551693625814</v>
      </c>
      <c r="P23" s="30">
        <v>24685200</v>
      </c>
      <c r="Q23" s="30">
        <v>63068547</v>
      </c>
      <c r="R23" s="89">
        <f t="shared" si="14"/>
        <v>0.39140270664551696</v>
      </c>
      <c r="S23" s="39">
        <v>0</v>
      </c>
      <c r="T23" s="40">
        <v>63068547</v>
      </c>
      <c r="U23" s="89">
        <f t="shared" si="15"/>
        <v>0</v>
      </c>
      <c r="V23" s="39">
        <v>0</v>
      </c>
      <c r="W23" s="40">
        <v>2649006198</v>
      </c>
      <c r="X23" s="89">
        <f t="shared" si="16"/>
        <v>0</v>
      </c>
      <c r="Y23" s="39">
        <v>43902862</v>
      </c>
      <c r="Z23" s="39">
        <v>63068547</v>
      </c>
      <c r="AA23" s="89">
        <f t="shared" si="17"/>
        <v>0.696113420846686</v>
      </c>
      <c r="AB23" s="30">
        <v>49675240</v>
      </c>
      <c r="AC23" s="39">
        <v>356823910</v>
      </c>
      <c r="AD23" s="89">
        <f t="shared" si="18"/>
        <v>0.1392149982326016</v>
      </c>
      <c r="AE23" s="30">
        <v>94112731</v>
      </c>
      <c r="AF23" s="39">
        <v>686356524</v>
      </c>
      <c r="AG23" s="89">
        <f t="shared" si="19"/>
        <v>0.13711930710809417</v>
      </c>
    </row>
    <row r="24" spans="1:33" s="7" customFormat="1" ht="12.75" customHeight="1">
      <c r="A24" s="17"/>
      <c r="B24" s="18" t="s">
        <v>114</v>
      </c>
      <c r="C24" s="19" t="s">
        <v>115</v>
      </c>
      <c r="D24" s="29">
        <v>95244662</v>
      </c>
      <c r="E24" s="105">
        <v>140459288</v>
      </c>
      <c r="F24" s="111">
        <f t="shared" si="10"/>
        <v>0.6780944382973093</v>
      </c>
      <c r="G24" s="36">
        <v>46779679</v>
      </c>
      <c r="H24" s="30">
        <v>142357741</v>
      </c>
      <c r="I24" s="89">
        <f t="shared" si="11"/>
        <v>0.32860649987414453</v>
      </c>
      <c r="J24" s="30">
        <v>46779679</v>
      </c>
      <c r="K24" s="30">
        <v>138635810</v>
      </c>
      <c r="L24" s="89">
        <f t="shared" si="12"/>
        <v>0.33742854028840025</v>
      </c>
      <c r="M24" s="30">
        <v>46779679</v>
      </c>
      <c r="N24" s="30">
        <v>95244662</v>
      </c>
      <c r="O24" s="89">
        <f t="shared" si="13"/>
        <v>0.4911527640257677</v>
      </c>
      <c r="P24" s="30">
        <v>290000</v>
      </c>
      <c r="Q24" s="30">
        <v>19197211</v>
      </c>
      <c r="R24" s="89">
        <f t="shared" si="14"/>
        <v>0.015106361022963179</v>
      </c>
      <c r="S24" s="39">
        <v>0</v>
      </c>
      <c r="T24" s="40">
        <v>19197211</v>
      </c>
      <c r="U24" s="89">
        <f t="shared" si="15"/>
        <v>0</v>
      </c>
      <c r="V24" s="39">
        <v>0</v>
      </c>
      <c r="W24" s="40">
        <v>321518340</v>
      </c>
      <c r="X24" s="89">
        <f t="shared" si="16"/>
        <v>0</v>
      </c>
      <c r="Y24" s="39">
        <v>18604300</v>
      </c>
      <c r="Z24" s="39">
        <v>19197211</v>
      </c>
      <c r="AA24" s="89">
        <f t="shared" si="17"/>
        <v>0.9691147323431513</v>
      </c>
      <c r="AB24" s="30">
        <v>9169273</v>
      </c>
      <c r="AC24" s="39">
        <v>23768299</v>
      </c>
      <c r="AD24" s="89">
        <f t="shared" si="18"/>
        <v>0.38577741722283115</v>
      </c>
      <c r="AE24" s="30">
        <v>37548257</v>
      </c>
      <c r="AF24" s="39">
        <v>142357741</v>
      </c>
      <c r="AG24" s="89">
        <f t="shared" si="19"/>
        <v>0.26375985412693503</v>
      </c>
    </row>
    <row r="25" spans="1:33" s="7" customFormat="1" ht="12.75" customHeight="1">
      <c r="A25" s="17"/>
      <c r="B25" s="18" t="s">
        <v>116</v>
      </c>
      <c r="C25" s="19" t="s">
        <v>117</v>
      </c>
      <c r="D25" s="29">
        <v>168949563</v>
      </c>
      <c r="E25" s="105">
        <v>385339544</v>
      </c>
      <c r="F25" s="111">
        <f t="shared" si="10"/>
        <v>0.43844335633510795</v>
      </c>
      <c r="G25" s="36">
        <v>89792373</v>
      </c>
      <c r="H25" s="30">
        <v>266338432</v>
      </c>
      <c r="I25" s="89">
        <f t="shared" si="11"/>
        <v>0.33713637316900624</v>
      </c>
      <c r="J25" s="30">
        <v>89792373</v>
      </c>
      <c r="K25" s="30">
        <v>266338432</v>
      </c>
      <c r="L25" s="89">
        <f t="shared" si="12"/>
        <v>0.33713637316900624</v>
      </c>
      <c r="M25" s="30">
        <v>89792373</v>
      </c>
      <c r="N25" s="30">
        <v>168949563</v>
      </c>
      <c r="O25" s="89">
        <f t="shared" si="13"/>
        <v>0.531474431810161</v>
      </c>
      <c r="P25" s="30">
        <v>0</v>
      </c>
      <c r="Q25" s="30">
        <v>158211413</v>
      </c>
      <c r="R25" s="89">
        <f t="shared" si="14"/>
        <v>0</v>
      </c>
      <c r="S25" s="39">
        <v>0</v>
      </c>
      <c r="T25" s="40">
        <v>158211413</v>
      </c>
      <c r="U25" s="89">
        <f t="shared" si="15"/>
        <v>0</v>
      </c>
      <c r="V25" s="39">
        <v>0</v>
      </c>
      <c r="W25" s="40">
        <v>157525122</v>
      </c>
      <c r="X25" s="89">
        <f t="shared" si="16"/>
        <v>0</v>
      </c>
      <c r="Y25" s="39">
        <v>72622019</v>
      </c>
      <c r="Z25" s="39">
        <v>158211413</v>
      </c>
      <c r="AA25" s="89">
        <f t="shared" si="17"/>
        <v>0.4590188382932905</v>
      </c>
      <c r="AB25" s="30">
        <v>0</v>
      </c>
      <c r="AC25" s="39">
        <v>1200000</v>
      </c>
      <c r="AD25" s="89">
        <f t="shared" si="18"/>
        <v>0</v>
      </c>
      <c r="AE25" s="30">
        <v>0</v>
      </c>
      <c r="AF25" s="39">
        <v>266338432</v>
      </c>
      <c r="AG25" s="89">
        <f t="shared" si="19"/>
        <v>0</v>
      </c>
    </row>
    <row r="26" spans="1:33" s="7" customFormat="1" ht="12.75" customHeight="1">
      <c r="A26" s="17"/>
      <c r="B26" s="18" t="s">
        <v>118</v>
      </c>
      <c r="C26" s="19" t="s">
        <v>119</v>
      </c>
      <c r="D26" s="29">
        <v>120333513</v>
      </c>
      <c r="E26" s="105">
        <v>337366813</v>
      </c>
      <c r="F26" s="111">
        <f t="shared" si="10"/>
        <v>0.35668449996591695</v>
      </c>
      <c r="G26" s="36">
        <v>165411007</v>
      </c>
      <c r="H26" s="30">
        <v>393904054</v>
      </c>
      <c r="I26" s="89">
        <f t="shared" si="11"/>
        <v>0.4199271505847462</v>
      </c>
      <c r="J26" s="30">
        <v>165411007</v>
      </c>
      <c r="K26" s="30">
        <v>386904054</v>
      </c>
      <c r="L26" s="89">
        <f t="shared" si="12"/>
        <v>0.4275246157022692</v>
      </c>
      <c r="M26" s="30">
        <v>165411007</v>
      </c>
      <c r="N26" s="30">
        <v>120333513</v>
      </c>
      <c r="O26" s="89">
        <f t="shared" si="13"/>
        <v>1.374604653983633</v>
      </c>
      <c r="P26" s="30">
        <v>0</v>
      </c>
      <c r="Q26" s="30">
        <v>72225650</v>
      </c>
      <c r="R26" s="89">
        <f t="shared" si="14"/>
        <v>0</v>
      </c>
      <c r="S26" s="39">
        <v>0</v>
      </c>
      <c r="T26" s="40">
        <v>72225650</v>
      </c>
      <c r="U26" s="89">
        <f t="shared" si="15"/>
        <v>0</v>
      </c>
      <c r="V26" s="39">
        <v>0</v>
      </c>
      <c r="W26" s="40">
        <v>900836821</v>
      </c>
      <c r="X26" s="89">
        <f t="shared" si="16"/>
        <v>0</v>
      </c>
      <c r="Y26" s="39">
        <v>68170650</v>
      </c>
      <c r="Z26" s="39">
        <v>72225650</v>
      </c>
      <c r="AA26" s="89">
        <f t="shared" si="17"/>
        <v>0.9438565108102177</v>
      </c>
      <c r="AB26" s="30">
        <v>5441258</v>
      </c>
      <c r="AC26" s="39">
        <v>4099866</v>
      </c>
      <c r="AD26" s="89">
        <f t="shared" si="18"/>
        <v>1.3271794736706028</v>
      </c>
      <c r="AE26" s="30">
        <v>46719144</v>
      </c>
      <c r="AF26" s="39">
        <v>393904054</v>
      </c>
      <c r="AG26" s="89">
        <f t="shared" si="19"/>
        <v>0.11860539013391316</v>
      </c>
    </row>
    <row r="27" spans="1:33" s="7" customFormat="1" ht="12.75" customHeight="1">
      <c r="A27" s="17"/>
      <c r="B27" s="18" t="s">
        <v>120</v>
      </c>
      <c r="C27" s="19" t="s">
        <v>121</v>
      </c>
      <c r="D27" s="29">
        <v>78436170</v>
      </c>
      <c r="E27" s="105">
        <v>121313170</v>
      </c>
      <c r="F27" s="111">
        <f t="shared" si="10"/>
        <v>0.6465593966425904</v>
      </c>
      <c r="G27" s="36">
        <v>50768247</v>
      </c>
      <c r="H27" s="30">
        <v>127315122</v>
      </c>
      <c r="I27" s="89">
        <f t="shared" si="11"/>
        <v>0.3987605415796562</v>
      </c>
      <c r="J27" s="30">
        <v>50768247</v>
      </c>
      <c r="K27" s="30">
        <v>119815122</v>
      </c>
      <c r="L27" s="89">
        <f t="shared" si="12"/>
        <v>0.42372153157762504</v>
      </c>
      <c r="M27" s="30">
        <v>50768247</v>
      </c>
      <c r="N27" s="30">
        <v>78436170</v>
      </c>
      <c r="O27" s="89">
        <f t="shared" si="13"/>
        <v>0.647255558245641</v>
      </c>
      <c r="P27" s="30">
        <v>7932500</v>
      </c>
      <c r="Q27" s="30">
        <v>20674850</v>
      </c>
      <c r="R27" s="89">
        <f t="shared" si="14"/>
        <v>0.38367872076460047</v>
      </c>
      <c r="S27" s="39">
        <v>0</v>
      </c>
      <c r="T27" s="40">
        <v>20674850</v>
      </c>
      <c r="U27" s="89">
        <f t="shared" si="15"/>
        <v>0</v>
      </c>
      <c r="V27" s="39">
        <v>0</v>
      </c>
      <c r="W27" s="40">
        <v>259571233</v>
      </c>
      <c r="X27" s="89">
        <f t="shared" si="16"/>
        <v>0</v>
      </c>
      <c r="Y27" s="39">
        <v>7481175</v>
      </c>
      <c r="Z27" s="39">
        <v>20674850</v>
      </c>
      <c r="AA27" s="89">
        <f t="shared" si="17"/>
        <v>0.36184905815519824</v>
      </c>
      <c r="AB27" s="30">
        <v>20000000</v>
      </c>
      <c r="AC27" s="39">
        <v>18263470</v>
      </c>
      <c r="AD27" s="89">
        <f t="shared" si="18"/>
        <v>1.095082150325212</v>
      </c>
      <c r="AE27" s="30">
        <v>14948169</v>
      </c>
      <c r="AF27" s="39">
        <v>127315122</v>
      </c>
      <c r="AG27" s="89">
        <f t="shared" si="19"/>
        <v>0.11741078958397416</v>
      </c>
    </row>
    <row r="28" spans="1:33" s="7" customFormat="1" ht="12.75" customHeight="1">
      <c r="A28" s="17"/>
      <c r="B28" s="18" t="s">
        <v>122</v>
      </c>
      <c r="C28" s="19" t="s">
        <v>123</v>
      </c>
      <c r="D28" s="29">
        <v>147919107</v>
      </c>
      <c r="E28" s="105">
        <v>273293457</v>
      </c>
      <c r="F28" s="111">
        <f t="shared" si="10"/>
        <v>0.5412464265472701</v>
      </c>
      <c r="G28" s="36">
        <v>95316309</v>
      </c>
      <c r="H28" s="30">
        <v>232163807</v>
      </c>
      <c r="I28" s="89">
        <f t="shared" si="11"/>
        <v>0.41055628020434726</v>
      </c>
      <c r="J28" s="30">
        <v>95316309</v>
      </c>
      <c r="K28" s="30">
        <v>207163807</v>
      </c>
      <c r="L28" s="89">
        <f t="shared" si="12"/>
        <v>0.46010116525808004</v>
      </c>
      <c r="M28" s="30">
        <v>95316309</v>
      </c>
      <c r="N28" s="30">
        <v>147919107</v>
      </c>
      <c r="O28" s="89">
        <f t="shared" si="13"/>
        <v>0.6443813171478922</v>
      </c>
      <c r="P28" s="30">
        <v>12490000</v>
      </c>
      <c r="Q28" s="30">
        <v>41129650</v>
      </c>
      <c r="R28" s="89">
        <f t="shared" si="14"/>
        <v>0.30367387031010473</v>
      </c>
      <c r="S28" s="39">
        <v>0</v>
      </c>
      <c r="T28" s="40">
        <v>41129650</v>
      </c>
      <c r="U28" s="89">
        <f t="shared" si="15"/>
        <v>0</v>
      </c>
      <c r="V28" s="39">
        <v>0</v>
      </c>
      <c r="W28" s="40">
        <v>412428384</v>
      </c>
      <c r="X28" s="89">
        <f t="shared" si="16"/>
        <v>0</v>
      </c>
      <c r="Y28" s="39">
        <v>27019955</v>
      </c>
      <c r="Z28" s="39">
        <v>41129650</v>
      </c>
      <c r="AA28" s="89">
        <f t="shared" si="17"/>
        <v>0.6569459015576354</v>
      </c>
      <c r="AB28" s="30">
        <v>1979577</v>
      </c>
      <c r="AC28" s="39">
        <v>44407920</v>
      </c>
      <c r="AD28" s="89">
        <f t="shared" si="18"/>
        <v>0.04457711597390736</v>
      </c>
      <c r="AE28" s="30">
        <v>29731737</v>
      </c>
      <c r="AF28" s="39">
        <v>232163807</v>
      </c>
      <c r="AG28" s="89">
        <f t="shared" si="19"/>
        <v>0.1280636175991032</v>
      </c>
    </row>
    <row r="29" spans="1:33" s="7" customFormat="1" ht="12.75" customHeight="1">
      <c r="A29" s="17"/>
      <c r="B29" s="18" t="s">
        <v>124</v>
      </c>
      <c r="C29" s="19" t="s">
        <v>125</v>
      </c>
      <c r="D29" s="29">
        <v>80188400</v>
      </c>
      <c r="E29" s="105">
        <v>167419100</v>
      </c>
      <c r="F29" s="111">
        <f t="shared" si="10"/>
        <v>0.4789680508376882</v>
      </c>
      <c r="G29" s="36">
        <v>57867621</v>
      </c>
      <c r="H29" s="30">
        <v>158959332</v>
      </c>
      <c r="I29" s="89">
        <f t="shared" si="11"/>
        <v>0.3640404138084828</v>
      </c>
      <c r="J29" s="30">
        <v>57867621</v>
      </c>
      <c r="K29" s="30">
        <v>158959332</v>
      </c>
      <c r="L29" s="89">
        <f t="shared" si="12"/>
        <v>0.3640404138084828</v>
      </c>
      <c r="M29" s="30">
        <v>57867621</v>
      </c>
      <c r="N29" s="30">
        <v>80188400</v>
      </c>
      <c r="O29" s="89">
        <f t="shared" si="13"/>
        <v>0.7216457866723865</v>
      </c>
      <c r="P29" s="30">
        <v>6755983</v>
      </c>
      <c r="Q29" s="30">
        <v>31517283</v>
      </c>
      <c r="R29" s="89">
        <f t="shared" si="14"/>
        <v>0.21435803968254497</v>
      </c>
      <c r="S29" s="39">
        <v>0</v>
      </c>
      <c r="T29" s="40">
        <v>31517283</v>
      </c>
      <c r="U29" s="89">
        <f t="shared" si="15"/>
        <v>0</v>
      </c>
      <c r="V29" s="39">
        <v>0</v>
      </c>
      <c r="W29" s="40">
        <v>146434014</v>
      </c>
      <c r="X29" s="89">
        <f t="shared" si="16"/>
        <v>0</v>
      </c>
      <c r="Y29" s="39">
        <v>23720000</v>
      </c>
      <c r="Z29" s="39">
        <v>31517283</v>
      </c>
      <c r="AA29" s="89">
        <f t="shared" si="17"/>
        <v>0.7526029448667895</v>
      </c>
      <c r="AB29" s="30">
        <v>0</v>
      </c>
      <c r="AC29" s="39">
        <v>674160</v>
      </c>
      <c r="AD29" s="89">
        <f t="shared" si="18"/>
        <v>0</v>
      </c>
      <c r="AE29" s="30">
        <v>23713000</v>
      </c>
      <c r="AF29" s="39">
        <v>158959332</v>
      </c>
      <c r="AG29" s="89">
        <f t="shared" si="19"/>
        <v>0.14917652019322777</v>
      </c>
    </row>
    <row r="30" spans="1:33" s="7" customFormat="1" ht="12.75" customHeight="1">
      <c r="A30" s="17"/>
      <c r="B30" s="18" t="s">
        <v>126</v>
      </c>
      <c r="C30" s="19" t="s">
        <v>127</v>
      </c>
      <c r="D30" s="29">
        <v>177669560</v>
      </c>
      <c r="E30" s="105">
        <v>318283010</v>
      </c>
      <c r="F30" s="111">
        <f t="shared" si="10"/>
        <v>0.5582125165901881</v>
      </c>
      <c r="G30" s="36">
        <v>98756930</v>
      </c>
      <c r="H30" s="30">
        <v>437561128</v>
      </c>
      <c r="I30" s="89">
        <f t="shared" si="11"/>
        <v>0.22569859084923102</v>
      </c>
      <c r="J30" s="30">
        <v>98756930</v>
      </c>
      <c r="K30" s="30">
        <v>295561128</v>
      </c>
      <c r="L30" s="89">
        <f t="shared" si="12"/>
        <v>0.3341336889200125</v>
      </c>
      <c r="M30" s="30">
        <v>98756930</v>
      </c>
      <c r="N30" s="30">
        <v>177669560</v>
      </c>
      <c r="O30" s="89">
        <f t="shared" si="13"/>
        <v>0.5558460886603197</v>
      </c>
      <c r="P30" s="30">
        <v>9080430</v>
      </c>
      <c r="Q30" s="30">
        <v>50499000</v>
      </c>
      <c r="R30" s="89">
        <f t="shared" si="14"/>
        <v>0.1798140557238757</v>
      </c>
      <c r="S30" s="39">
        <v>0</v>
      </c>
      <c r="T30" s="40">
        <v>50499000</v>
      </c>
      <c r="U30" s="89">
        <f t="shared" si="15"/>
        <v>0</v>
      </c>
      <c r="V30" s="39">
        <v>0</v>
      </c>
      <c r="W30" s="40">
        <v>466362744</v>
      </c>
      <c r="X30" s="89">
        <f t="shared" si="16"/>
        <v>0</v>
      </c>
      <c r="Y30" s="39">
        <v>24757948</v>
      </c>
      <c r="Z30" s="39">
        <v>50499000</v>
      </c>
      <c r="AA30" s="89">
        <f t="shared" si="17"/>
        <v>0.4902661042792927</v>
      </c>
      <c r="AB30" s="30">
        <v>106251990</v>
      </c>
      <c r="AC30" s="39">
        <v>65883298</v>
      </c>
      <c r="AD30" s="89">
        <f t="shared" si="18"/>
        <v>1.6127302856028853</v>
      </c>
      <c r="AE30" s="30">
        <v>125537943</v>
      </c>
      <c r="AF30" s="39">
        <v>437561128</v>
      </c>
      <c r="AG30" s="89">
        <f t="shared" si="19"/>
        <v>0.2869037831898084</v>
      </c>
    </row>
    <row r="31" spans="1:33" s="7" customFormat="1" ht="12.75" customHeight="1">
      <c r="A31" s="17"/>
      <c r="B31" s="18" t="s">
        <v>128</v>
      </c>
      <c r="C31" s="19" t="s">
        <v>129</v>
      </c>
      <c r="D31" s="29">
        <v>215484056</v>
      </c>
      <c r="E31" s="105">
        <v>267862633</v>
      </c>
      <c r="F31" s="111">
        <f t="shared" si="10"/>
        <v>0.8044573204803822</v>
      </c>
      <c r="G31" s="36">
        <v>70655433</v>
      </c>
      <c r="H31" s="30">
        <v>279183888</v>
      </c>
      <c r="I31" s="89">
        <f t="shared" si="11"/>
        <v>0.25307847636250413</v>
      </c>
      <c r="J31" s="30">
        <v>70655433</v>
      </c>
      <c r="K31" s="30">
        <v>205983888</v>
      </c>
      <c r="L31" s="89">
        <f t="shared" si="12"/>
        <v>0.3430143672207993</v>
      </c>
      <c r="M31" s="30">
        <v>70655433</v>
      </c>
      <c r="N31" s="30">
        <v>215484056</v>
      </c>
      <c r="O31" s="89">
        <f t="shared" si="13"/>
        <v>0.3278916979361109</v>
      </c>
      <c r="P31" s="30">
        <v>15607700</v>
      </c>
      <c r="Q31" s="30">
        <v>32976700</v>
      </c>
      <c r="R31" s="89">
        <f t="shared" si="14"/>
        <v>0.4732947808604257</v>
      </c>
      <c r="S31" s="39">
        <v>0</v>
      </c>
      <c r="T31" s="40">
        <v>32976700</v>
      </c>
      <c r="U31" s="89">
        <f t="shared" si="15"/>
        <v>0</v>
      </c>
      <c r="V31" s="39">
        <v>0</v>
      </c>
      <c r="W31" s="40">
        <v>712142763</v>
      </c>
      <c r="X31" s="89">
        <f t="shared" si="16"/>
        <v>0</v>
      </c>
      <c r="Y31" s="39">
        <v>22918750</v>
      </c>
      <c r="Z31" s="39">
        <v>32976700</v>
      </c>
      <c r="AA31" s="89">
        <f t="shared" si="17"/>
        <v>0.6949982866690724</v>
      </c>
      <c r="AB31" s="30">
        <v>0</v>
      </c>
      <c r="AC31" s="39">
        <v>141161130</v>
      </c>
      <c r="AD31" s="89">
        <f t="shared" si="18"/>
        <v>0</v>
      </c>
      <c r="AE31" s="30">
        <v>0</v>
      </c>
      <c r="AF31" s="39">
        <v>279183888</v>
      </c>
      <c r="AG31" s="89">
        <f t="shared" si="19"/>
        <v>0</v>
      </c>
    </row>
    <row r="32" spans="1:33" s="7" customFormat="1" ht="12.75" customHeight="1">
      <c r="A32" s="17"/>
      <c r="B32" s="18" t="s">
        <v>130</v>
      </c>
      <c r="C32" s="19" t="s">
        <v>131</v>
      </c>
      <c r="D32" s="29">
        <v>56259009</v>
      </c>
      <c r="E32" s="105">
        <v>222494009</v>
      </c>
      <c r="F32" s="111">
        <f t="shared" si="10"/>
        <v>0.25285628702029456</v>
      </c>
      <c r="G32" s="36">
        <v>103388000</v>
      </c>
      <c r="H32" s="30">
        <v>254374644</v>
      </c>
      <c r="I32" s="89">
        <f t="shared" si="11"/>
        <v>0.4064398808554205</v>
      </c>
      <c r="J32" s="30">
        <v>103388000</v>
      </c>
      <c r="K32" s="30">
        <v>254374644</v>
      </c>
      <c r="L32" s="89">
        <f t="shared" si="12"/>
        <v>0.4064398808554205</v>
      </c>
      <c r="M32" s="30">
        <v>103388000</v>
      </c>
      <c r="N32" s="30">
        <v>56259009</v>
      </c>
      <c r="O32" s="89">
        <f t="shared" si="13"/>
        <v>1.8377145605248753</v>
      </c>
      <c r="P32" s="30">
        <v>200000</v>
      </c>
      <c r="Q32" s="30">
        <v>38100710</v>
      </c>
      <c r="R32" s="89">
        <f t="shared" si="14"/>
        <v>0.005249246011426034</v>
      </c>
      <c r="S32" s="39">
        <v>0</v>
      </c>
      <c r="T32" s="40">
        <v>38100710</v>
      </c>
      <c r="U32" s="89">
        <f t="shared" si="15"/>
        <v>0</v>
      </c>
      <c r="V32" s="39">
        <v>0</v>
      </c>
      <c r="W32" s="40">
        <v>555156000</v>
      </c>
      <c r="X32" s="89">
        <f t="shared" si="16"/>
        <v>0</v>
      </c>
      <c r="Y32" s="39">
        <v>34355109</v>
      </c>
      <c r="Z32" s="39">
        <v>38100710</v>
      </c>
      <c r="AA32" s="89">
        <f t="shared" si="17"/>
        <v>0.9016920944517832</v>
      </c>
      <c r="AB32" s="30">
        <v>52385000</v>
      </c>
      <c r="AC32" s="39">
        <v>6180821</v>
      </c>
      <c r="AD32" s="89">
        <f t="shared" si="18"/>
        <v>8.47541127626896</v>
      </c>
      <c r="AE32" s="30">
        <v>-8364000</v>
      </c>
      <c r="AF32" s="39">
        <v>254374644</v>
      </c>
      <c r="AG32" s="89">
        <f t="shared" si="19"/>
        <v>-0.032880635697322094</v>
      </c>
    </row>
    <row r="33" spans="1:33" s="7" customFormat="1" ht="12.75" customHeight="1">
      <c r="A33" s="17"/>
      <c r="B33" s="18" t="s">
        <v>132</v>
      </c>
      <c r="C33" s="19" t="s">
        <v>133</v>
      </c>
      <c r="D33" s="29">
        <v>59482978</v>
      </c>
      <c r="E33" s="105">
        <v>189312878</v>
      </c>
      <c r="F33" s="111">
        <f t="shared" si="10"/>
        <v>0.3142046047179104</v>
      </c>
      <c r="G33" s="36">
        <v>62015445</v>
      </c>
      <c r="H33" s="30">
        <v>189298477</v>
      </c>
      <c r="I33" s="89">
        <f t="shared" si="11"/>
        <v>0.32760667694119905</v>
      </c>
      <c r="J33" s="30">
        <v>62015445</v>
      </c>
      <c r="K33" s="30">
        <v>170648477</v>
      </c>
      <c r="L33" s="89">
        <f t="shared" si="12"/>
        <v>0.36341048036426365</v>
      </c>
      <c r="M33" s="30">
        <v>62015445</v>
      </c>
      <c r="N33" s="30">
        <v>59482978</v>
      </c>
      <c r="O33" s="89">
        <f t="shared" si="13"/>
        <v>1.0425746505159845</v>
      </c>
      <c r="P33" s="30">
        <v>8800000</v>
      </c>
      <c r="Q33" s="30">
        <v>41470100</v>
      </c>
      <c r="R33" s="89">
        <f t="shared" si="14"/>
        <v>0.21220107981413114</v>
      </c>
      <c r="S33" s="39">
        <v>0</v>
      </c>
      <c r="T33" s="40">
        <v>41470100</v>
      </c>
      <c r="U33" s="89">
        <f t="shared" si="15"/>
        <v>0</v>
      </c>
      <c r="V33" s="39">
        <v>0</v>
      </c>
      <c r="W33" s="40">
        <v>481373000</v>
      </c>
      <c r="X33" s="89">
        <f t="shared" si="16"/>
        <v>0</v>
      </c>
      <c r="Y33" s="39">
        <v>23867813</v>
      </c>
      <c r="Z33" s="39">
        <v>41470100</v>
      </c>
      <c r="AA33" s="89">
        <f t="shared" si="17"/>
        <v>0.5755426922047451</v>
      </c>
      <c r="AB33" s="30">
        <v>34768000</v>
      </c>
      <c r="AC33" s="39">
        <v>13742149</v>
      </c>
      <c r="AD33" s="89">
        <f t="shared" si="18"/>
        <v>2.5300264172655966</v>
      </c>
      <c r="AE33" s="30">
        <v>17388000</v>
      </c>
      <c r="AF33" s="39">
        <v>189298477</v>
      </c>
      <c r="AG33" s="89">
        <f t="shared" si="19"/>
        <v>0.09185493869557122</v>
      </c>
    </row>
    <row r="34" spans="1:33" s="7" customFormat="1" ht="12.75" customHeight="1">
      <c r="A34" s="17"/>
      <c r="B34" s="18" t="s">
        <v>134</v>
      </c>
      <c r="C34" s="19" t="s">
        <v>135</v>
      </c>
      <c r="D34" s="29">
        <v>99258142</v>
      </c>
      <c r="E34" s="105">
        <v>243765142</v>
      </c>
      <c r="F34" s="111">
        <f t="shared" si="10"/>
        <v>0.4071875953453591</v>
      </c>
      <c r="G34" s="36">
        <v>57992551</v>
      </c>
      <c r="H34" s="30">
        <v>190972430</v>
      </c>
      <c r="I34" s="89">
        <f t="shared" si="11"/>
        <v>0.30366975484367037</v>
      </c>
      <c r="J34" s="30">
        <v>57992551</v>
      </c>
      <c r="K34" s="30">
        <v>190972430</v>
      </c>
      <c r="L34" s="89">
        <f t="shared" si="12"/>
        <v>0.30366975484367037</v>
      </c>
      <c r="M34" s="30">
        <v>57992551</v>
      </c>
      <c r="N34" s="30">
        <v>99258142</v>
      </c>
      <c r="O34" s="89">
        <f t="shared" si="13"/>
        <v>0.5842598887252998</v>
      </c>
      <c r="P34" s="30">
        <v>15184000</v>
      </c>
      <c r="Q34" s="30">
        <v>95615000</v>
      </c>
      <c r="R34" s="89">
        <f t="shared" si="14"/>
        <v>0.15880353501019714</v>
      </c>
      <c r="S34" s="39">
        <v>0</v>
      </c>
      <c r="T34" s="40">
        <v>95615000</v>
      </c>
      <c r="U34" s="89">
        <f t="shared" si="15"/>
        <v>0</v>
      </c>
      <c r="V34" s="39">
        <v>0</v>
      </c>
      <c r="W34" s="40">
        <v>377963290</v>
      </c>
      <c r="X34" s="89">
        <f t="shared" si="16"/>
        <v>0</v>
      </c>
      <c r="Y34" s="39">
        <v>78831000</v>
      </c>
      <c r="Z34" s="39">
        <v>95615000</v>
      </c>
      <c r="AA34" s="89">
        <f t="shared" si="17"/>
        <v>0.824462688908644</v>
      </c>
      <c r="AB34" s="30">
        <v>7337245</v>
      </c>
      <c r="AC34" s="39">
        <v>848642</v>
      </c>
      <c r="AD34" s="89">
        <f t="shared" si="18"/>
        <v>8.64586598353605</v>
      </c>
      <c r="AE34" s="30">
        <v>6790436</v>
      </c>
      <c r="AF34" s="39">
        <v>190972430</v>
      </c>
      <c r="AG34" s="89">
        <f t="shared" si="19"/>
        <v>0.03555715345927158</v>
      </c>
    </row>
    <row r="35" spans="1:33" s="7" customFormat="1" ht="12.75" customHeight="1">
      <c r="A35" s="17"/>
      <c r="B35" s="18" t="s">
        <v>136</v>
      </c>
      <c r="C35" s="19" t="s">
        <v>137</v>
      </c>
      <c r="D35" s="29">
        <v>47376444</v>
      </c>
      <c r="E35" s="105">
        <v>109608444</v>
      </c>
      <c r="F35" s="111">
        <f t="shared" si="10"/>
        <v>0.4322335239062421</v>
      </c>
      <c r="G35" s="36">
        <v>34309251</v>
      </c>
      <c r="H35" s="30">
        <v>93202061</v>
      </c>
      <c r="I35" s="89">
        <f t="shared" si="11"/>
        <v>0.36811687029109796</v>
      </c>
      <c r="J35" s="30">
        <v>34309251</v>
      </c>
      <c r="K35" s="30">
        <v>83924277</v>
      </c>
      <c r="L35" s="89">
        <f t="shared" si="12"/>
        <v>0.40881199369760435</v>
      </c>
      <c r="M35" s="30">
        <v>34309251</v>
      </c>
      <c r="N35" s="30">
        <v>47376444</v>
      </c>
      <c r="O35" s="89">
        <f t="shared" si="13"/>
        <v>0.724183752583879</v>
      </c>
      <c r="P35" s="30">
        <v>520000</v>
      </c>
      <c r="Q35" s="30">
        <v>19182050</v>
      </c>
      <c r="R35" s="89">
        <f t="shared" si="14"/>
        <v>0.02710867712262245</v>
      </c>
      <c r="S35" s="39">
        <v>0</v>
      </c>
      <c r="T35" s="40">
        <v>19182050</v>
      </c>
      <c r="U35" s="89">
        <f t="shared" si="15"/>
        <v>0</v>
      </c>
      <c r="V35" s="39">
        <v>0</v>
      </c>
      <c r="W35" s="40">
        <v>167290057</v>
      </c>
      <c r="X35" s="89">
        <f t="shared" si="16"/>
        <v>0</v>
      </c>
      <c r="Y35" s="39">
        <v>14600000</v>
      </c>
      <c r="Z35" s="39">
        <v>19182050</v>
      </c>
      <c r="AA35" s="89">
        <f t="shared" si="17"/>
        <v>0.761128242289015</v>
      </c>
      <c r="AB35" s="30">
        <v>9204386</v>
      </c>
      <c r="AC35" s="39">
        <v>15075684</v>
      </c>
      <c r="AD35" s="89">
        <f t="shared" si="18"/>
        <v>0.6105451666405318</v>
      </c>
      <c r="AE35" s="30">
        <v>18852407</v>
      </c>
      <c r="AF35" s="39">
        <v>93202061</v>
      </c>
      <c r="AG35" s="89">
        <f t="shared" si="19"/>
        <v>0.2022745720183162</v>
      </c>
    </row>
    <row r="36" spans="1:33" s="7" customFormat="1" ht="12.75" customHeight="1">
      <c r="A36" s="17"/>
      <c r="B36" s="18" t="s">
        <v>138</v>
      </c>
      <c r="C36" s="19" t="s">
        <v>139</v>
      </c>
      <c r="D36" s="29">
        <v>0</v>
      </c>
      <c r="E36" s="105">
        <v>0</v>
      </c>
      <c r="F36" s="111">
        <f t="shared" si="10"/>
        <v>0</v>
      </c>
      <c r="G36" s="36">
        <v>0</v>
      </c>
      <c r="H36" s="30">
        <v>0</v>
      </c>
      <c r="I36" s="89">
        <f t="shared" si="11"/>
        <v>0</v>
      </c>
      <c r="J36" s="30">
        <v>0</v>
      </c>
      <c r="K36" s="30">
        <v>0</v>
      </c>
      <c r="L36" s="89">
        <f t="shared" si="12"/>
        <v>0</v>
      </c>
      <c r="M36" s="30">
        <v>0</v>
      </c>
      <c r="N36" s="30">
        <v>0</v>
      </c>
      <c r="O36" s="89">
        <f t="shared" si="13"/>
        <v>0</v>
      </c>
      <c r="P36" s="30">
        <v>0</v>
      </c>
      <c r="Q36" s="30">
        <v>0</v>
      </c>
      <c r="R36" s="89">
        <f t="shared" si="14"/>
        <v>0</v>
      </c>
      <c r="S36" s="39">
        <v>0</v>
      </c>
      <c r="T36" s="40">
        <v>0</v>
      </c>
      <c r="U36" s="89">
        <f t="shared" si="15"/>
        <v>0</v>
      </c>
      <c r="V36" s="39">
        <v>0</v>
      </c>
      <c r="W36" s="40">
        <v>0</v>
      </c>
      <c r="X36" s="89">
        <f t="shared" si="16"/>
        <v>0</v>
      </c>
      <c r="Y36" s="39">
        <v>0</v>
      </c>
      <c r="Z36" s="39">
        <v>0</v>
      </c>
      <c r="AA36" s="89">
        <f t="shared" si="17"/>
        <v>0</v>
      </c>
      <c r="AB36" s="30">
        <v>0</v>
      </c>
      <c r="AC36" s="39">
        <v>0</v>
      </c>
      <c r="AD36" s="89">
        <f t="shared" si="18"/>
        <v>0</v>
      </c>
      <c r="AE36" s="30">
        <v>0</v>
      </c>
      <c r="AF36" s="39">
        <v>0</v>
      </c>
      <c r="AG36" s="89">
        <f t="shared" si="19"/>
        <v>0</v>
      </c>
    </row>
    <row r="37" spans="1:33" s="7" customFormat="1" ht="12.75" customHeight="1">
      <c r="A37" s="17"/>
      <c r="B37" s="18" t="s">
        <v>140</v>
      </c>
      <c r="C37" s="19" t="s">
        <v>141</v>
      </c>
      <c r="D37" s="29">
        <v>183721609</v>
      </c>
      <c r="E37" s="105">
        <v>332050609</v>
      </c>
      <c r="F37" s="111">
        <f t="shared" si="10"/>
        <v>0.553293998024259</v>
      </c>
      <c r="G37" s="36">
        <v>84771000</v>
      </c>
      <c r="H37" s="30">
        <v>278678476</v>
      </c>
      <c r="I37" s="89">
        <f t="shared" si="11"/>
        <v>0.3041892621804061</v>
      </c>
      <c r="J37" s="30">
        <v>84771000</v>
      </c>
      <c r="K37" s="30">
        <v>255004552</v>
      </c>
      <c r="L37" s="89">
        <f t="shared" si="12"/>
        <v>0.3324293599276612</v>
      </c>
      <c r="M37" s="30">
        <v>84771000</v>
      </c>
      <c r="N37" s="30">
        <v>183721609</v>
      </c>
      <c r="O37" s="89">
        <f t="shared" si="13"/>
        <v>0.46141006744612173</v>
      </c>
      <c r="P37" s="30">
        <v>16121856</v>
      </c>
      <c r="Q37" s="30">
        <v>53371856</v>
      </c>
      <c r="R37" s="89">
        <f t="shared" si="14"/>
        <v>0.30206661728233697</v>
      </c>
      <c r="S37" s="39">
        <v>0</v>
      </c>
      <c r="T37" s="40">
        <v>53371856</v>
      </c>
      <c r="U37" s="89">
        <f t="shared" si="15"/>
        <v>0</v>
      </c>
      <c r="V37" s="39">
        <v>0</v>
      </c>
      <c r="W37" s="40">
        <v>319172095</v>
      </c>
      <c r="X37" s="89">
        <f t="shared" si="16"/>
        <v>0</v>
      </c>
      <c r="Y37" s="39">
        <v>46880600</v>
      </c>
      <c r="Z37" s="39">
        <v>53371856</v>
      </c>
      <c r="AA37" s="89">
        <f t="shared" si="17"/>
        <v>0.8783767984384879</v>
      </c>
      <c r="AB37" s="30">
        <v>3555879</v>
      </c>
      <c r="AC37" s="39">
        <v>29334550</v>
      </c>
      <c r="AD37" s="89">
        <f t="shared" si="18"/>
        <v>0.12121811993025289</v>
      </c>
      <c r="AE37" s="30">
        <v>31541687</v>
      </c>
      <c r="AF37" s="39">
        <v>278678476</v>
      </c>
      <c r="AG37" s="89">
        <f t="shared" si="19"/>
        <v>0.1131830755382773</v>
      </c>
    </row>
    <row r="38" spans="1:33" s="7" customFormat="1" ht="12.75" customHeight="1">
      <c r="A38" s="17"/>
      <c r="B38" s="18" t="s">
        <v>142</v>
      </c>
      <c r="C38" s="19" t="s">
        <v>143</v>
      </c>
      <c r="D38" s="29">
        <v>105088830</v>
      </c>
      <c r="E38" s="105">
        <v>239212830</v>
      </c>
      <c r="F38" s="111">
        <f t="shared" si="10"/>
        <v>0.43931101019957836</v>
      </c>
      <c r="G38" s="36">
        <v>74259823</v>
      </c>
      <c r="H38" s="30">
        <v>206066141</v>
      </c>
      <c r="I38" s="89">
        <f t="shared" si="11"/>
        <v>0.3603688730212112</v>
      </c>
      <c r="J38" s="30">
        <v>74259823</v>
      </c>
      <c r="K38" s="30">
        <v>172932760</v>
      </c>
      <c r="L38" s="89">
        <f t="shared" si="12"/>
        <v>0.42941443252279093</v>
      </c>
      <c r="M38" s="30">
        <v>74259823</v>
      </c>
      <c r="N38" s="30">
        <v>105088830</v>
      </c>
      <c r="O38" s="89">
        <f t="shared" si="13"/>
        <v>0.7066385932738998</v>
      </c>
      <c r="P38" s="30">
        <v>29850000</v>
      </c>
      <c r="Q38" s="30">
        <v>75578000</v>
      </c>
      <c r="R38" s="89">
        <f t="shared" si="14"/>
        <v>0.3949562041864034</v>
      </c>
      <c r="S38" s="39">
        <v>0</v>
      </c>
      <c r="T38" s="40">
        <v>75578000</v>
      </c>
      <c r="U38" s="89">
        <f t="shared" si="15"/>
        <v>0</v>
      </c>
      <c r="V38" s="39">
        <v>0</v>
      </c>
      <c r="W38" s="40">
        <v>384322232</v>
      </c>
      <c r="X38" s="89">
        <f t="shared" si="16"/>
        <v>0</v>
      </c>
      <c r="Y38" s="39">
        <v>43620000</v>
      </c>
      <c r="Z38" s="39">
        <v>75578000</v>
      </c>
      <c r="AA38" s="89">
        <f t="shared" si="17"/>
        <v>0.5771520812934982</v>
      </c>
      <c r="AB38" s="30">
        <v>21904033</v>
      </c>
      <c r="AC38" s="39">
        <v>34472344</v>
      </c>
      <c r="AD38" s="89">
        <f t="shared" si="18"/>
        <v>0.6354088657272624</v>
      </c>
      <c r="AE38" s="30">
        <v>7684971</v>
      </c>
      <c r="AF38" s="39">
        <v>206066141</v>
      </c>
      <c r="AG38" s="89">
        <f t="shared" si="19"/>
        <v>0.0372937104693973</v>
      </c>
    </row>
    <row r="39" spans="1:33" s="7" customFormat="1" ht="12.75" customHeight="1">
      <c r="A39" s="17"/>
      <c r="B39" s="18" t="s">
        <v>144</v>
      </c>
      <c r="C39" s="19" t="s">
        <v>145</v>
      </c>
      <c r="D39" s="29">
        <v>0</v>
      </c>
      <c r="E39" s="105">
        <v>0</v>
      </c>
      <c r="F39" s="111">
        <f t="shared" si="10"/>
        <v>0</v>
      </c>
      <c r="G39" s="36">
        <v>0</v>
      </c>
      <c r="H39" s="30">
        <v>0</v>
      </c>
      <c r="I39" s="89">
        <f t="shared" si="11"/>
        <v>0</v>
      </c>
      <c r="J39" s="30">
        <v>0</v>
      </c>
      <c r="K39" s="30">
        <v>0</v>
      </c>
      <c r="L39" s="89">
        <f t="shared" si="12"/>
        <v>0</v>
      </c>
      <c r="M39" s="30">
        <v>0</v>
      </c>
      <c r="N39" s="30">
        <v>0</v>
      </c>
      <c r="O39" s="89">
        <f t="shared" si="13"/>
        <v>0</v>
      </c>
      <c r="P39" s="30">
        <v>0</v>
      </c>
      <c r="Q39" s="30">
        <v>0</v>
      </c>
      <c r="R39" s="89">
        <f t="shared" si="14"/>
        <v>0</v>
      </c>
      <c r="S39" s="39">
        <v>0</v>
      </c>
      <c r="T39" s="40">
        <v>0</v>
      </c>
      <c r="U39" s="89">
        <f t="shared" si="15"/>
        <v>0</v>
      </c>
      <c r="V39" s="39">
        <v>0</v>
      </c>
      <c r="W39" s="40">
        <v>0</v>
      </c>
      <c r="X39" s="89">
        <f t="shared" si="16"/>
        <v>0</v>
      </c>
      <c r="Y39" s="39">
        <v>0</v>
      </c>
      <c r="Z39" s="39">
        <v>0</v>
      </c>
      <c r="AA39" s="89">
        <f t="shared" si="17"/>
        <v>0</v>
      </c>
      <c r="AB39" s="30">
        <v>0</v>
      </c>
      <c r="AC39" s="39">
        <v>0</v>
      </c>
      <c r="AD39" s="89">
        <f t="shared" si="18"/>
        <v>0</v>
      </c>
      <c r="AE39" s="30">
        <v>0</v>
      </c>
      <c r="AF39" s="39">
        <v>0</v>
      </c>
      <c r="AG39" s="89">
        <f t="shared" si="19"/>
        <v>0</v>
      </c>
    </row>
    <row r="40" spans="1:33" s="7" customFormat="1" ht="12.75" customHeight="1">
      <c r="A40" s="17"/>
      <c r="B40" s="18" t="s">
        <v>146</v>
      </c>
      <c r="C40" s="19" t="s">
        <v>147</v>
      </c>
      <c r="D40" s="29">
        <v>130233753</v>
      </c>
      <c r="E40" s="105">
        <v>329793753</v>
      </c>
      <c r="F40" s="111">
        <f t="shared" si="10"/>
        <v>0.39489454186234996</v>
      </c>
      <c r="G40" s="36">
        <v>107425263</v>
      </c>
      <c r="H40" s="30">
        <v>248742332</v>
      </c>
      <c r="I40" s="89">
        <f t="shared" si="11"/>
        <v>0.43187366676292155</v>
      </c>
      <c r="J40" s="30">
        <v>107425263</v>
      </c>
      <c r="K40" s="30">
        <v>248742332</v>
      </c>
      <c r="L40" s="89">
        <f t="shared" si="12"/>
        <v>0.43187366676292155</v>
      </c>
      <c r="M40" s="30">
        <v>107425263</v>
      </c>
      <c r="N40" s="30">
        <v>130233753</v>
      </c>
      <c r="O40" s="89">
        <f t="shared" si="13"/>
        <v>0.8248649871896113</v>
      </c>
      <c r="P40" s="30">
        <v>0</v>
      </c>
      <c r="Q40" s="30">
        <v>114777000</v>
      </c>
      <c r="R40" s="89">
        <f t="shared" si="14"/>
        <v>0</v>
      </c>
      <c r="S40" s="39">
        <v>0</v>
      </c>
      <c r="T40" s="40">
        <v>114777000</v>
      </c>
      <c r="U40" s="89">
        <f t="shared" si="15"/>
        <v>0</v>
      </c>
      <c r="V40" s="39">
        <v>0</v>
      </c>
      <c r="W40" s="40">
        <v>436898653</v>
      </c>
      <c r="X40" s="89">
        <f t="shared" si="16"/>
        <v>0</v>
      </c>
      <c r="Y40" s="39">
        <v>62459339</v>
      </c>
      <c r="Z40" s="39">
        <v>114777000</v>
      </c>
      <c r="AA40" s="89">
        <f t="shared" si="17"/>
        <v>0.5441799228068341</v>
      </c>
      <c r="AB40" s="30">
        <v>49353893</v>
      </c>
      <c r="AC40" s="39">
        <v>1150000</v>
      </c>
      <c r="AD40" s="89">
        <f t="shared" si="18"/>
        <v>42.91642869565217</v>
      </c>
      <c r="AE40" s="30">
        <v>24862986</v>
      </c>
      <c r="AF40" s="39">
        <v>248742332</v>
      </c>
      <c r="AG40" s="89">
        <f t="shared" si="19"/>
        <v>0.09995478373178555</v>
      </c>
    </row>
    <row r="41" spans="1:33" s="7" customFormat="1" ht="12.75" customHeight="1">
      <c r="A41" s="17"/>
      <c r="B41" s="18" t="s">
        <v>148</v>
      </c>
      <c r="C41" s="19" t="s">
        <v>149</v>
      </c>
      <c r="D41" s="29">
        <v>89171549</v>
      </c>
      <c r="E41" s="105">
        <v>223048949</v>
      </c>
      <c r="F41" s="111">
        <f t="shared" si="10"/>
        <v>0.399784663410362</v>
      </c>
      <c r="G41" s="36">
        <v>62908535</v>
      </c>
      <c r="H41" s="30">
        <v>223048471</v>
      </c>
      <c r="I41" s="89">
        <f t="shared" si="11"/>
        <v>0.28203975000572856</v>
      </c>
      <c r="J41" s="30">
        <v>62908535</v>
      </c>
      <c r="K41" s="30">
        <v>223048471</v>
      </c>
      <c r="L41" s="89">
        <f t="shared" si="12"/>
        <v>0.28203975000572856</v>
      </c>
      <c r="M41" s="30">
        <v>62908535</v>
      </c>
      <c r="N41" s="30">
        <v>89171549</v>
      </c>
      <c r="O41" s="89">
        <f t="shared" si="13"/>
        <v>0.7054776518461062</v>
      </c>
      <c r="P41" s="30">
        <v>25550600</v>
      </c>
      <c r="Q41" s="30">
        <v>79331600</v>
      </c>
      <c r="R41" s="89">
        <f t="shared" si="14"/>
        <v>0.32207342345294937</v>
      </c>
      <c r="S41" s="39">
        <v>0</v>
      </c>
      <c r="T41" s="40">
        <v>79331600</v>
      </c>
      <c r="U41" s="89">
        <f t="shared" si="15"/>
        <v>0</v>
      </c>
      <c r="V41" s="39">
        <v>0</v>
      </c>
      <c r="W41" s="40">
        <v>416012016</v>
      </c>
      <c r="X41" s="89">
        <f t="shared" si="16"/>
        <v>0</v>
      </c>
      <c r="Y41" s="39">
        <v>73781000</v>
      </c>
      <c r="Z41" s="39">
        <v>79331600</v>
      </c>
      <c r="AA41" s="89">
        <f t="shared" si="17"/>
        <v>0.9300329250891196</v>
      </c>
      <c r="AB41" s="30">
        <v>3152570</v>
      </c>
      <c r="AC41" s="39">
        <v>2000000</v>
      </c>
      <c r="AD41" s="89">
        <f t="shared" si="18"/>
        <v>1.576285</v>
      </c>
      <c r="AE41" s="30">
        <v>29883319</v>
      </c>
      <c r="AF41" s="39">
        <v>223048471</v>
      </c>
      <c r="AG41" s="89">
        <f t="shared" si="19"/>
        <v>0.13397679377053429</v>
      </c>
    </row>
    <row r="42" spans="1:33" s="7" customFormat="1" ht="12.75" customHeight="1">
      <c r="A42" s="17"/>
      <c r="B42" s="18" t="s">
        <v>150</v>
      </c>
      <c r="C42" s="19" t="s">
        <v>151</v>
      </c>
      <c r="D42" s="29">
        <v>117605833</v>
      </c>
      <c r="E42" s="105">
        <v>344461833</v>
      </c>
      <c r="F42" s="111">
        <f t="shared" si="10"/>
        <v>0.3414190535297999</v>
      </c>
      <c r="G42" s="36">
        <v>116929698</v>
      </c>
      <c r="H42" s="30">
        <v>285314941</v>
      </c>
      <c r="I42" s="89">
        <f t="shared" si="11"/>
        <v>0.40982676052706263</v>
      </c>
      <c r="J42" s="30">
        <v>116929698</v>
      </c>
      <c r="K42" s="30">
        <v>285314941</v>
      </c>
      <c r="L42" s="89">
        <f t="shared" si="12"/>
        <v>0.40982676052706263</v>
      </c>
      <c r="M42" s="30">
        <v>116929698</v>
      </c>
      <c r="N42" s="30">
        <v>117605833</v>
      </c>
      <c r="O42" s="89">
        <f t="shared" si="13"/>
        <v>0.994250837881485</v>
      </c>
      <c r="P42" s="30">
        <v>0</v>
      </c>
      <c r="Q42" s="30">
        <v>59146893</v>
      </c>
      <c r="R42" s="89">
        <f t="shared" si="14"/>
        <v>0</v>
      </c>
      <c r="S42" s="39">
        <v>0</v>
      </c>
      <c r="T42" s="40">
        <v>59146893</v>
      </c>
      <c r="U42" s="89">
        <f t="shared" si="15"/>
        <v>0</v>
      </c>
      <c r="V42" s="39">
        <v>0</v>
      </c>
      <c r="W42" s="40">
        <v>353793693</v>
      </c>
      <c r="X42" s="89">
        <f t="shared" si="16"/>
        <v>0</v>
      </c>
      <c r="Y42" s="39">
        <v>55396893</v>
      </c>
      <c r="Z42" s="39">
        <v>59146893</v>
      </c>
      <c r="AA42" s="89">
        <f t="shared" si="17"/>
        <v>0.9365985293597755</v>
      </c>
      <c r="AB42" s="30">
        <v>4978257</v>
      </c>
      <c r="AC42" s="39">
        <v>244559</v>
      </c>
      <c r="AD42" s="89">
        <f t="shared" si="18"/>
        <v>20.35605722954379</v>
      </c>
      <c r="AE42" s="30">
        <v>16684531</v>
      </c>
      <c r="AF42" s="39">
        <v>285314941</v>
      </c>
      <c r="AG42" s="89">
        <f t="shared" si="19"/>
        <v>0.05847759301185703</v>
      </c>
    </row>
    <row r="43" spans="1:33" s="7" customFormat="1" ht="12.75" customHeight="1">
      <c r="A43" s="17"/>
      <c r="B43" s="18" t="s">
        <v>152</v>
      </c>
      <c r="C43" s="19" t="s">
        <v>153</v>
      </c>
      <c r="D43" s="29">
        <v>78980694</v>
      </c>
      <c r="E43" s="105">
        <v>251217570</v>
      </c>
      <c r="F43" s="111">
        <f t="shared" si="10"/>
        <v>0.3143916008740949</v>
      </c>
      <c r="G43" s="36">
        <v>87165001</v>
      </c>
      <c r="H43" s="30">
        <v>234414625</v>
      </c>
      <c r="I43" s="89">
        <f t="shared" si="11"/>
        <v>0.3718411383248805</v>
      </c>
      <c r="J43" s="30">
        <v>87165001</v>
      </c>
      <c r="K43" s="30">
        <v>234414625</v>
      </c>
      <c r="L43" s="89">
        <f t="shared" si="12"/>
        <v>0.3718411383248805</v>
      </c>
      <c r="M43" s="30">
        <v>87165001</v>
      </c>
      <c r="N43" s="30">
        <v>78980694</v>
      </c>
      <c r="O43" s="89">
        <f t="shared" si="13"/>
        <v>1.10362414642748</v>
      </c>
      <c r="P43" s="30">
        <v>0</v>
      </c>
      <c r="Q43" s="30">
        <v>49340772</v>
      </c>
      <c r="R43" s="89">
        <f t="shared" si="14"/>
        <v>0</v>
      </c>
      <c r="S43" s="39">
        <v>0</v>
      </c>
      <c r="T43" s="40">
        <v>49340772</v>
      </c>
      <c r="U43" s="89">
        <f t="shared" si="15"/>
        <v>0</v>
      </c>
      <c r="V43" s="39">
        <v>0</v>
      </c>
      <c r="W43" s="40">
        <v>250939373</v>
      </c>
      <c r="X43" s="89">
        <f t="shared" si="16"/>
        <v>0</v>
      </c>
      <c r="Y43" s="39">
        <v>23817426</v>
      </c>
      <c r="Z43" s="39">
        <v>49340772</v>
      </c>
      <c r="AA43" s="89">
        <f t="shared" si="17"/>
        <v>0.4827128768881038</v>
      </c>
      <c r="AB43" s="30">
        <v>5364607</v>
      </c>
      <c r="AC43" s="39">
        <v>1220294</v>
      </c>
      <c r="AD43" s="89">
        <f t="shared" si="18"/>
        <v>4.39615945009973</v>
      </c>
      <c r="AE43" s="30">
        <v>9108852</v>
      </c>
      <c r="AF43" s="39">
        <v>234414625</v>
      </c>
      <c r="AG43" s="89">
        <f t="shared" si="19"/>
        <v>0.038857865630184125</v>
      </c>
    </row>
    <row r="44" spans="1:33" s="7" customFormat="1" ht="12.75" customHeight="1">
      <c r="A44" s="17"/>
      <c r="B44" s="18" t="s">
        <v>154</v>
      </c>
      <c r="C44" s="19" t="s">
        <v>155</v>
      </c>
      <c r="D44" s="29">
        <v>888451887</v>
      </c>
      <c r="E44" s="105">
        <v>1167577530</v>
      </c>
      <c r="F44" s="111">
        <f t="shared" si="10"/>
        <v>0.7609360956098564</v>
      </c>
      <c r="G44" s="36">
        <v>382481159</v>
      </c>
      <c r="H44" s="30">
        <v>1150512436</v>
      </c>
      <c r="I44" s="89">
        <f t="shared" si="11"/>
        <v>0.3324441762053235</v>
      </c>
      <c r="J44" s="30">
        <v>382481159</v>
      </c>
      <c r="K44" s="30">
        <v>904490322</v>
      </c>
      <c r="L44" s="89">
        <f t="shared" si="12"/>
        <v>0.4228692664773477</v>
      </c>
      <c r="M44" s="30">
        <v>382481159</v>
      </c>
      <c r="N44" s="30">
        <v>888451887</v>
      </c>
      <c r="O44" s="89">
        <f t="shared" si="13"/>
        <v>0.4305029508030073</v>
      </c>
      <c r="P44" s="30">
        <v>14662909</v>
      </c>
      <c r="Q44" s="30">
        <v>266002141</v>
      </c>
      <c r="R44" s="89">
        <f t="shared" si="14"/>
        <v>0.05512327436492325</v>
      </c>
      <c r="S44" s="39">
        <v>0</v>
      </c>
      <c r="T44" s="40">
        <v>266002141</v>
      </c>
      <c r="U44" s="89">
        <f t="shared" si="15"/>
        <v>0</v>
      </c>
      <c r="V44" s="39">
        <v>0</v>
      </c>
      <c r="W44" s="40">
        <v>2085878200</v>
      </c>
      <c r="X44" s="89">
        <f t="shared" si="16"/>
        <v>0</v>
      </c>
      <c r="Y44" s="39">
        <v>241339479</v>
      </c>
      <c r="Z44" s="39">
        <v>266002141</v>
      </c>
      <c r="AA44" s="89">
        <f t="shared" si="17"/>
        <v>0.9072839718233696</v>
      </c>
      <c r="AB44" s="30">
        <v>131016696</v>
      </c>
      <c r="AC44" s="39">
        <v>355736052</v>
      </c>
      <c r="AD44" s="89">
        <f t="shared" si="18"/>
        <v>0.3682974926589673</v>
      </c>
      <c r="AE44" s="30">
        <v>185315542</v>
      </c>
      <c r="AF44" s="39">
        <v>1150512436</v>
      </c>
      <c r="AG44" s="89">
        <f t="shared" si="19"/>
        <v>0.1610721763636808</v>
      </c>
    </row>
    <row r="45" spans="1:33" s="7" customFormat="1" ht="12.75" customHeight="1">
      <c r="A45" s="17"/>
      <c r="B45" s="18" t="s">
        <v>156</v>
      </c>
      <c r="C45" s="19" t="s">
        <v>157</v>
      </c>
      <c r="D45" s="29">
        <v>236636867</v>
      </c>
      <c r="E45" s="105">
        <v>414018467</v>
      </c>
      <c r="F45" s="111">
        <f t="shared" si="10"/>
        <v>0.5715611400493399</v>
      </c>
      <c r="G45" s="36">
        <v>95663331</v>
      </c>
      <c r="H45" s="30">
        <v>289350033</v>
      </c>
      <c r="I45" s="89">
        <f t="shared" si="11"/>
        <v>0.33061455016319286</v>
      </c>
      <c r="J45" s="30">
        <v>95663331</v>
      </c>
      <c r="K45" s="30">
        <v>250250033</v>
      </c>
      <c r="L45" s="89">
        <f t="shared" si="12"/>
        <v>0.38227100253769</v>
      </c>
      <c r="M45" s="30">
        <v>95663331</v>
      </c>
      <c r="N45" s="30">
        <v>236636867</v>
      </c>
      <c r="O45" s="89">
        <f t="shared" si="13"/>
        <v>0.4042621600462619</v>
      </c>
      <c r="P45" s="30">
        <v>29385000</v>
      </c>
      <c r="Q45" s="30">
        <v>154046400</v>
      </c>
      <c r="R45" s="89">
        <f t="shared" si="14"/>
        <v>0.19075421431464806</v>
      </c>
      <c r="S45" s="39">
        <v>0</v>
      </c>
      <c r="T45" s="40">
        <v>154046400</v>
      </c>
      <c r="U45" s="89">
        <f t="shared" si="15"/>
        <v>0</v>
      </c>
      <c r="V45" s="39">
        <v>0</v>
      </c>
      <c r="W45" s="40">
        <v>846457052</v>
      </c>
      <c r="X45" s="89">
        <f t="shared" si="16"/>
        <v>0</v>
      </c>
      <c r="Y45" s="39">
        <v>121910800</v>
      </c>
      <c r="Z45" s="39">
        <v>154046400</v>
      </c>
      <c r="AA45" s="89">
        <f t="shared" si="17"/>
        <v>0.7913901266112029</v>
      </c>
      <c r="AB45" s="30">
        <v>12299368</v>
      </c>
      <c r="AC45" s="39">
        <v>57614450</v>
      </c>
      <c r="AD45" s="89">
        <f t="shared" si="18"/>
        <v>0.21347713984946484</v>
      </c>
      <c r="AE45" s="30">
        <v>30918604</v>
      </c>
      <c r="AF45" s="39">
        <v>289350033</v>
      </c>
      <c r="AG45" s="89">
        <f t="shared" si="19"/>
        <v>0.10685536711170861</v>
      </c>
    </row>
    <row r="46" spans="1:33" s="7" customFormat="1" ht="12.75" customHeight="1">
      <c r="A46" s="17"/>
      <c r="B46" s="18" t="s">
        <v>158</v>
      </c>
      <c r="C46" s="19" t="s">
        <v>159</v>
      </c>
      <c r="D46" s="29">
        <v>136195224</v>
      </c>
      <c r="E46" s="105">
        <v>304174944</v>
      </c>
      <c r="F46" s="111">
        <f t="shared" si="10"/>
        <v>0.4477529352319039</v>
      </c>
      <c r="G46" s="36">
        <v>61402370</v>
      </c>
      <c r="H46" s="30">
        <v>231936092</v>
      </c>
      <c r="I46" s="89">
        <f t="shared" si="11"/>
        <v>0.26473831420769134</v>
      </c>
      <c r="J46" s="30">
        <v>61402370</v>
      </c>
      <c r="K46" s="30">
        <v>231936092</v>
      </c>
      <c r="L46" s="89">
        <f t="shared" si="12"/>
        <v>0.26473831420769134</v>
      </c>
      <c r="M46" s="30">
        <v>61402370</v>
      </c>
      <c r="N46" s="30">
        <v>136195224</v>
      </c>
      <c r="O46" s="89">
        <f t="shared" si="13"/>
        <v>0.4508408459315725</v>
      </c>
      <c r="P46" s="30">
        <v>61255578</v>
      </c>
      <c r="Q46" s="30">
        <v>130516578</v>
      </c>
      <c r="R46" s="89">
        <f t="shared" si="14"/>
        <v>0.46933178097881173</v>
      </c>
      <c r="S46" s="39">
        <v>0</v>
      </c>
      <c r="T46" s="40">
        <v>130516578</v>
      </c>
      <c r="U46" s="89">
        <f t="shared" si="15"/>
        <v>0</v>
      </c>
      <c r="V46" s="39">
        <v>0</v>
      </c>
      <c r="W46" s="40">
        <v>495121000</v>
      </c>
      <c r="X46" s="89">
        <f t="shared" si="16"/>
        <v>0</v>
      </c>
      <c r="Y46" s="39">
        <v>117923000</v>
      </c>
      <c r="Z46" s="39">
        <v>130516578</v>
      </c>
      <c r="AA46" s="89">
        <f t="shared" si="17"/>
        <v>0.9035097441797777</v>
      </c>
      <c r="AB46" s="30">
        <v>0</v>
      </c>
      <c r="AC46" s="39">
        <v>2120000</v>
      </c>
      <c r="AD46" s="89">
        <f t="shared" si="18"/>
        <v>0</v>
      </c>
      <c r="AE46" s="30">
        <v>16387000</v>
      </c>
      <c r="AF46" s="39">
        <v>231936092</v>
      </c>
      <c r="AG46" s="89">
        <f t="shared" si="19"/>
        <v>0.07065308317775743</v>
      </c>
    </row>
    <row r="47" spans="1:33" s="7" customFormat="1" ht="12.75" customHeight="1">
      <c r="A47" s="17"/>
      <c r="B47" s="18" t="s">
        <v>160</v>
      </c>
      <c r="C47" s="19" t="s">
        <v>161</v>
      </c>
      <c r="D47" s="29">
        <v>129690676</v>
      </c>
      <c r="E47" s="105">
        <v>311683626</v>
      </c>
      <c r="F47" s="111">
        <f t="shared" si="10"/>
        <v>0.41609717412617625</v>
      </c>
      <c r="G47" s="36">
        <v>87842979</v>
      </c>
      <c r="H47" s="30">
        <v>275600033</v>
      </c>
      <c r="I47" s="89">
        <f t="shared" si="11"/>
        <v>0.3187335576262431</v>
      </c>
      <c r="J47" s="30">
        <v>87842979</v>
      </c>
      <c r="K47" s="30">
        <v>247888164</v>
      </c>
      <c r="L47" s="89">
        <f t="shared" si="12"/>
        <v>0.354365362115474</v>
      </c>
      <c r="M47" s="30">
        <v>87842979</v>
      </c>
      <c r="N47" s="30">
        <v>129690676</v>
      </c>
      <c r="O47" s="89">
        <f t="shared" si="13"/>
        <v>0.6773268650400126</v>
      </c>
      <c r="P47" s="30">
        <v>8532041</v>
      </c>
      <c r="Q47" s="30">
        <v>52383091</v>
      </c>
      <c r="R47" s="89">
        <f t="shared" si="14"/>
        <v>0.16287776908773863</v>
      </c>
      <c r="S47" s="39">
        <v>0</v>
      </c>
      <c r="T47" s="40">
        <v>52383091</v>
      </c>
      <c r="U47" s="89">
        <f t="shared" si="15"/>
        <v>0</v>
      </c>
      <c r="V47" s="39">
        <v>0</v>
      </c>
      <c r="W47" s="40">
        <v>544841549</v>
      </c>
      <c r="X47" s="89">
        <f t="shared" si="16"/>
        <v>0</v>
      </c>
      <c r="Y47" s="39">
        <v>45951050</v>
      </c>
      <c r="Z47" s="39">
        <v>52383091</v>
      </c>
      <c r="AA47" s="89">
        <f t="shared" si="17"/>
        <v>0.8772115032310712</v>
      </c>
      <c r="AB47" s="30">
        <v>8825615</v>
      </c>
      <c r="AC47" s="39">
        <v>26742274</v>
      </c>
      <c r="AD47" s="89">
        <f t="shared" si="18"/>
        <v>0.33002485128975945</v>
      </c>
      <c r="AE47" s="30">
        <v>10174616</v>
      </c>
      <c r="AF47" s="39">
        <v>275600033</v>
      </c>
      <c r="AG47" s="89">
        <f t="shared" si="19"/>
        <v>0.03691805073187346</v>
      </c>
    </row>
    <row r="48" spans="1:33" s="7" customFormat="1" ht="12.75" customHeight="1">
      <c r="A48" s="17"/>
      <c r="B48" s="18" t="s">
        <v>162</v>
      </c>
      <c r="C48" s="19" t="s">
        <v>163</v>
      </c>
      <c r="D48" s="29">
        <v>131225466</v>
      </c>
      <c r="E48" s="105">
        <v>228626226</v>
      </c>
      <c r="F48" s="111">
        <f t="shared" si="10"/>
        <v>0.5739738099862611</v>
      </c>
      <c r="G48" s="36">
        <v>49677901</v>
      </c>
      <c r="H48" s="30">
        <v>121864236</v>
      </c>
      <c r="I48" s="89">
        <f t="shared" si="11"/>
        <v>0.4076495502749469</v>
      </c>
      <c r="J48" s="30">
        <v>49677901</v>
      </c>
      <c r="K48" s="30">
        <v>121864236</v>
      </c>
      <c r="L48" s="89">
        <f t="shared" si="12"/>
        <v>0.4076495502749469</v>
      </c>
      <c r="M48" s="30">
        <v>49677901</v>
      </c>
      <c r="N48" s="30">
        <v>131225466</v>
      </c>
      <c r="O48" s="89">
        <f t="shared" si="13"/>
        <v>0.37856905762483634</v>
      </c>
      <c r="P48" s="30">
        <v>1380000</v>
      </c>
      <c r="Q48" s="30">
        <v>108142000</v>
      </c>
      <c r="R48" s="89">
        <f t="shared" si="14"/>
        <v>0.012760999426679735</v>
      </c>
      <c r="S48" s="39">
        <v>0</v>
      </c>
      <c r="T48" s="40">
        <v>108142000</v>
      </c>
      <c r="U48" s="89">
        <f t="shared" si="15"/>
        <v>0</v>
      </c>
      <c r="V48" s="39">
        <v>0</v>
      </c>
      <c r="W48" s="40">
        <v>323624538</v>
      </c>
      <c r="X48" s="89">
        <f t="shared" si="16"/>
        <v>0</v>
      </c>
      <c r="Y48" s="39">
        <v>93862000</v>
      </c>
      <c r="Z48" s="39">
        <v>108142000</v>
      </c>
      <c r="AA48" s="89">
        <f t="shared" si="17"/>
        <v>0.8679513972369662</v>
      </c>
      <c r="AB48" s="30">
        <v>9721669</v>
      </c>
      <c r="AC48" s="39">
        <v>445000</v>
      </c>
      <c r="AD48" s="89">
        <f t="shared" si="18"/>
        <v>21.846447191011237</v>
      </c>
      <c r="AE48" s="30">
        <v>0</v>
      </c>
      <c r="AF48" s="39">
        <v>121864236</v>
      </c>
      <c r="AG48" s="89">
        <f t="shared" si="19"/>
        <v>0</v>
      </c>
    </row>
    <row r="49" spans="1:33" s="7" customFormat="1" ht="12.75" customHeight="1">
      <c r="A49" s="17"/>
      <c r="B49" s="18" t="s">
        <v>164</v>
      </c>
      <c r="C49" s="19" t="s">
        <v>165</v>
      </c>
      <c r="D49" s="29">
        <v>131983000</v>
      </c>
      <c r="E49" s="105">
        <v>182210000</v>
      </c>
      <c r="F49" s="111">
        <f t="shared" si="10"/>
        <v>0.7243455353712749</v>
      </c>
      <c r="G49" s="36">
        <v>44929000</v>
      </c>
      <c r="H49" s="30">
        <v>147888412</v>
      </c>
      <c r="I49" s="89">
        <f t="shared" si="11"/>
        <v>0.30380338386485617</v>
      </c>
      <c r="J49" s="30">
        <v>44929000</v>
      </c>
      <c r="K49" s="30">
        <v>120897000</v>
      </c>
      <c r="L49" s="89">
        <f t="shared" si="12"/>
        <v>0.371630396122319</v>
      </c>
      <c r="M49" s="30">
        <v>44929000</v>
      </c>
      <c r="N49" s="30">
        <v>131983000</v>
      </c>
      <c r="O49" s="89">
        <f t="shared" si="13"/>
        <v>0.3404150534538539</v>
      </c>
      <c r="P49" s="30">
        <v>0</v>
      </c>
      <c r="Q49" s="30">
        <v>71635000</v>
      </c>
      <c r="R49" s="89">
        <f t="shared" si="14"/>
        <v>0</v>
      </c>
      <c r="S49" s="39">
        <v>0</v>
      </c>
      <c r="T49" s="40">
        <v>71635000</v>
      </c>
      <c r="U49" s="89">
        <f t="shared" si="15"/>
        <v>0</v>
      </c>
      <c r="V49" s="39">
        <v>0</v>
      </c>
      <c r="W49" s="40">
        <v>643479000</v>
      </c>
      <c r="X49" s="89">
        <f t="shared" si="16"/>
        <v>0</v>
      </c>
      <c r="Y49" s="39">
        <v>67585000</v>
      </c>
      <c r="Z49" s="39">
        <v>71635000</v>
      </c>
      <c r="AA49" s="89">
        <f t="shared" si="17"/>
        <v>0.9434633908005863</v>
      </c>
      <c r="AB49" s="30">
        <v>40968000</v>
      </c>
      <c r="AC49" s="39">
        <v>37735000</v>
      </c>
      <c r="AD49" s="89">
        <f t="shared" si="18"/>
        <v>1.0856764277196236</v>
      </c>
      <c r="AE49" s="30">
        <v>10948813</v>
      </c>
      <c r="AF49" s="39">
        <v>147888412</v>
      </c>
      <c r="AG49" s="89">
        <f t="shared" si="19"/>
        <v>0.07403428606698408</v>
      </c>
    </row>
    <row r="50" spans="1:33" s="7" customFormat="1" ht="12.75" customHeight="1">
      <c r="A50" s="17"/>
      <c r="B50" s="18" t="s">
        <v>166</v>
      </c>
      <c r="C50" s="19" t="s">
        <v>167</v>
      </c>
      <c r="D50" s="29">
        <v>224871845</v>
      </c>
      <c r="E50" s="105">
        <v>301598493</v>
      </c>
      <c r="F50" s="111">
        <f aca="true" t="shared" si="20" ref="F50:F81">IF($E50=0,0,($D50/$E50))</f>
        <v>0.7456000285783921</v>
      </c>
      <c r="G50" s="36">
        <v>90357812</v>
      </c>
      <c r="H50" s="30">
        <v>307530083</v>
      </c>
      <c r="I50" s="89">
        <f aca="true" t="shared" si="21" ref="I50:I81">IF($H50=0,0,($G50/$H50))</f>
        <v>0.2938177986314269</v>
      </c>
      <c r="J50" s="30">
        <v>90357812</v>
      </c>
      <c r="K50" s="30">
        <v>245466094</v>
      </c>
      <c r="L50" s="89">
        <f aca="true" t="shared" si="22" ref="L50:L81">IF($K50=0,0,($J50/$K50))</f>
        <v>0.3681070999565423</v>
      </c>
      <c r="M50" s="30">
        <v>90357812</v>
      </c>
      <c r="N50" s="30">
        <v>224871845</v>
      </c>
      <c r="O50" s="89">
        <f aca="true" t="shared" si="23" ref="O50:O81">IF($D50=0,0,($M50/$D50))</f>
        <v>0.4018191428099858</v>
      </c>
      <c r="P50" s="30">
        <v>0</v>
      </c>
      <c r="Q50" s="30">
        <v>66379000</v>
      </c>
      <c r="R50" s="89">
        <f aca="true" t="shared" si="24" ref="R50:R81">IF($Q50=0,0,($P50/$Q50))</f>
        <v>0</v>
      </c>
      <c r="S50" s="39">
        <v>0</v>
      </c>
      <c r="T50" s="40">
        <v>66379000</v>
      </c>
      <c r="U50" s="89">
        <f aca="true" t="shared" si="25" ref="U50:U81">IF($T50=0,0,($S50/$T50))</f>
        <v>0</v>
      </c>
      <c r="V50" s="39">
        <v>0</v>
      </c>
      <c r="W50" s="40">
        <v>1128265133</v>
      </c>
      <c r="X50" s="89">
        <f aca="true" t="shared" si="26" ref="X50:X81">IF($W50=0,0,($V50/$W50))</f>
        <v>0</v>
      </c>
      <c r="Y50" s="39">
        <v>65328000</v>
      </c>
      <c r="Z50" s="39">
        <v>66379000</v>
      </c>
      <c r="AA50" s="89">
        <f aca="true" t="shared" si="27" ref="AA50:AA81">IF($Z50=0,0,($Y50/$Z50))</f>
        <v>0.9841666792208379</v>
      </c>
      <c r="AB50" s="30">
        <v>69061143</v>
      </c>
      <c r="AC50" s="39">
        <v>116594479</v>
      </c>
      <c r="AD50" s="89">
        <f aca="true" t="shared" si="28" ref="AD50:AD81">IF($AC50=0,0,($AB50/$AC50))</f>
        <v>0.5923191526075604</v>
      </c>
      <c r="AE50" s="30">
        <v>202172962</v>
      </c>
      <c r="AF50" s="39">
        <v>307530083</v>
      </c>
      <c r="AG50" s="89">
        <f aca="true" t="shared" si="29" ref="AG50:AG81">IF($AF50=0,0,($AE50/$AF50))</f>
        <v>0.6574087322702671</v>
      </c>
    </row>
    <row r="51" spans="1:33" s="7" customFormat="1" ht="12.75" customHeight="1">
      <c r="A51" s="17"/>
      <c r="B51" s="18" t="s">
        <v>168</v>
      </c>
      <c r="C51" s="19" t="s">
        <v>169</v>
      </c>
      <c r="D51" s="29">
        <v>186407365</v>
      </c>
      <c r="E51" s="105">
        <v>243704366</v>
      </c>
      <c r="F51" s="111">
        <f t="shared" si="20"/>
        <v>0.7648913643180278</v>
      </c>
      <c r="G51" s="36">
        <v>60873631</v>
      </c>
      <c r="H51" s="30">
        <v>167231705</v>
      </c>
      <c r="I51" s="89">
        <f t="shared" si="21"/>
        <v>0.36400771612057653</v>
      </c>
      <c r="J51" s="30">
        <v>60873631</v>
      </c>
      <c r="K51" s="30">
        <v>145023449</v>
      </c>
      <c r="L51" s="89">
        <f t="shared" si="22"/>
        <v>0.4197502639728283</v>
      </c>
      <c r="M51" s="30">
        <v>60873631</v>
      </c>
      <c r="N51" s="30">
        <v>186407365</v>
      </c>
      <c r="O51" s="89">
        <f t="shared" si="23"/>
        <v>0.3265623705372371</v>
      </c>
      <c r="P51" s="30">
        <v>1410900</v>
      </c>
      <c r="Q51" s="30">
        <v>95104900</v>
      </c>
      <c r="R51" s="89">
        <f t="shared" si="24"/>
        <v>0.014835197765835409</v>
      </c>
      <c r="S51" s="39">
        <v>0</v>
      </c>
      <c r="T51" s="40">
        <v>95104900</v>
      </c>
      <c r="U51" s="89">
        <f t="shared" si="25"/>
        <v>0</v>
      </c>
      <c r="V51" s="39">
        <v>0</v>
      </c>
      <c r="W51" s="40">
        <v>498350000</v>
      </c>
      <c r="X51" s="89">
        <f t="shared" si="26"/>
        <v>0</v>
      </c>
      <c r="Y51" s="39">
        <v>93694000</v>
      </c>
      <c r="Z51" s="39">
        <v>95104900</v>
      </c>
      <c r="AA51" s="89">
        <f t="shared" si="27"/>
        <v>0.9851648022341646</v>
      </c>
      <c r="AB51" s="30">
        <v>67866200</v>
      </c>
      <c r="AC51" s="39">
        <v>58244132</v>
      </c>
      <c r="AD51" s="89">
        <f t="shared" si="28"/>
        <v>1.165202358926046</v>
      </c>
      <c r="AE51" s="30">
        <v>51231031</v>
      </c>
      <c r="AF51" s="39">
        <v>167231705</v>
      </c>
      <c r="AG51" s="89">
        <f t="shared" si="29"/>
        <v>0.3063475971855935</v>
      </c>
    </row>
    <row r="52" spans="1:33" s="7" customFormat="1" ht="12.75" customHeight="1">
      <c r="A52" s="17"/>
      <c r="B52" s="18" t="s">
        <v>170</v>
      </c>
      <c r="C52" s="19" t="s">
        <v>171</v>
      </c>
      <c r="D52" s="29">
        <v>158268342</v>
      </c>
      <c r="E52" s="105">
        <v>250602340</v>
      </c>
      <c r="F52" s="111">
        <f t="shared" si="20"/>
        <v>0.6315517325177411</v>
      </c>
      <c r="G52" s="36">
        <v>70623000</v>
      </c>
      <c r="H52" s="30">
        <v>228102500</v>
      </c>
      <c r="I52" s="89">
        <f t="shared" si="21"/>
        <v>0.30961081092929715</v>
      </c>
      <c r="J52" s="30">
        <v>70623000</v>
      </c>
      <c r="K52" s="30">
        <v>184990000</v>
      </c>
      <c r="L52" s="89">
        <f t="shared" si="22"/>
        <v>0.3817665819774042</v>
      </c>
      <c r="M52" s="30">
        <v>70623000</v>
      </c>
      <c r="N52" s="30">
        <v>158268342</v>
      </c>
      <c r="O52" s="89">
        <f t="shared" si="23"/>
        <v>0.4462231619258386</v>
      </c>
      <c r="P52" s="30">
        <v>0</v>
      </c>
      <c r="Q52" s="30">
        <v>22500000</v>
      </c>
      <c r="R52" s="89">
        <f t="shared" si="24"/>
        <v>0</v>
      </c>
      <c r="S52" s="39">
        <v>0</v>
      </c>
      <c r="T52" s="40">
        <v>22500000</v>
      </c>
      <c r="U52" s="89">
        <f t="shared" si="25"/>
        <v>0</v>
      </c>
      <c r="V52" s="39">
        <v>0</v>
      </c>
      <c r="W52" s="40">
        <v>613799000</v>
      </c>
      <c r="X52" s="89">
        <f t="shared" si="26"/>
        <v>0</v>
      </c>
      <c r="Y52" s="39">
        <v>17349000</v>
      </c>
      <c r="Z52" s="39">
        <v>22500000</v>
      </c>
      <c r="AA52" s="89">
        <f t="shared" si="27"/>
        <v>0.7710666666666667</v>
      </c>
      <c r="AB52" s="30">
        <v>22858000</v>
      </c>
      <c r="AC52" s="39">
        <v>99137379</v>
      </c>
      <c r="AD52" s="89">
        <f t="shared" si="28"/>
        <v>0.23056893606194692</v>
      </c>
      <c r="AE52" s="30">
        <v>21450000</v>
      </c>
      <c r="AF52" s="39">
        <v>228102500</v>
      </c>
      <c r="AG52" s="89">
        <f t="shared" si="29"/>
        <v>0.09403667211012592</v>
      </c>
    </row>
    <row r="53" spans="1:33" s="7" customFormat="1" ht="12.75" customHeight="1">
      <c r="A53" s="17"/>
      <c r="B53" s="18" t="s">
        <v>172</v>
      </c>
      <c r="C53" s="19" t="s">
        <v>173</v>
      </c>
      <c r="D53" s="29">
        <v>112185392</v>
      </c>
      <c r="E53" s="105">
        <v>158724502</v>
      </c>
      <c r="F53" s="111">
        <f t="shared" si="20"/>
        <v>0.7067931578704842</v>
      </c>
      <c r="G53" s="36">
        <v>35425001</v>
      </c>
      <c r="H53" s="30">
        <v>83101806</v>
      </c>
      <c r="I53" s="89">
        <f t="shared" si="21"/>
        <v>0.4262843698005793</v>
      </c>
      <c r="J53" s="30">
        <v>35425001</v>
      </c>
      <c r="K53" s="30">
        <v>59371406</v>
      </c>
      <c r="L53" s="89">
        <f t="shared" si="22"/>
        <v>0.5966677124001409</v>
      </c>
      <c r="M53" s="30">
        <v>35425001</v>
      </c>
      <c r="N53" s="30">
        <v>112185392</v>
      </c>
      <c r="O53" s="89">
        <f t="shared" si="23"/>
        <v>0.31577195897305416</v>
      </c>
      <c r="P53" s="30">
        <v>0</v>
      </c>
      <c r="Q53" s="30">
        <v>75608100</v>
      </c>
      <c r="R53" s="89">
        <f t="shared" si="24"/>
        <v>0</v>
      </c>
      <c r="S53" s="39">
        <v>0</v>
      </c>
      <c r="T53" s="40">
        <v>75608100</v>
      </c>
      <c r="U53" s="89">
        <f t="shared" si="25"/>
        <v>0</v>
      </c>
      <c r="V53" s="39">
        <v>0</v>
      </c>
      <c r="W53" s="40">
        <v>637725755</v>
      </c>
      <c r="X53" s="89">
        <f t="shared" si="26"/>
        <v>0</v>
      </c>
      <c r="Y53" s="39">
        <v>65608100</v>
      </c>
      <c r="Z53" s="39">
        <v>75608100</v>
      </c>
      <c r="AA53" s="89">
        <f t="shared" si="27"/>
        <v>0.8677390385421668</v>
      </c>
      <c r="AB53" s="30">
        <v>15183168</v>
      </c>
      <c r="AC53" s="39">
        <v>21952392</v>
      </c>
      <c r="AD53" s="89">
        <f t="shared" si="28"/>
        <v>0.6916407104975166</v>
      </c>
      <c r="AE53" s="30">
        <v>12357452</v>
      </c>
      <c r="AF53" s="39">
        <v>83101806</v>
      </c>
      <c r="AG53" s="89">
        <f t="shared" si="29"/>
        <v>0.1487025685097626</v>
      </c>
    </row>
    <row r="54" spans="1:33" s="7" customFormat="1" ht="12.75" customHeight="1">
      <c r="A54" s="17"/>
      <c r="B54" s="18" t="s">
        <v>174</v>
      </c>
      <c r="C54" s="19" t="s">
        <v>175</v>
      </c>
      <c r="D54" s="29">
        <v>118512375</v>
      </c>
      <c r="E54" s="105">
        <v>180976375</v>
      </c>
      <c r="F54" s="111">
        <f t="shared" si="20"/>
        <v>0.6548499769652254</v>
      </c>
      <c r="G54" s="36">
        <v>54640479</v>
      </c>
      <c r="H54" s="30">
        <v>158209089</v>
      </c>
      <c r="I54" s="89">
        <f t="shared" si="21"/>
        <v>0.34536877334525323</v>
      </c>
      <c r="J54" s="30">
        <v>54640479</v>
      </c>
      <c r="K54" s="30">
        <v>126909089</v>
      </c>
      <c r="L54" s="89">
        <f t="shared" si="22"/>
        <v>0.43054819343947853</v>
      </c>
      <c r="M54" s="30">
        <v>54640479</v>
      </c>
      <c r="N54" s="30">
        <v>118512375</v>
      </c>
      <c r="O54" s="89">
        <f t="shared" si="23"/>
        <v>0.46105294067391694</v>
      </c>
      <c r="P54" s="30">
        <v>24170000</v>
      </c>
      <c r="Q54" s="30">
        <v>44905999</v>
      </c>
      <c r="R54" s="89">
        <f t="shared" si="24"/>
        <v>0.5382354370960548</v>
      </c>
      <c r="S54" s="39">
        <v>0</v>
      </c>
      <c r="T54" s="40">
        <v>44905999</v>
      </c>
      <c r="U54" s="89">
        <f t="shared" si="25"/>
        <v>0</v>
      </c>
      <c r="V54" s="39">
        <v>0</v>
      </c>
      <c r="W54" s="40">
        <v>429251000</v>
      </c>
      <c r="X54" s="89">
        <f t="shared" si="26"/>
        <v>0</v>
      </c>
      <c r="Y54" s="39">
        <v>42513444</v>
      </c>
      <c r="Z54" s="39">
        <v>44905999</v>
      </c>
      <c r="AA54" s="89">
        <f t="shared" si="27"/>
        <v>0.9467208156308915</v>
      </c>
      <c r="AB54" s="30">
        <v>4999500</v>
      </c>
      <c r="AC54" s="39">
        <v>52145820</v>
      </c>
      <c r="AD54" s="89">
        <f t="shared" si="28"/>
        <v>0.09587537409518156</v>
      </c>
      <c r="AE54" s="30">
        <v>9000000</v>
      </c>
      <c r="AF54" s="39">
        <v>158209089</v>
      </c>
      <c r="AG54" s="89">
        <f t="shared" si="29"/>
        <v>0.05688674435133117</v>
      </c>
    </row>
    <row r="55" spans="1:33" s="7" customFormat="1" ht="12.75" customHeight="1">
      <c r="A55" s="17"/>
      <c r="B55" s="18" t="s">
        <v>66</v>
      </c>
      <c r="C55" s="19" t="s">
        <v>67</v>
      </c>
      <c r="D55" s="29">
        <v>1766043840</v>
      </c>
      <c r="E55" s="105">
        <v>2154835840</v>
      </c>
      <c r="F55" s="111">
        <f t="shared" si="20"/>
        <v>0.8195723345681869</v>
      </c>
      <c r="G55" s="36">
        <v>620099100</v>
      </c>
      <c r="H55" s="30">
        <v>2036734910</v>
      </c>
      <c r="I55" s="89">
        <f t="shared" si="21"/>
        <v>0.3044574416412394</v>
      </c>
      <c r="J55" s="30">
        <v>620099100</v>
      </c>
      <c r="K55" s="30">
        <v>1360298690</v>
      </c>
      <c r="L55" s="89">
        <f t="shared" si="22"/>
        <v>0.4558551034111486</v>
      </c>
      <c r="M55" s="30">
        <v>620099100</v>
      </c>
      <c r="N55" s="30">
        <v>1766043840</v>
      </c>
      <c r="O55" s="89">
        <f t="shared" si="23"/>
        <v>0.35112327675852034</v>
      </c>
      <c r="P55" s="30">
        <v>20000000</v>
      </c>
      <c r="Q55" s="30">
        <v>133363002</v>
      </c>
      <c r="R55" s="89">
        <f t="shared" si="24"/>
        <v>0.14996663017528655</v>
      </c>
      <c r="S55" s="39">
        <v>0</v>
      </c>
      <c r="T55" s="40">
        <v>133363002</v>
      </c>
      <c r="U55" s="89">
        <f t="shared" si="25"/>
        <v>0</v>
      </c>
      <c r="V55" s="39">
        <v>0</v>
      </c>
      <c r="W55" s="40">
        <v>5000000000</v>
      </c>
      <c r="X55" s="89">
        <f t="shared" si="26"/>
        <v>0</v>
      </c>
      <c r="Y55" s="39">
        <v>80250546</v>
      </c>
      <c r="Z55" s="39">
        <v>133363002</v>
      </c>
      <c r="AA55" s="89">
        <f t="shared" si="27"/>
        <v>0.601745197667341</v>
      </c>
      <c r="AB55" s="30">
        <v>2200000000</v>
      </c>
      <c r="AC55" s="39">
        <v>1196987310</v>
      </c>
      <c r="AD55" s="89">
        <f t="shared" si="28"/>
        <v>1.8379476387264289</v>
      </c>
      <c r="AE55" s="30">
        <v>1900000000</v>
      </c>
      <c r="AF55" s="39">
        <v>2036734910</v>
      </c>
      <c r="AG55" s="89">
        <f t="shared" si="29"/>
        <v>0.9328656324744785</v>
      </c>
    </row>
    <row r="56" spans="1:33" s="7" customFormat="1" ht="12.75" customHeight="1">
      <c r="A56" s="17"/>
      <c r="B56" s="18" t="s">
        <v>176</v>
      </c>
      <c r="C56" s="19" t="s">
        <v>177</v>
      </c>
      <c r="D56" s="29">
        <v>303402000</v>
      </c>
      <c r="E56" s="105">
        <v>421985000</v>
      </c>
      <c r="F56" s="111">
        <f t="shared" si="20"/>
        <v>0.7189876417408202</v>
      </c>
      <c r="G56" s="36">
        <v>134677000</v>
      </c>
      <c r="H56" s="30">
        <v>388422242</v>
      </c>
      <c r="I56" s="89">
        <f t="shared" si="21"/>
        <v>0.3467283420911823</v>
      </c>
      <c r="J56" s="30">
        <v>134677000</v>
      </c>
      <c r="K56" s="30">
        <v>272659000</v>
      </c>
      <c r="L56" s="89">
        <f t="shared" si="22"/>
        <v>0.4939393161421409</v>
      </c>
      <c r="M56" s="30">
        <v>134677000</v>
      </c>
      <c r="N56" s="30">
        <v>303402000</v>
      </c>
      <c r="O56" s="89">
        <f t="shared" si="23"/>
        <v>0.44388962498599216</v>
      </c>
      <c r="P56" s="30">
        <v>1000000</v>
      </c>
      <c r="Q56" s="30">
        <v>34300000</v>
      </c>
      <c r="R56" s="89">
        <f t="shared" si="24"/>
        <v>0.029154518950437316</v>
      </c>
      <c r="S56" s="39">
        <v>0</v>
      </c>
      <c r="T56" s="40">
        <v>34300000</v>
      </c>
      <c r="U56" s="89">
        <f t="shared" si="25"/>
        <v>0</v>
      </c>
      <c r="V56" s="39">
        <v>0</v>
      </c>
      <c r="W56" s="40">
        <v>1862454398</v>
      </c>
      <c r="X56" s="89">
        <f t="shared" si="26"/>
        <v>0</v>
      </c>
      <c r="Y56" s="39">
        <v>31507000</v>
      </c>
      <c r="Z56" s="39">
        <v>34300000</v>
      </c>
      <c r="AA56" s="89">
        <f t="shared" si="27"/>
        <v>0.9185714285714286</v>
      </c>
      <c r="AB56" s="30">
        <v>102396659</v>
      </c>
      <c r="AC56" s="39">
        <v>213545000</v>
      </c>
      <c r="AD56" s="89">
        <f t="shared" si="28"/>
        <v>0.47950857664660845</v>
      </c>
      <c r="AE56" s="30">
        <v>252597475</v>
      </c>
      <c r="AF56" s="39">
        <v>388422242</v>
      </c>
      <c r="AG56" s="89">
        <f t="shared" si="29"/>
        <v>0.6503167112659836</v>
      </c>
    </row>
    <row r="57" spans="1:33" s="7" customFormat="1" ht="12.75" customHeight="1">
      <c r="A57" s="17"/>
      <c r="B57" s="18" t="s">
        <v>178</v>
      </c>
      <c r="C57" s="19" t="s">
        <v>179</v>
      </c>
      <c r="D57" s="29">
        <v>365638530</v>
      </c>
      <c r="E57" s="105">
        <v>530201080</v>
      </c>
      <c r="F57" s="111">
        <f t="shared" si="20"/>
        <v>0.6896223787397793</v>
      </c>
      <c r="G57" s="36">
        <v>173038912</v>
      </c>
      <c r="H57" s="30">
        <v>440992040</v>
      </c>
      <c r="I57" s="89">
        <f t="shared" si="21"/>
        <v>0.39238556777578115</v>
      </c>
      <c r="J57" s="30">
        <v>173038912</v>
      </c>
      <c r="K57" s="30">
        <v>366992040</v>
      </c>
      <c r="L57" s="89">
        <f t="shared" si="22"/>
        <v>0.4715058996919933</v>
      </c>
      <c r="M57" s="30">
        <v>173038912</v>
      </c>
      <c r="N57" s="30">
        <v>365638530</v>
      </c>
      <c r="O57" s="89">
        <f t="shared" si="23"/>
        <v>0.4732513064200318</v>
      </c>
      <c r="P57" s="30">
        <v>9500000</v>
      </c>
      <c r="Q57" s="30">
        <v>89052450</v>
      </c>
      <c r="R57" s="89">
        <f t="shared" si="24"/>
        <v>0.10667870451627103</v>
      </c>
      <c r="S57" s="39">
        <v>9500000</v>
      </c>
      <c r="T57" s="40">
        <v>89052450</v>
      </c>
      <c r="U57" s="89">
        <f t="shared" si="25"/>
        <v>0.10667870451627103</v>
      </c>
      <c r="V57" s="39">
        <v>9500000</v>
      </c>
      <c r="W57" s="40">
        <v>3263384382</v>
      </c>
      <c r="X57" s="89">
        <f t="shared" si="26"/>
        <v>0.002911088271550109</v>
      </c>
      <c r="Y57" s="39">
        <v>72503390</v>
      </c>
      <c r="Z57" s="39">
        <v>89052450</v>
      </c>
      <c r="AA57" s="89">
        <f t="shared" si="27"/>
        <v>0.8141650229724168</v>
      </c>
      <c r="AB57" s="30">
        <v>292000000</v>
      </c>
      <c r="AC57" s="39">
        <v>196977370</v>
      </c>
      <c r="AD57" s="89">
        <f t="shared" si="28"/>
        <v>1.4824037908517105</v>
      </c>
      <c r="AE57" s="30">
        <v>31077103</v>
      </c>
      <c r="AF57" s="39">
        <v>440992040</v>
      </c>
      <c r="AG57" s="89">
        <f t="shared" si="29"/>
        <v>0.07047089330682703</v>
      </c>
    </row>
    <row r="58" spans="1:33" s="7" customFormat="1" ht="12.75" customHeight="1">
      <c r="A58" s="17"/>
      <c r="B58" s="18" t="s">
        <v>180</v>
      </c>
      <c r="C58" s="19" t="s">
        <v>181</v>
      </c>
      <c r="D58" s="29">
        <v>646744349</v>
      </c>
      <c r="E58" s="105">
        <v>776113349</v>
      </c>
      <c r="F58" s="111">
        <f t="shared" si="20"/>
        <v>0.8333117190076832</v>
      </c>
      <c r="G58" s="36">
        <v>206806838</v>
      </c>
      <c r="H58" s="30">
        <v>698504995</v>
      </c>
      <c r="I58" s="89">
        <f t="shared" si="21"/>
        <v>0.2960706644624639</v>
      </c>
      <c r="J58" s="30">
        <v>206806838</v>
      </c>
      <c r="K58" s="30">
        <v>564268509</v>
      </c>
      <c r="L58" s="89">
        <f t="shared" si="22"/>
        <v>0.3665043054883646</v>
      </c>
      <c r="M58" s="30">
        <v>206806838</v>
      </c>
      <c r="N58" s="30">
        <v>646744349</v>
      </c>
      <c r="O58" s="89">
        <f t="shared" si="23"/>
        <v>0.31976597603019796</v>
      </c>
      <c r="P58" s="30">
        <v>8000000</v>
      </c>
      <c r="Q58" s="30">
        <v>79888998</v>
      </c>
      <c r="R58" s="89">
        <f t="shared" si="24"/>
        <v>0.10013894529006359</v>
      </c>
      <c r="S58" s="39">
        <v>0</v>
      </c>
      <c r="T58" s="40">
        <v>79888998</v>
      </c>
      <c r="U58" s="89">
        <f t="shared" si="25"/>
        <v>0</v>
      </c>
      <c r="V58" s="39">
        <v>0</v>
      </c>
      <c r="W58" s="40">
        <v>1954833826</v>
      </c>
      <c r="X58" s="89">
        <f t="shared" si="26"/>
        <v>0</v>
      </c>
      <c r="Y58" s="39">
        <v>75383856</v>
      </c>
      <c r="Z58" s="39">
        <v>79888998</v>
      </c>
      <c r="AA58" s="89">
        <f t="shared" si="27"/>
        <v>0.943607478967254</v>
      </c>
      <c r="AB58" s="30">
        <v>94837144</v>
      </c>
      <c r="AC58" s="39">
        <v>393476112</v>
      </c>
      <c r="AD58" s="89">
        <f t="shared" si="28"/>
        <v>0.2410238921950108</v>
      </c>
      <c r="AE58" s="30">
        <v>236804942</v>
      </c>
      <c r="AF58" s="39">
        <v>698504995</v>
      </c>
      <c r="AG58" s="89">
        <f t="shared" si="29"/>
        <v>0.3390168197723482</v>
      </c>
    </row>
    <row r="59" spans="1:33" s="7" customFormat="1" ht="12.75" customHeight="1">
      <c r="A59" s="17"/>
      <c r="B59" s="18" t="s">
        <v>182</v>
      </c>
      <c r="C59" s="19" t="s">
        <v>183</v>
      </c>
      <c r="D59" s="29">
        <v>289021268</v>
      </c>
      <c r="E59" s="105">
        <v>372023269</v>
      </c>
      <c r="F59" s="111">
        <f t="shared" si="20"/>
        <v>0.7768902971496656</v>
      </c>
      <c r="G59" s="36">
        <v>75195700</v>
      </c>
      <c r="H59" s="30">
        <v>307425180</v>
      </c>
      <c r="I59" s="89">
        <f t="shared" si="21"/>
        <v>0.24459837674975093</v>
      </c>
      <c r="J59" s="30">
        <v>75195700</v>
      </c>
      <c r="K59" s="30">
        <v>261453779</v>
      </c>
      <c r="L59" s="89">
        <f t="shared" si="22"/>
        <v>0.28760609346556815</v>
      </c>
      <c r="M59" s="30">
        <v>75195700</v>
      </c>
      <c r="N59" s="30">
        <v>289021268</v>
      </c>
      <c r="O59" s="89">
        <f t="shared" si="23"/>
        <v>0.2601735869486255</v>
      </c>
      <c r="P59" s="30">
        <v>0</v>
      </c>
      <c r="Q59" s="30">
        <v>64218001</v>
      </c>
      <c r="R59" s="89">
        <f t="shared" si="24"/>
        <v>0</v>
      </c>
      <c r="S59" s="39">
        <v>0</v>
      </c>
      <c r="T59" s="40">
        <v>64218001</v>
      </c>
      <c r="U59" s="89">
        <f t="shared" si="25"/>
        <v>0</v>
      </c>
      <c r="V59" s="39">
        <v>0</v>
      </c>
      <c r="W59" s="40">
        <v>596664823</v>
      </c>
      <c r="X59" s="89">
        <f t="shared" si="26"/>
        <v>0</v>
      </c>
      <c r="Y59" s="39">
        <v>48708969</v>
      </c>
      <c r="Z59" s="39">
        <v>64218001</v>
      </c>
      <c r="AA59" s="89">
        <f t="shared" si="27"/>
        <v>0.7584940085568842</v>
      </c>
      <c r="AB59" s="30">
        <v>34195668</v>
      </c>
      <c r="AC59" s="39">
        <v>138498085</v>
      </c>
      <c r="AD59" s="89">
        <f t="shared" si="28"/>
        <v>0.2469035438287829</v>
      </c>
      <c r="AE59" s="30">
        <v>137084498</v>
      </c>
      <c r="AF59" s="39">
        <v>307425180</v>
      </c>
      <c r="AG59" s="89">
        <f t="shared" si="29"/>
        <v>0.44591174346876855</v>
      </c>
    </row>
    <row r="60" spans="1:33" s="7" customFormat="1" ht="12.75" customHeight="1">
      <c r="A60" s="17"/>
      <c r="B60" s="18" t="s">
        <v>184</v>
      </c>
      <c r="C60" s="19" t="s">
        <v>185</v>
      </c>
      <c r="D60" s="29">
        <v>1248477778</v>
      </c>
      <c r="E60" s="105">
        <v>1813384778</v>
      </c>
      <c r="F60" s="111">
        <f t="shared" si="20"/>
        <v>0.6884792423243777</v>
      </c>
      <c r="G60" s="36">
        <v>447899233</v>
      </c>
      <c r="H60" s="30">
        <v>1555464780</v>
      </c>
      <c r="I60" s="89">
        <f t="shared" si="21"/>
        <v>0.28795202486037647</v>
      </c>
      <c r="J60" s="30">
        <v>447899233</v>
      </c>
      <c r="K60" s="30">
        <v>1154626480</v>
      </c>
      <c r="L60" s="89">
        <f t="shared" si="22"/>
        <v>0.38791699372770316</v>
      </c>
      <c r="M60" s="30">
        <v>447899233</v>
      </c>
      <c r="N60" s="30">
        <v>1248477778</v>
      </c>
      <c r="O60" s="89">
        <f t="shared" si="23"/>
        <v>0.35875627175159863</v>
      </c>
      <c r="P60" s="30">
        <v>72400000</v>
      </c>
      <c r="Q60" s="30">
        <v>257920000</v>
      </c>
      <c r="R60" s="89">
        <f t="shared" si="24"/>
        <v>0.2807071960297767</v>
      </c>
      <c r="S60" s="39">
        <v>0</v>
      </c>
      <c r="T60" s="40">
        <v>257920000</v>
      </c>
      <c r="U60" s="89">
        <f t="shared" si="25"/>
        <v>0</v>
      </c>
      <c r="V60" s="39">
        <v>0</v>
      </c>
      <c r="W60" s="40">
        <v>3149013149</v>
      </c>
      <c r="X60" s="89">
        <f t="shared" si="26"/>
        <v>0</v>
      </c>
      <c r="Y60" s="39">
        <v>178132781</v>
      </c>
      <c r="Z60" s="39">
        <v>257920000</v>
      </c>
      <c r="AA60" s="89">
        <f t="shared" si="27"/>
        <v>0.6906512910980149</v>
      </c>
      <c r="AB60" s="30">
        <v>779950000</v>
      </c>
      <c r="AC60" s="39">
        <v>714783525</v>
      </c>
      <c r="AD60" s="89">
        <f t="shared" si="28"/>
        <v>1.09116952576656</v>
      </c>
      <c r="AE60" s="30">
        <v>880000000</v>
      </c>
      <c r="AF60" s="39">
        <v>1555464780</v>
      </c>
      <c r="AG60" s="89">
        <f t="shared" si="29"/>
        <v>0.5657473003021001</v>
      </c>
    </row>
    <row r="61" spans="1:33" s="7" customFormat="1" ht="12.75" customHeight="1">
      <c r="A61" s="17"/>
      <c r="B61" s="18" t="s">
        <v>186</v>
      </c>
      <c r="C61" s="19" t="s">
        <v>187</v>
      </c>
      <c r="D61" s="29">
        <v>62846480</v>
      </c>
      <c r="E61" s="105">
        <v>125686480</v>
      </c>
      <c r="F61" s="111">
        <f t="shared" si="20"/>
        <v>0.5000257784289925</v>
      </c>
      <c r="G61" s="36">
        <v>66871102</v>
      </c>
      <c r="H61" s="30">
        <v>125635347</v>
      </c>
      <c r="I61" s="89">
        <f t="shared" si="21"/>
        <v>0.5322634401606738</v>
      </c>
      <c r="J61" s="30">
        <v>66871102</v>
      </c>
      <c r="K61" s="30">
        <v>108510667</v>
      </c>
      <c r="L61" s="89">
        <f t="shared" si="22"/>
        <v>0.6162629338551573</v>
      </c>
      <c r="M61" s="30">
        <v>66871102</v>
      </c>
      <c r="N61" s="30">
        <v>62846480</v>
      </c>
      <c r="O61" s="89">
        <f t="shared" si="23"/>
        <v>1.0640389406057427</v>
      </c>
      <c r="P61" s="30">
        <v>0</v>
      </c>
      <c r="Q61" s="30">
        <v>47529977</v>
      </c>
      <c r="R61" s="89">
        <f t="shared" si="24"/>
        <v>0</v>
      </c>
      <c r="S61" s="39">
        <v>0</v>
      </c>
      <c r="T61" s="40">
        <v>47529977</v>
      </c>
      <c r="U61" s="89">
        <f t="shared" si="25"/>
        <v>0</v>
      </c>
      <c r="V61" s="39">
        <v>0</v>
      </c>
      <c r="W61" s="40">
        <v>644693523</v>
      </c>
      <c r="X61" s="89">
        <f t="shared" si="26"/>
        <v>0</v>
      </c>
      <c r="Y61" s="39">
        <v>44104623</v>
      </c>
      <c r="Z61" s="39">
        <v>47529977</v>
      </c>
      <c r="AA61" s="89">
        <f t="shared" si="27"/>
        <v>0.9279327654629415</v>
      </c>
      <c r="AB61" s="30">
        <v>15047563</v>
      </c>
      <c r="AC61" s="39">
        <v>30373821</v>
      </c>
      <c r="AD61" s="89">
        <f t="shared" si="28"/>
        <v>0.49541224991086896</v>
      </c>
      <c r="AE61" s="30">
        <v>0</v>
      </c>
      <c r="AF61" s="39">
        <v>125635347</v>
      </c>
      <c r="AG61" s="89">
        <f t="shared" si="29"/>
        <v>0</v>
      </c>
    </row>
    <row r="62" spans="1:33" s="7" customFormat="1" ht="12.75" customHeight="1">
      <c r="A62" s="17"/>
      <c r="B62" s="18" t="s">
        <v>188</v>
      </c>
      <c r="C62" s="19" t="s">
        <v>189</v>
      </c>
      <c r="D62" s="29">
        <v>193155801</v>
      </c>
      <c r="E62" s="105">
        <v>264666851</v>
      </c>
      <c r="F62" s="111">
        <f t="shared" si="20"/>
        <v>0.7298073040510842</v>
      </c>
      <c r="G62" s="36">
        <v>80255703</v>
      </c>
      <c r="H62" s="30">
        <v>206239506</v>
      </c>
      <c r="I62" s="89">
        <f t="shared" si="21"/>
        <v>0.38913835935972424</v>
      </c>
      <c r="J62" s="30">
        <v>80255703</v>
      </c>
      <c r="K62" s="30">
        <v>166873906</v>
      </c>
      <c r="L62" s="89">
        <f t="shared" si="22"/>
        <v>0.4809362046094852</v>
      </c>
      <c r="M62" s="30">
        <v>80255703</v>
      </c>
      <c r="N62" s="30">
        <v>193155801</v>
      </c>
      <c r="O62" s="89">
        <f t="shared" si="23"/>
        <v>0.41549724411331557</v>
      </c>
      <c r="P62" s="30">
        <v>1750000</v>
      </c>
      <c r="Q62" s="30">
        <v>58417950</v>
      </c>
      <c r="R62" s="89">
        <f t="shared" si="24"/>
        <v>0.02995654589043265</v>
      </c>
      <c r="S62" s="39">
        <v>0</v>
      </c>
      <c r="T62" s="40">
        <v>58417950</v>
      </c>
      <c r="U62" s="89">
        <f t="shared" si="25"/>
        <v>0</v>
      </c>
      <c r="V62" s="39">
        <v>0</v>
      </c>
      <c r="W62" s="40">
        <v>1336083879</v>
      </c>
      <c r="X62" s="89">
        <f t="shared" si="26"/>
        <v>0</v>
      </c>
      <c r="Y62" s="39">
        <v>51770857</v>
      </c>
      <c r="Z62" s="39">
        <v>58417950</v>
      </c>
      <c r="AA62" s="89">
        <f t="shared" si="27"/>
        <v>0.8862148877185865</v>
      </c>
      <c r="AB62" s="30">
        <v>315386239</v>
      </c>
      <c r="AC62" s="39">
        <v>105424430</v>
      </c>
      <c r="AD62" s="89">
        <f t="shared" si="28"/>
        <v>2.9915859066062773</v>
      </c>
      <c r="AE62" s="30">
        <v>44350000</v>
      </c>
      <c r="AF62" s="39">
        <v>206239506</v>
      </c>
      <c r="AG62" s="89">
        <f t="shared" si="29"/>
        <v>0.21504124432881447</v>
      </c>
    </row>
    <row r="63" spans="1:33" s="7" customFormat="1" ht="12.75" customHeight="1">
      <c r="A63" s="17"/>
      <c r="B63" s="18" t="s">
        <v>190</v>
      </c>
      <c r="C63" s="19" t="s">
        <v>191</v>
      </c>
      <c r="D63" s="29">
        <v>575604074</v>
      </c>
      <c r="E63" s="105">
        <v>736572074</v>
      </c>
      <c r="F63" s="111">
        <f t="shared" si="20"/>
        <v>0.7814633412235501</v>
      </c>
      <c r="G63" s="36">
        <v>214458000</v>
      </c>
      <c r="H63" s="30">
        <v>720107870</v>
      </c>
      <c r="I63" s="89">
        <f t="shared" si="21"/>
        <v>0.2978137150479969</v>
      </c>
      <c r="J63" s="30">
        <v>214458000</v>
      </c>
      <c r="K63" s="30">
        <v>485576472</v>
      </c>
      <c r="L63" s="89">
        <f t="shared" si="22"/>
        <v>0.44165648948493536</v>
      </c>
      <c r="M63" s="30">
        <v>214458000</v>
      </c>
      <c r="N63" s="30">
        <v>575604074</v>
      </c>
      <c r="O63" s="89">
        <f t="shared" si="23"/>
        <v>0.3725790168747138</v>
      </c>
      <c r="P63" s="30">
        <v>16339000</v>
      </c>
      <c r="Q63" s="30">
        <v>102688000</v>
      </c>
      <c r="R63" s="89">
        <f t="shared" si="24"/>
        <v>0.1591130414459333</v>
      </c>
      <c r="S63" s="39">
        <v>0</v>
      </c>
      <c r="T63" s="40">
        <v>102688000</v>
      </c>
      <c r="U63" s="89">
        <f t="shared" si="25"/>
        <v>0</v>
      </c>
      <c r="V63" s="39">
        <v>0</v>
      </c>
      <c r="W63" s="40">
        <v>2233720764</v>
      </c>
      <c r="X63" s="89">
        <f t="shared" si="26"/>
        <v>0</v>
      </c>
      <c r="Y63" s="39">
        <v>93233000</v>
      </c>
      <c r="Z63" s="39">
        <v>102688000</v>
      </c>
      <c r="AA63" s="89">
        <f t="shared" si="27"/>
        <v>0.9079249766282331</v>
      </c>
      <c r="AB63" s="30">
        <v>94408000</v>
      </c>
      <c r="AC63" s="39">
        <v>467475732</v>
      </c>
      <c r="AD63" s="89">
        <f t="shared" si="28"/>
        <v>0.20195272938788617</v>
      </c>
      <c r="AE63" s="30">
        <v>129490042</v>
      </c>
      <c r="AF63" s="39">
        <v>720107870</v>
      </c>
      <c r="AG63" s="89">
        <f t="shared" si="29"/>
        <v>0.17982033997212113</v>
      </c>
    </row>
    <row r="64" spans="1:33" s="7" customFormat="1" ht="12.75" customHeight="1">
      <c r="A64" s="17"/>
      <c r="B64" s="18" t="s">
        <v>192</v>
      </c>
      <c r="C64" s="19" t="s">
        <v>193</v>
      </c>
      <c r="D64" s="29">
        <v>516052475</v>
      </c>
      <c r="E64" s="105">
        <v>677879475</v>
      </c>
      <c r="F64" s="111">
        <f t="shared" si="20"/>
        <v>0.7612746720204208</v>
      </c>
      <c r="G64" s="36">
        <v>159559418</v>
      </c>
      <c r="H64" s="30">
        <v>738410598</v>
      </c>
      <c r="I64" s="89">
        <f t="shared" si="21"/>
        <v>0.2160849511534232</v>
      </c>
      <c r="J64" s="30">
        <v>159559418</v>
      </c>
      <c r="K64" s="30">
        <v>533743491</v>
      </c>
      <c r="L64" s="89">
        <f t="shared" si="22"/>
        <v>0.2989440071691666</v>
      </c>
      <c r="M64" s="30">
        <v>159559418</v>
      </c>
      <c r="N64" s="30">
        <v>516052475</v>
      </c>
      <c r="O64" s="89">
        <f t="shared" si="23"/>
        <v>0.30919223476255975</v>
      </c>
      <c r="P64" s="30">
        <v>0</v>
      </c>
      <c r="Q64" s="30">
        <v>64920001</v>
      </c>
      <c r="R64" s="89">
        <f t="shared" si="24"/>
        <v>0</v>
      </c>
      <c r="S64" s="39">
        <v>0</v>
      </c>
      <c r="T64" s="40">
        <v>64920001</v>
      </c>
      <c r="U64" s="89">
        <f t="shared" si="25"/>
        <v>0</v>
      </c>
      <c r="V64" s="39">
        <v>0</v>
      </c>
      <c r="W64" s="40">
        <v>1631053037</v>
      </c>
      <c r="X64" s="89">
        <f t="shared" si="26"/>
        <v>0</v>
      </c>
      <c r="Y64" s="39">
        <v>60872266</v>
      </c>
      <c r="Z64" s="39">
        <v>64920001</v>
      </c>
      <c r="AA64" s="89">
        <f t="shared" si="27"/>
        <v>0.9376504168568944</v>
      </c>
      <c r="AB64" s="30">
        <v>675854000</v>
      </c>
      <c r="AC64" s="39">
        <v>271344279</v>
      </c>
      <c r="AD64" s="89">
        <f t="shared" si="28"/>
        <v>2.490761929791783</v>
      </c>
      <c r="AE64" s="30">
        <v>580000000</v>
      </c>
      <c r="AF64" s="39">
        <v>738410598</v>
      </c>
      <c r="AG64" s="89">
        <f t="shared" si="29"/>
        <v>0.7854708499186519</v>
      </c>
    </row>
    <row r="65" spans="1:33" s="7" customFormat="1" ht="12.75" customHeight="1">
      <c r="A65" s="17"/>
      <c r="B65" s="18" t="s">
        <v>194</v>
      </c>
      <c r="C65" s="19" t="s">
        <v>195</v>
      </c>
      <c r="D65" s="29">
        <v>915704090</v>
      </c>
      <c r="E65" s="105">
        <v>1047398240</v>
      </c>
      <c r="F65" s="111">
        <f t="shared" si="20"/>
        <v>0.874265446541136</v>
      </c>
      <c r="G65" s="36">
        <v>249435520</v>
      </c>
      <c r="H65" s="30">
        <v>998836490</v>
      </c>
      <c r="I65" s="89">
        <f t="shared" si="21"/>
        <v>0.2497260787899329</v>
      </c>
      <c r="J65" s="30">
        <v>249435520</v>
      </c>
      <c r="K65" s="30">
        <v>627182240</v>
      </c>
      <c r="L65" s="89">
        <f t="shared" si="22"/>
        <v>0.3977082004107769</v>
      </c>
      <c r="M65" s="30">
        <v>249435520</v>
      </c>
      <c r="N65" s="30">
        <v>915704090</v>
      </c>
      <c r="O65" s="89">
        <f t="shared" si="23"/>
        <v>0.2723975165383394</v>
      </c>
      <c r="P65" s="30">
        <v>46153590</v>
      </c>
      <c r="Q65" s="30">
        <v>113245440</v>
      </c>
      <c r="R65" s="89">
        <f t="shared" si="24"/>
        <v>0.40755362864941846</v>
      </c>
      <c r="S65" s="39">
        <v>1000000</v>
      </c>
      <c r="T65" s="40">
        <v>113245440</v>
      </c>
      <c r="U65" s="89">
        <f t="shared" si="25"/>
        <v>0.008830377629333242</v>
      </c>
      <c r="V65" s="39">
        <v>1000000</v>
      </c>
      <c r="W65" s="40">
        <v>1201717000</v>
      </c>
      <c r="X65" s="89">
        <f t="shared" si="26"/>
        <v>0.0008321426758546313</v>
      </c>
      <c r="Y65" s="39">
        <v>83882780</v>
      </c>
      <c r="Z65" s="39">
        <v>113245440</v>
      </c>
      <c r="AA65" s="89">
        <f t="shared" si="27"/>
        <v>0.740716623998282</v>
      </c>
      <c r="AB65" s="30">
        <v>252940000</v>
      </c>
      <c r="AC65" s="39">
        <v>682952050</v>
      </c>
      <c r="AD65" s="89">
        <f t="shared" si="28"/>
        <v>0.37036275094276383</v>
      </c>
      <c r="AE65" s="30">
        <v>154000000</v>
      </c>
      <c r="AF65" s="39">
        <v>998836490</v>
      </c>
      <c r="AG65" s="89">
        <f t="shared" si="29"/>
        <v>0.15417938926119928</v>
      </c>
    </row>
    <row r="66" spans="1:33" s="7" customFormat="1" ht="12.75" customHeight="1">
      <c r="A66" s="17"/>
      <c r="B66" s="18" t="s">
        <v>196</v>
      </c>
      <c r="C66" s="19" t="s">
        <v>197</v>
      </c>
      <c r="D66" s="29">
        <v>146690996</v>
      </c>
      <c r="E66" s="105">
        <v>228214996</v>
      </c>
      <c r="F66" s="111">
        <f t="shared" si="20"/>
        <v>0.6427754467107849</v>
      </c>
      <c r="G66" s="36">
        <v>87529879</v>
      </c>
      <c r="H66" s="30">
        <v>186259230</v>
      </c>
      <c r="I66" s="89">
        <f t="shared" si="21"/>
        <v>0.4699357932490111</v>
      </c>
      <c r="J66" s="30">
        <v>87529879</v>
      </c>
      <c r="K66" s="30">
        <v>180259230</v>
      </c>
      <c r="L66" s="89">
        <f t="shared" si="22"/>
        <v>0.48557779260457284</v>
      </c>
      <c r="M66" s="30">
        <v>87529879</v>
      </c>
      <c r="N66" s="30">
        <v>146690996</v>
      </c>
      <c r="O66" s="89">
        <f t="shared" si="23"/>
        <v>0.5966956485863658</v>
      </c>
      <c r="P66" s="30">
        <v>9990000</v>
      </c>
      <c r="Q66" s="30">
        <v>41931635</v>
      </c>
      <c r="R66" s="89">
        <f t="shared" si="24"/>
        <v>0.23824494322723166</v>
      </c>
      <c r="S66" s="39">
        <v>0</v>
      </c>
      <c r="T66" s="40">
        <v>41931635</v>
      </c>
      <c r="U66" s="89">
        <f t="shared" si="25"/>
        <v>0</v>
      </c>
      <c r="V66" s="39">
        <v>0</v>
      </c>
      <c r="W66" s="40">
        <v>1044127738</v>
      </c>
      <c r="X66" s="89">
        <f t="shared" si="26"/>
        <v>0</v>
      </c>
      <c r="Y66" s="39">
        <v>33114726</v>
      </c>
      <c r="Z66" s="39">
        <v>41931635</v>
      </c>
      <c r="AA66" s="89">
        <f t="shared" si="27"/>
        <v>0.7897313329184517</v>
      </c>
      <c r="AB66" s="30">
        <v>63954782</v>
      </c>
      <c r="AC66" s="39">
        <v>53781740</v>
      </c>
      <c r="AD66" s="89">
        <f t="shared" si="28"/>
        <v>1.1891541999198985</v>
      </c>
      <c r="AE66" s="30">
        <v>58768059</v>
      </c>
      <c r="AF66" s="39">
        <v>186259230</v>
      </c>
      <c r="AG66" s="89">
        <f t="shared" si="29"/>
        <v>0.31551756656569446</v>
      </c>
    </row>
    <row r="67" spans="1:33" s="7" customFormat="1" ht="12.75" customHeight="1">
      <c r="A67" s="17"/>
      <c r="B67" s="18" t="s">
        <v>68</v>
      </c>
      <c r="C67" s="19" t="s">
        <v>69</v>
      </c>
      <c r="D67" s="29">
        <v>5604448563</v>
      </c>
      <c r="E67" s="105">
        <v>6282902642</v>
      </c>
      <c r="F67" s="111">
        <f t="shared" si="20"/>
        <v>0.8920158217215297</v>
      </c>
      <c r="G67" s="36">
        <v>1028747488</v>
      </c>
      <c r="H67" s="30">
        <v>5937229250</v>
      </c>
      <c r="I67" s="89">
        <f t="shared" si="21"/>
        <v>0.1732706359620525</v>
      </c>
      <c r="J67" s="30">
        <v>1028747488</v>
      </c>
      <c r="K67" s="30">
        <v>3543917757</v>
      </c>
      <c r="L67" s="89">
        <f t="shared" si="22"/>
        <v>0.2902853730078816</v>
      </c>
      <c r="M67" s="30">
        <v>1028747488</v>
      </c>
      <c r="N67" s="30">
        <v>5604448563</v>
      </c>
      <c r="O67" s="89">
        <f t="shared" si="23"/>
        <v>0.1835590917528776</v>
      </c>
      <c r="P67" s="30">
        <v>155784400</v>
      </c>
      <c r="Q67" s="30">
        <v>345673377</v>
      </c>
      <c r="R67" s="89">
        <f t="shared" si="24"/>
        <v>0.4506693612103081</v>
      </c>
      <c r="S67" s="39">
        <v>0</v>
      </c>
      <c r="T67" s="40">
        <v>345673377</v>
      </c>
      <c r="U67" s="89">
        <f t="shared" si="25"/>
        <v>0</v>
      </c>
      <c r="V67" s="39">
        <v>0</v>
      </c>
      <c r="W67" s="40">
        <v>10741390923</v>
      </c>
      <c r="X67" s="89">
        <f t="shared" si="26"/>
        <v>0</v>
      </c>
      <c r="Y67" s="39">
        <v>231393993</v>
      </c>
      <c r="Z67" s="39">
        <v>345673377</v>
      </c>
      <c r="AA67" s="89">
        <f t="shared" si="27"/>
        <v>0.669400678201492</v>
      </c>
      <c r="AB67" s="30">
        <v>453685276</v>
      </c>
      <c r="AC67" s="39">
        <v>4369989105</v>
      </c>
      <c r="AD67" s="89">
        <f t="shared" si="28"/>
        <v>0.10381839979438576</v>
      </c>
      <c r="AE67" s="30">
        <v>465025677</v>
      </c>
      <c r="AF67" s="39">
        <v>5937229250</v>
      </c>
      <c r="AG67" s="89">
        <f t="shared" si="29"/>
        <v>0.07832368558111513</v>
      </c>
    </row>
    <row r="68" spans="1:33" s="7" customFormat="1" ht="12.75" customHeight="1">
      <c r="A68" s="17"/>
      <c r="B68" s="18" t="s">
        <v>198</v>
      </c>
      <c r="C68" s="19" t="s">
        <v>199</v>
      </c>
      <c r="D68" s="29">
        <v>867080961</v>
      </c>
      <c r="E68" s="105">
        <v>963333908</v>
      </c>
      <c r="F68" s="111">
        <f t="shared" si="20"/>
        <v>0.900083505624926</v>
      </c>
      <c r="G68" s="36">
        <v>225741635</v>
      </c>
      <c r="H68" s="30">
        <v>1016496935</v>
      </c>
      <c r="I68" s="89">
        <f t="shared" si="21"/>
        <v>0.22207802820379385</v>
      </c>
      <c r="J68" s="30">
        <v>225741635</v>
      </c>
      <c r="K68" s="30">
        <v>665661240</v>
      </c>
      <c r="L68" s="89">
        <f t="shared" si="22"/>
        <v>0.3391238988167615</v>
      </c>
      <c r="M68" s="30">
        <v>225741635</v>
      </c>
      <c r="N68" s="30">
        <v>867080961</v>
      </c>
      <c r="O68" s="89">
        <f t="shared" si="23"/>
        <v>0.26034666329157236</v>
      </c>
      <c r="P68" s="30">
        <v>41599732</v>
      </c>
      <c r="Q68" s="30">
        <v>81968732</v>
      </c>
      <c r="R68" s="89">
        <f t="shared" si="24"/>
        <v>0.5075073260862447</v>
      </c>
      <c r="S68" s="39">
        <v>20100000</v>
      </c>
      <c r="T68" s="40">
        <v>81968732</v>
      </c>
      <c r="U68" s="89">
        <f t="shared" si="25"/>
        <v>0.24521545605951303</v>
      </c>
      <c r="V68" s="39">
        <v>20100000</v>
      </c>
      <c r="W68" s="40">
        <v>1925222094</v>
      </c>
      <c r="X68" s="89">
        <f t="shared" si="26"/>
        <v>0.010440353901319813</v>
      </c>
      <c r="Y68" s="39">
        <v>57479000</v>
      </c>
      <c r="Z68" s="39">
        <v>81968732</v>
      </c>
      <c r="AA68" s="89">
        <f t="shared" si="27"/>
        <v>0.7012308059126742</v>
      </c>
      <c r="AB68" s="30">
        <v>165967996</v>
      </c>
      <c r="AC68" s="39">
        <v>563738439</v>
      </c>
      <c r="AD68" s="89">
        <f t="shared" si="28"/>
        <v>0.29440603038246965</v>
      </c>
      <c r="AE68" s="30">
        <v>116318391</v>
      </c>
      <c r="AF68" s="39">
        <v>1016496935</v>
      </c>
      <c r="AG68" s="89">
        <f t="shared" si="29"/>
        <v>0.11443063623207088</v>
      </c>
    </row>
    <row r="69" spans="1:33" s="7" customFormat="1" ht="12.75" customHeight="1">
      <c r="A69" s="17"/>
      <c r="B69" s="18" t="s">
        <v>200</v>
      </c>
      <c r="C69" s="19" t="s">
        <v>201</v>
      </c>
      <c r="D69" s="29">
        <v>663184288</v>
      </c>
      <c r="E69" s="105">
        <v>766789826</v>
      </c>
      <c r="F69" s="111">
        <f t="shared" si="20"/>
        <v>0.8648840471182777</v>
      </c>
      <c r="G69" s="36">
        <v>154837383</v>
      </c>
      <c r="H69" s="30">
        <v>709230641</v>
      </c>
      <c r="I69" s="89">
        <f t="shared" si="21"/>
        <v>0.21831739077387097</v>
      </c>
      <c r="J69" s="30">
        <v>154837383</v>
      </c>
      <c r="K69" s="30">
        <v>446269744</v>
      </c>
      <c r="L69" s="89">
        <f t="shared" si="22"/>
        <v>0.34695917677986254</v>
      </c>
      <c r="M69" s="30">
        <v>154837383</v>
      </c>
      <c r="N69" s="30">
        <v>663184288</v>
      </c>
      <c r="O69" s="89">
        <f t="shared" si="23"/>
        <v>0.23347565043639876</v>
      </c>
      <c r="P69" s="30">
        <v>22400000</v>
      </c>
      <c r="Q69" s="30">
        <v>57011000</v>
      </c>
      <c r="R69" s="89">
        <f t="shared" si="24"/>
        <v>0.3929066320534634</v>
      </c>
      <c r="S69" s="39">
        <v>0</v>
      </c>
      <c r="T69" s="40">
        <v>57011000</v>
      </c>
      <c r="U69" s="89">
        <f t="shared" si="25"/>
        <v>0</v>
      </c>
      <c r="V69" s="39">
        <v>0</v>
      </c>
      <c r="W69" s="40">
        <v>718882901</v>
      </c>
      <c r="X69" s="89">
        <f t="shared" si="26"/>
        <v>0</v>
      </c>
      <c r="Y69" s="39">
        <v>44404000</v>
      </c>
      <c r="Z69" s="39">
        <v>57011000</v>
      </c>
      <c r="AA69" s="89">
        <f t="shared" si="27"/>
        <v>0.7788672361474102</v>
      </c>
      <c r="AB69" s="30">
        <v>56557790</v>
      </c>
      <c r="AC69" s="39">
        <v>456051035</v>
      </c>
      <c r="AD69" s="89">
        <f t="shared" si="28"/>
        <v>0.12401636145831793</v>
      </c>
      <c r="AE69" s="30">
        <v>76388978</v>
      </c>
      <c r="AF69" s="39">
        <v>709230641</v>
      </c>
      <c r="AG69" s="89">
        <f t="shared" si="29"/>
        <v>0.10770682142595134</v>
      </c>
    </row>
    <row r="70" spans="1:33" s="7" customFormat="1" ht="12.75" customHeight="1">
      <c r="A70" s="17"/>
      <c r="B70" s="18" t="s">
        <v>70</v>
      </c>
      <c r="C70" s="19" t="s">
        <v>71</v>
      </c>
      <c r="D70" s="29">
        <v>2348202336</v>
      </c>
      <c r="E70" s="105">
        <v>2646646335</v>
      </c>
      <c r="F70" s="111">
        <f t="shared" si="20"/>
        <v>0.887236917508285</v>
      </c>
      <c r="G70" s="36">
        <v>655742928</v>
      </c>
      <c r="H70" s="30">
        <v>2783094307</v>
      </c>
      <c r="I70" s="89">
        <f t="shared" si="21"/>
        <v>0.23561649576540922</v>
      </c>
      <c r="J70" s="30">
        <v>655742928</v>
      </c>
      <c r="K70" s="30">
        <v>1860113336</v>
      </c>
      <c r="L70" s="89">
        <f t="shared" si="22"/>
        <v>0.35252848055490743</v>
      </c>
      <c r="M70" s="30">
        <v>655742928</v>
      </c>
      <c r="N70" s="30">
        <v>2348202336</v>
      </c>
      <c r="O70" s="89">
        <f t="shared" si="23"/>
        <v>0.27925316227945357</v>
      </c>
      <c r="P70" s="30">
        <v>169016598</v>
      </c>
      <c r="Q70" s="30">
        <v>424968598</v>
      </c>
      <c r="R70" s="89">
        <f t="shared" si="24"/>
        <v>0.39771549896964387</v>
      </c>
      <c r="S70" s="39">
        <v>2879630</v>
      </c>
      <c r="T70" s="40">
        <v>424968598</v>
      </c>
      <c r="U70" s="89">
        <f t="shared" si="25"/>
        <v>0.006776100666148514</v>
      </c>
      <c r="V70" s="39">
        <v>2879630</v>
      </c>
      <c r="W70" s="40">
        <v>5472642948</v>
      </c>
      <c r="X70" s="89">
        <f t="shared" si="26"/>
        <v>0.0005261863467727915</v>
      </c>
      <c r="Y70" s="39">
        <v>142280472</v>
      </c>
      <c r="Z70" s="39">
        <v>424968598</v>
      </c>
      <c r="AA70" s="89">
        <f t="shared" si="27"/>
        <v>0.3348023187350892</v>
      </c>
      <c r="AB70" s="30">
        <v>464122330</v>
      </c>
      <c r="AC70" s="39">
        <v>1465067540</v>
      </c>
      <c r="AD70" s="89">
        <f t="shared" si="28"/>
        <v>0.3167924463059225</v>
      </c>
      <c r="AE70" s="30">
        <v>430152310</v>
      </c>
      <c r="AF70" s="39">
        <v>2783094307</v>
      </c>
      <c r="AG70" s="89">
        <f t="shared" si="29"/>
        <v>0.15455901329613117</v>
      </c>
    </row>
    <row r="71" spans="1:33" s="7" customFormat="1" ht="12.75" customHeight="1">
      <c r="A71" s="17"/>
      <c r="B71" s="18" t="s">
        <v>202</v>
      </c>
      <c r="C71" s="19" t="s">
        <v>203</v>
      </c>
      <c r="D71" s="29">
        <v>1173626068</v>
      </c>
      <c r="E71" s="105">
        <v>1380149068</v>
      </c>
      <c r="F71" s="111">
        <f t="shared" si="20"/>
        <v>0.8503618161339076</v>
      </c>
      <c r="G71" s="36">
        <v>327674868</v>
      </c>
      <c r="H71" s="30">
        <v>1452753952</v>
      </c>
      <c r="I71" s="89">
        <f t="shared" si="21"/>
        <v>0.22555427748029283</v>
      </c>
      <c r="J71" s="30">
        <v>327674868</v>
      </c>
      <c r="K71" s="30">
        <v>1012566236</v>
      </c>
      <c r="L71" s="89">
        <f t="shared" si="22"/>
        <v>0.32360832936167544</v>
      </c>
      <c r="M71" s="30">
        <v>327674868</v>
      </c>
      <c r="N71" s="30">
        <v>1173626068</v>
      </c>
      <c r="O71" s="89">
        <f t="shared" si="23"/>
        <v>0.2791986961898328</v>
      </c>
      <c r="P71" s="30">
        <v>8560000</v>
      </c>
      <c r="Q71" s="30">
        <v>151891850</v>
      </c>
      <c r="R71" s="89">
        <f t="shared" si="24"/>
        <v>0.05635588742911486</v>
      </c>
      <c r="S71" s="39">
        <v>7100000</v>
      </c>
      <c r="T71" s="40">
        <v>151891850</v>
      </c>
      <c r="U71" s="89">
        <f t="shared" si="25"/>
        <v>0.046743785133962094</v>
      </c>
      <c r="V71" s="39">
        <v>7100000</v>
      </c>
      <c r="W71" s="40">
        <v>3129820000</v>
      </c>
      <c r="X71" s="89">
        <f t="shared" si="26"/>
        <v>0.0022685010639589497</v>
      </c>
      <c r="Y71" s="39">
        <v>129075152</v>
      </c>
      <c r="Z71" s="39">
        <v>151891850</v>
      </c>
      <c r="AA71" s="89">
        <f t="shared" si="27"/>
        <v>0.8497832635523236</v>
      </c>
      <c r="AB71" s="30">
        <v>219916000</v>
      </c>
      <c r="AC71" s="39">
        <v>678401526</v>
      </c>
      <c r="AD71" s="89">
        <f t="shared" si="28"/>
        <v>0.3241679028888269</v>
      </c>
      <c r="AE71" s="30">
        <v>224717000</v>
      </c>
      <c r="AF71" s="39">
        <v>1452753952</v>
      </c>
      <c r="AG71" s="89">
        <f t="shared" si="29"/>
        <v>0.15468345461434338</v>
      </c>
    </row>
    <row r="72" spans="1:33" s="7" customFormat="1" ht="12.75" customHeight="1">
      <c r="A72" s="17"/>
      <c r="B72" s="18" t="s">
        <v>204</v>
      </c>
      <c r="C72" s="19" t="s">
        <v>205</v>
      </c>
      <c r="D72" s="29">
        <v>1521998629</v>
      </c>
      <c r="E72" s="105">
        <v>1782648171</v>
      </c>
      <c r="F72" s="111">
        <f t="shared" si="20"/>
        <v>0.8537852021278067</v>
      </c>
      <c r="G72" s="36">
        <v>453466956</v>
      </c>
      <c r="H72" s="30">
        <v>1552642310</v>
      </c>
      <c r="I72" s="89">
        <f t="shared" si="21"/>
        <v>0.29206144459634104</v>
      </c>
      <c r="J72" s="30">
        <v>453466956</v>
      </c>
      <c r="K72" s="30">
        <v>924904318</v>
      </c>
      <c r="L72" s="89">
        <f t="shared" si="22"/>
        <v>0.4902852621345422</v>
      </c>
      <c r="M72" s="30">
        <v>453466956</v>
      </c>
      <c r="N72" s="30">
        <v>1521998629</v>
      </c>
      <c r="O72" s="89">
        <f t="shared" si="23"/>
        <v>0.2979417637832839</v>
      </c>
      <c r="P72" s="30">
        <v>17000000</v>
      </c>
      <c r="Q72" s="30">
        <v>240782668</v>
      </c>
      <c r="R72" s="89">
        <f t="shared" si="24"/>
        <v>0.07060308842495258</v>
      </c>
      <c r="S72" s="39">
        <v>0</v>
      </c>
      <c r="T72" s="40">
        <v>240782668</v>
      </c>
      <c r="U72" s="89">
        <f t="shared" si="25"/>
        <v>0</v>
      </c>
      <c r="V72" s="39">
        <v>0</v>
      </c>
      <c r="W72" s="40">
        <v>3703253049</v>
      </c>
      <c r="X72" s="89">
        <f t="shared" si="26"/>
        <v>0</v>
      </c>
      <c r="Y72" s="39">
        <v>142979449</v>
      </c>
      <c r="Z72" s="39">
        <v>240782668</v>
      </c>
      <c r="AA72" s="89">
        <f t="shared" si="27"/>
        <v>0.5938112165116469</v>
      </c>
      <c r="AB72" s="30">
        <v>96648901</v>
      </c>
      <c r="AC72" s="39">
        <v>1000482131</v>
      </c>
      <c r="AD72" s="89">
        <f t="shared" si="28"/>
        <v>0.09660232602395175</v>
      </c>
      <c r="AE72" s="30">
        <v>140500242</v>
      </c>
      <c r="AF72" s="39">
        <v>1552642310</v>
      </c>
      <c r="AG72" s="89">
        <f t="shared" si="29"/>
        <v>0.09049105585690242</v>
      </c>
    </row>
    <row r="73" spans="1:33" s="7" customFormat="1" ht="12.75" customHeight="1">
      <c r="A73" s="17"/>
      <c r="B73" s="18" t="s">
        <v>206</v>
      </c>
      <c r="C73" s="19" t="s">
        <v>207</v>
      </c>
      <c r="D73" s="29">
        <v>189534725</v>
      </c>
      <c r="E73" s="105">
        <v>332146262</v>
      </c>
      <c r="F73" s="111">
        <f t="shared" si="20"/>
        <v>0.5706363330983385</v>
      </c>
      <c r="G73" s="36">
        <v>89275840</v>
      </c>
      <c r="H73" s="30">
        <v>285776058</v>
      </c>
      <c r="I73" s="89">
        <f t="shared" si="21"/>
        <v>0.312397898637121</v>
      </c>
      <c r="J73" s="30">
        <v>89275840</v>
      </c>
      <c r="K73" s="30">
        <v>285776058</v>
      </c>
      <c r="L73" s="89">
        <f t="shared" si="22"/>
        <v>0.312397898637121</v>
      </c>
      <c r="M73" s="30">
        <v>89275840</v>
      </c>
      <c r="N73" s="30">
        <v>189534725</v>
      </c>
      <c r="O73" s="89">
        <f t="shared" si="23"/>
        <v>0.4710262987428821</v>
      </c>
      <c r="P73" s="30">
        <v>38716900</v>
      </c>
      <c r="Q73" s="30">
        <v>110194199</v>
      </c>
      <c r="R73" s="89">
        <f t="shared" si="24"/>
        <v>0.3513515262268933</v>
      </c>
      <c r="S73" s="39">
        <v>0</v>
      </c>
      <c r="T73" s="40">
        <v>110194199</v>
      </c>
      <c r="U73" s="89">
        <f t="shared" si="25"/>
        <v>0</v>
      </c>
      <c r="V73" s="39">
        <v>0</v>
      </c>
      <c r="W73" s="40">
        <v>962777626</v>
      </c>
      <c r="X73" s="89">
        <f t="shared" si="26"/>
        <v>0</v>
      </c>
      <c r="Y73" s="39">
        <v>90396399</v>
      </c>
      <c r="Z73" s="39">
        <v>110194199</v>
      </c>
      <c r="AA73" s="89">
        <f t="shared" si="27"/>
        <v>0.8203371849002686</v>
      </c>
      <c r="AB73" s="30">
        <v>29174160</v>
      </c>
      <c r="AC73" s="39">
        <v>8662500</v>
      </c>
      <c r="AD73" s="89">
        <f t="shared" si="28"/>
        <v>3.3678683982683983</v>
      </c>
      <c r="AE73" s="30">
        <v>48851103</v>
      </c>
      <c r="AF73" s="39">
        <v>285776058</v>
      </c>
      <c r="AG73" s="89">
        <f t="shared" si="29"/>
        <v>0.17094190234788667</v>
      </c>
    </row>
    <row r="74" spans="1:33" s="7" customFormat="1" ht="12.75" customHeight="1">
      <c r="A74" s="17"/>
      <c r="B74" s="18" t="s">
        <v>208</v>
      </c>
      <c r="C74" s="19" t="s">
        <v>209</v>
      </c>
      <c r="D74" s="29">
        <v>53947457</v>
      </c>
      <c r="E74" s="105">
        <v>186974558</v>
      </c>
      <c r="F74" s="111">
        <f t="shared" si="20"/>
        <v>0.28852833014853285</v>
      </c>
      <c r="G74" s="36">
        <v>47656000</v>
      </c>
      <c r="H74" s="30">
        <v>152247115</v>
      </c>
      <c r="I74" s="89">
        <f t="shared" si="21"/>
        <v>0.31301742565039736</v>
      </c>
      <c r="J74" s="30">
        <v>47656000</v>
      </c>
      <c r="K74" s="30">
        <v>152247115</v>
      </c>
      <c r="L74" s="89">
        <f t="shared" si="22"/>
        <v>0.31301742565039736</v>
      </c>
      <c r="M74" s="30">
        <v>47656000</v>
      </c>
      <c r="N74" s="30">
        <v>53947457</v>
      </c>
      <c r="O74" s="89">
        <f t="shared" si="23"/>
        <v>0.8833780617314362</v>
      </c>
      <c r="P74" s="30">
        <v>15175000</v>
      </c>
      <c r="Q74" s="30">
        <v>56165900</v>
      </c>
      <c r="R74" s="89">
        <f t="shared" si="24"/>
        <v>0.27018172948354785</v>
      </c>
      <c r="S74" s="39">
        <v>0</v>
      </c>
      <c r="T74" s="40">
        <v>56165900</v>
      </c>
      <c r="U74" s="89">
        <f t="shared" si="25"/>
        <v>0</v>
      </c>
      <c r="V74" s="39">
        <v>0</v>
      </c>
      <c r="W74" s="40">
        <v>287616112</v>
      </c>
      <c r="X74" s="89">
        <f t="shared" si="26"/>
        <v>0</v>
      </c>
      <c r="Y74" s="39">
        <v>26990900</v>
      </c>
      <c r="Z74" s="39">
        <v>56165900</v>
      </c>
      <c r="AA74" s="89">
        <f t="shared" si="27"/>
        <v>0.4805567078957161</v>
      </c>
      <c r="AB74" s="30">
        <v>3176419</v>
      </c>
      <c r="AC74" s="39">
        <v>32000</v>
      </c>
      <c r="AD74" s="89">
        <f t="shared" si="28"/>
        <v>99.26309375</v>
      </c>
      <c r="AE74" s="30">
        <v>11970107</v>
      </c>
      <c r="AF74" s="39">
        <v>152247115</v>
      </c>
      <c r="AG74" s="89">
        <f t="shared" si="29"/>
        <v>0.07862288227924713</v>
      </c>
    </row>
    <row r="75" spans="1:33" s="7" customFormat="1" ht="12.75" customHeight="1">
      <c r="A75" s="17"/>
      <c r="B75" s="18" t="s">
        <v>210</v>
      </c>
      <c r="C75" s="19" t="s">
        <v>211</v>
      </c>
      <c r="D75" s="29">
        <v>84265726</v>
      </c>
      <c r="E75" s="105">
        <v>164651726</v>
      </c>
      <c r="F75" s="111">
        <f t="shared" si="20"/>
        <v>0.5117816135131192</v>
      </c>
      <c r="G75" s="36">
        <v>49406585</v>
      </c>
      <c r="H75" s="30">
        <v>137814222</v>
      </c>
      <c r="I75" s="89">
        <f t="shared" si="21"/>
        <v>0.3585013526397878</v>
      </c>
      <c r="J75" s="30">
        <v>49406585</v>
      </c>
      <c r="K75" s="30">
        <v>107185324</v>
      </c>
      <c r="L75" s="89">
        <f t="shared" si="22"/>
        <v>0.46094542756618434</v>
      </c>
      <c r="M75" s="30">
        <v>49406585</v>
      </c>
      <c r="N75" s="30">
        <v>84265726</v>
      </c>
      <c r="O75" s="89">
        <f t="shared" si="23"/>
        <v>0.5863188670563403</v>
      </c>
      <c r="P75" s="30">
        <v>23095541</v>
      </c>
      <c r="Q75" s="30">
        <v>46256791</v>
      </c>
      <c r="R75" s="89">
        <f t="shared" si="24"/>
        <v>0.4992897367221172</v>
      </c>
      <c r="S75" s="39">
        <v>0</v>
      </c>
      <c r="T75" s="40">
        <v>46256791</v>
      </c>
      <c r="U75" s="89">
        <f t="shared" si="25"/>
        <v>0</v>
      </c>
      <c r="V75" s="39">
        <v>0</v>
      </c>
      <c r="W75" s="40">
        <v>263251250</v>
      </c>
      <c r="X75" s="89">
        <f t="shared" si="26"/>
        <v>0</v>
      </c>
      <c r="Y75" s="39">
        <v>21687614</v>
      </c>
      <c r="Z75" s="39">
        <v>46256791</v>
      </c>
      <c r="AA75" s="89">
        <f t="shared" si="27"/>
        <v>0.468852541024733</v>
      </c>
      <c r="AB75" s="30">
        <v>10776700</v>
      </c>
      <c r="AC75" s="39">
        <v>35622055</v>
      </c>
      <c r="AD75" s="89">
        <f t="shared" si="28"/>
        <v>0.30252886870226886</v>
      </c>
      <c r="AE75" s="30">
        <v>8779930</v>
      </c>
      <c r="AF75" s="39">
        <v>137814222</v>
      </c>
      <c r="AG75" s="89">
        <f t="shared" si="29"/>
        <v>0.06370844657817681</v>
      </c>
    </row>
    <row r="76" spans="1:33" s="7" customFormat="1" ht="12.75" customHeight="1">
      <c r="A76" s="17"/>
      <c r="B76" s="18" t="s">
        <v>212</v>
      </c>
      <c r="C76" s="19" t="s">
        <v>213</v>
      </c>
      <c r="D76" s="29">
        <v>758099925</v>
      </c>
      <c r="E76" s="105">
        <v>959062289</v>
      </c>
      <c r="F76" s="111">
        <f t="shared" si="20"/>
        <v>0.7904595287449573</v>
      </c>
      <c r="G76" s="36">
        <v>337347483</v>
      </c>
      <c r="H76" s="30">
        <v>836393914</v>
      </c>
      <c r="I76" s="89">
        <f t="shared" si="21"/>
        <v>0.40333565004874006</v>
      </c>
      <c r="J76" s="30">
        <v>337347483</v>
      </c>
      <c r="K76" s="30">
        <v>749681618</v>
      </c>
      <c r="L76" s="89">
        <f t="shared" si="22"/>
        <v>0.449987667964936</v>
      </c>
      <c r="M76" s="30">
        <v>337347483</v>
      </c>
      <c r="N76" s="30">
        <v>758099925</v>
      </c>
      <c r="O76" s="89">
        <f t="shared" si="23"/>
        <v>0.44499078798879976</v>
      </c>
      <c r="P76" s="30">
        <v>19930000</v>
      </c>
      <c r="Q76" s="30">
        <v>146428135</v>
      </c>
      <c r="R76" s="89">
        <f t="shared" si="24"/>
        <v>0.1361077227405785</v>
      </c>
      <c r="S76" s="39">
        <v>0</v>
      </c>
      <c r="T76" s="40">
        <v>146428135</v>
      </c>
      <c r="U76" s="89">
        <f t="shared" si="25"/>
        <v>0</v>
      </c>
      <c r="V76" s="39">
        <v>0</v>
      </c>
      <c r="W76" s="40">
        <v>1261425144</v>
      </c>
      <c r="X76" s="89">
        <f t="shared" si="26"/>
        <v>0</v>
      </c>
      <c r="Y76" s="39">
        <v>92593835</v>
      </c>
      <c r="Z76" s="39">
        <v>146428135</v>
      </c>
      <c r="AA76" s="89">
        <f t="shared" si="27"/>
        <v>0.6323500261749561</v>
      </c>
      <c r="AB76" s="30">
        <v>211055690</v>
      </c>
      <c r="AC76" s="39">
        <v>183536314</v>
      </c>
      <c r="AD76" s="89">
        <f t="shared" si="28"/>
        <v>1.1499396789672915</v>
      </c>
      <c r="AE76" s="30">
        <v>100232751</v>
      </c>
      <c r="AF76" s="39">
        <v>836393914</v>
      </c>
      <c r="AG76" s="89">
        <f t="shared" si="29"/>
        <v>0.11983916827017944</v>
      </c>
    </row>
    <row r="77" spans="1:33" s="7" customFormat="1" ht="12.75" customHeight="1">
      <c r="A77" s="17"/>
      <c r="B77" s="18" t="s">
        <v>214</v>
      </c>
      <c r="C77" s="19" t="s">
        <v>215</v>
      </c>
      <c r="D77" s="29">
        <v>72265000</v>
      </c>
      <c r="E77" s="105">
        <v>164776000</v>
      </c>
      <c r="F77" s="111">
        <f t="shared" si="20"/>
        <v>0.4385650822935379</v>
      </c>
      <c r="G77" s="36">
        <v>57603000</v>
      </c>
      <c r="H77" s="30">
        <v>136147000</v>
      </c>
      <c r="I77" s="89">
        <f t="shared" si="21"/>
        <v>0.42309415558183433</v>
      </c>
      <c r="J77" s="30">
        <v>57603000</v>
      </c>
      <c r="K77" s="30">
        <v>136147000</v>
      </c>
      <c r="L77" s="89">
        <f t="shared" si="22"/>
        <v>0.42309415558183433</v>
      </c>
      <c r="M77" s="30">
        <v>57603000</v>
      </c>
      <c r="N77" s="30">
        <v>72265000</v>
      </c>
      <c r="O77" s="89">
        <f t="shared" si="23"/>
        <v>0.7971078668788487</v>
      </c>
      <c r="P77" s="30">
        <v>2300000</v>
      </c>
      <c r="Q77" s="30">
        <v>28629000</v>
      </c>
      <c r="R77" s="89">
        <f t="shared" si="24"/>
        <v>0.08033811869083796</v>
      </c>
      <c r="S77" s="39">
        <v>0</v>
      </c>
      <c r="T77" s="40">
        <v>28629000</v>
      </c>
      <c r="U77" s="89">
        <f t="shared" si="25"/>
        <v>0</v>
      </c>
      <c r="V77" s="39">
        <v>0</v>
      </c>
      <c r="W77" s="40">
        <v>224179000</v>
      </c>
      <c r="X77" s="89">
        <f t="shared" si="26"/>
        <v>0</v>
      </c>
      <c r="Y77" s="39">
        <v>21014000</v>
      </c>
      <c r="Z77" s="39">
        <v>28629000</v>
      </c>
      <c r="AA77" s="89">
        <f t="shared" si="27"/>
        <v>0.7340109678996821</v>
      </c>
      <c r="AB77" s="30">
        <v>35200000</v>
      </c>
      <c r="AC77" s="39">
        <v>1850000</v>
      </c>
      <c r="AD77" s="89">
        <f t="shared" si="28"/>
        <v>19.027027027027028</v>
      </c>
      <c r="AE77" s="30">
        <v>3750000</v>
      </c>
      <c r="AF77" s="39">
        <v>136147000</v>
      </c>
      <c r="AG77" s="89">
        <f t="shared" si="29"/>
        <v>0.027543757849970988</v>
      </c>
    </row>
    <row r="78" spans="1:33" s="7" customFormat="1" ht="12.75" customHeight="1">
      <c r="A78" s="17"/>
      <c r="B78" s="18" t="s">
        <v>216</v>
      </c>
      <c r="C78" s="19" t="s">
        <v>217</v>
      </c>
      <c r="D78" s="29">
        <v>328560821</v>
      </c>
      <c r="E78" s="105">
        <v>390029821</v>
      </c>
      <c r="F78" s="111">
        <f t="shared" si="20"/>
        <v>0.8423992302885989</v>
      </c>
      <c r="G78" s="36">
        <v>102239472</v>
      </c>
      <c r="H78" s="30">
        <v>367656441</v>
      </c>
      <c r="I78" s="89">
        <f t="shared" si="21"/>
        <v>0.2780842672629799</v>
      </c>
      <c r="J78" s="30">
        <v>102239472</v>
      </c>
      <c r="K78" s="30">
        <v>272252664</v>
      </c>
      <c r="L78" s="89">
        <f t="shared" si="22"/>
        <v>0.37553157606567994</v>
      </c>
      <c r="M78" s="30">
        <v>102239472</v>
      </c>
      <c r="N78" s="30">
        <v>328560821</v>
      </c>
      <c r="O78" s="89">
        <f t="shared" si="23"/>
        <v>0.3111736563380452</v>
      </c>
      <c r="P78" s="30">
        <v>7281640</v>
      </c>
      <c r="Q78" s="30">
        <v>29147640</v>
      </c>
      <c r="R78" s="89">
        <f t="shared" si="24"/>
        <v>0.24981919633973798</v>
      </c>
      <c r="S78" s="39">
        <v>0</v>
      </c>
      <c r="T78" s="40">
        <v>29147640</v>
      </c>
      <c r="U78" s="89">
        <f t="shared" si="25"/>
        <v>0</v>
      </c>
      <c r="V78" s="39">
        <v>0</v>
      </c>
      <c r="W78" s="40">
        <v>778783625</v>
      </c>
      <c r="X78" s="89">
        <f t="shared" si="26"/>
        <v>0</v>
      </c>
      <c r="Y78" s="39">
        <v>19866000</v>
      </c>
      <c r="Z78" s="39">
        <v>29147640</v>
      </c>
      <c r="AA78" s="89">
        <f t="shared" si="27"/>
        <v>0.6815646138074987</v>
      </c>
      <c r="AB78" s="30">
        <v>64314779</v>
      </c>
      <c r="AC78" s="39">
        <v>82396648</v>
      </c>
      <c r="AD78" s="89">
        <f t="shared" si="28"/>
        <v>0.7805509151294601</v>
      </c>
      <c r="AE78" s="30">
        <v>17048489</v>
      </c>
      <c r="AF78" s="39">
        <v>367656441</v>
      </c>
      <c r="AG78" s="89">
        <f t="shared" si="29"/>
        <v>0.0463707067218224</v>
      </c>
    </row>
    <row r="79" spans="1:33" s="7" customFormat="1" ht="12.75" customHeight="1">
      <c r="A79" s="17"/>
      <c r="B79" s="18" t="s">
        <v>218</v>
      </c>
      <c r="C79" s="19" t="s">
        <v>219</v>
      </c>
      <c r="D79" s="29">
        <v>106876009</v>
      </c>
      <c r="E79" s="105">
        <v>146516009</v>
      </c>
      <c r="F79" s="111">
        <f t="shared" si="20"/>
        <v>0.729449360035462</v>
      </c>
      <c r="G79" s="36">
        <v>32907575</v>
      </c>
      <c r="H79" s="30">
        <v>133926175</v>
      </c>
      <c r="I79" s="89">
        <f t="shared" si="21"/>
        <v>0.24571428998102873</v>
      </c>
      <c r="J79" s="30">
        <v>32907575</v>
      </c>
      <c r="K79" s="30">
        <v>77992175</v>
      </c>
      <c r="L79" s="89">
        <f t="shared" si="22"/>
        <v>0.4219343158464295</v>
      </c>
      <c r="M79" s="30">
        <v>32907575</v>
      </c>
      <c r="N79" s="30">
        <v>106876009</v>
      </c>
      <c r="O79" s="89">
        <f t="shared" si="23"/>
        <v>0.30790422759891795</v>
      </c>
      <c r="P79" s="30">
        <v>0</v>
      </c>
      <c r="Q79" s="30">
        <v>18680000</v>
      </c>
      <c r="R79" s="89">
        <f t="shared" si="24"/>
        <v>0</v>
      </c>
      <c r="S79" s="39">
        <v>0</v>
      </c>
      <c r="T79" s="40">
        <v>18680000</v>
      </c>
      <c r="U79" s="89">
        <f t="shared" si="25"/>
        <v>0</v>
      </c>
      <c r="V79" s="39">
        <v>0</v>
      </c>
      <c r="W79" s="40">
        <v>90217000</v>
      </c>
      <c r="X79" s="89">
        <f t="shared" si="26"/>
        <v>0</v>
      </c>
      <c r="Y79" s="39">
        <v>11680000</v>
      </c>
      <c r="Z79" s="39">
        <v>18680000</v>
      </c>
      <c r="AA79" s="89">
        <f t="shared" si="27"/>
        <v>0.6252676659528907</v>
      </c>
      <c r="AB79" s="30">
        <v>32936633</v>
      </c>
      <c r="AC79" s="39">
        <v>55067660</v>
      </c>
      <c r="AD79" s="89">
        <f t="shared" si="28"/>
        <v>0.5981120861137008</v>
      </c>
      <c r="AE79" s="30">
        <v>20124140</v>
      </c>
      <c r="AF79" s="39">
        <v>133926175</v>
      </c>
      <c r="AG79" s="89">
        <f t="shared" si="29"/>
        <v>0.15026293403809973</v>
      </c>
    </row>
    <row r="80" spans="1:33" s="7" customFormat="1" ht="12.75" customHeight="1">
      <c r="A80" s="17"/>
      <c r="B80" s="18" t="s">
        <v>220</v>
      </c>
      <c r="C80" s="19" t="s">
        <v>221</v>
      </c>
      <c r="D80" s="29">
        <v>17951955</v>
      </c>
      <c r="E80" s="105">
        <v>61306955</v>
      </c>
      <c r="F80" s="111">
        <f t="shared" si="20"/>
        <v>0.29282085531731267</v>
      </c>
      <c r="G80" s="36">
        <v>20634000</v>
      </c>
      <c r="H80" s="30">
        <v>59274490</v>
      </c>
      <c r="I80" s="89">
        <f t="shared" si="21"/>
        <v>0.3481092793881483</v>
      </c>
      <c r="J80" s="30">
        <v>20634000</v>
      </c>
      <c r="K80" s="30">
        <v>59274490</v>
      </c>
      <c r="L80" s="89">
        <f t="shared" si="22"/>
        <v>0.3481092793881483</v>
      </c>
      <c r="M80" s="30">
        <v>20634000</v>
      </c>
      <c r="N80" s="30">
        <v>17951955</v>
      </c>
      <c r="O80" s="89">
        <f t="shared" si="23"/>
        <v>1.149401276908281</v>
      </c>
      <c r="P80" s="30">
        <v>30000</v>
      </c>
      <c r="Q80" s="30">
        <v>11412000</v>
      </c>
      <c r="R80" s="89">
        <f t="shared" si="24"/>
        <v>0.0026288117770767614</v>
      </c>
      <c r="S80" s="39">
        <v>0</v>
      </c>
      <c r="T80" s="40">
        <v>11412000</v>
      </c>
      <c r="U80" s="89">
        <f t="shared" si="25"/>
        <v>0</v>
      </c>
      <c r="V80" s="39">
        <v>0</v>
      </c>
      <c r="W80" s="40">
        <v>95678858</v>
      </c>
      <c r="X80" s="89">
        <f t="shared" si="26"/>
        <v>0</v>
      </c>
      <c r="Y80" s="39">
        <v>9105600</v>
      </c>
      <c r="Z80" s="39">
        <v>11412000</v>
      </c>
      <c r="AA80" s="89">
        <f t="shared" si="27"/>
        <v>0.7978969505783385</v>
      </c>
      <c r="AB80" s="30">
        <v>2608000</v>
      </c>
      <c r="AC80" s="39">
        <v>39334</v>
      </c>
      <c r="AD80" s="89">
        <f t="shared" si="28"/>
        <v>66.30396094981441</v>
      </c>
      <c r="AE80" s="30">
        <v>1331000</v>
      </c>
      <c r="AF80" s="39">
        <v>59274490</v>
      </c>
      <c r="AG80" s="89">
        <f t="shared" si="29"/>
        <v>0.022454853681575328</v>
      </c>
    </row>
    <row r="81" spans="1:33" s="7" customFormat="1" ht="12.75" customHeight="1">
      <c r="A81" s="17"/>
      <c r="B81" s="18" t="s">
        <v>72</v>
      </c>
      <c r="C81" s="19" t="s">
        <v>73</v>
      </c>
      <c r="D81" s="29">
        <v>4431489061</v>
      </c>
      <c r="E81" s="105">
        <v>4920979703</v>
      </c>
      <c r="F81" s="111">
        <f t="shared" si="20"/>
        <v>0.9005298392713164</v>
      </c>
      <c r="G81" s="36">
        <v>1040937908</v>
      </c>
      <c r="H81" s="30">
        <v>4453570140</v>
      </c>
      <c r="I81" s="89">
        <f t="shared" si="21"/>
        <v>0.23373111352861728</v>
      </c>
      <c r="J81" s="30">
        <v>1040937908</v>
      </c>
      <c r="K81" s="30">
        <v>2516862033</v>
      </c>
      <c r="L81" s="89">
        <f t="shared" si="22"/>
        <v>0.4135856055483674</v>
      </c>
      <c r="M81" s="30">
        <v>1040937908</v>
      </c>
      <c r="N81" s="30">
        <v>4431489061</v>
      </c>
      <c r="O81" s="89">
        <f t="shared" si="23"/>
        <v>0.23489574128952137</v>
      </c>
      <c r="P81" s="30">
        <v>278268000</v>
      </c>
      <c r="Q81" s="30">
        <v>726241000</v>
      </c>
      <c r="R81" s="89">
        <f t="shared" si="24"/>
        <v>0.38316206328202346</v>
      </c>
      <c r="S81" s="39">
        <v>158268000</v>
      </c>
      <c r="T81" s="40">
        <v>726241000</v>
      </c>
      <c r="U81" s="89">
        <f t="shared" si="25"/>
        <v>0.21792765762329586</v>
      </c>
      <c r="V81" s="39">
        <v>158268000</v>
      </c>
      <c r="W81" s="40">
        <v>7021207000</v>
      </c>
      <c r="X81" s="89">
        <f t="shared" si="26"/>
        <v>0.022541423433321366</v>
      </c>
      <c r="Y81" s="39">
        <v>657494000</v>
      </c>
      <c r="Z81" s="39">
        <v>726241000</v>
      </c>
      <c r="AA81" s="89">
        <f t="shared" si="27"/>
        <v>0.9053385859514954</v>
      </c>
      <c r="AB81" s="30">
        <v>965246782</v>
      </c>
      <c r="AC81" s="39">
        <v>2878830032</v>
      </c>
      <c r="AD81" s="89">
        <f t="shared" si="28"/>
        <v>0.3352913410207192</v>
      </c>
      <c r="AE81" s="30">
        <v>889559000</v>
      </c>
      <c r="AF81" s="39">
        <v>4453570140</v>
      </c>
      <c r="AG81" s="89">
        <f t="shared" si="29"/>
        <v>0.1997406512160601</v>
      </c>
    </row>
    <row r="82" spans="1:33" s="7" customFormat="1" ht="12.75" customHeight="1">
      <c r="A82" s="17"/>
      <c r="B82" s="18" t="s">
        <v>222</v>
      </c>
      <c r="C82" s="19" t="s">
        <v>223</v>
      </c>
      <c r="D82" s="29">
        <v>36411366</v>
      </c>
      <c r="E82" s="105">
        <v>100936366</v>
      </c>
      <c r="F82" s="111">
        <f aca="true" t="shared" si="30" ref="F82:F97">IF($E82=0,0,($D82/$E82))</f>
        <v>0.3607358521308366</v>
      </c>
      <c r="G82" s="36">
        <v>27055615</v>
      </c>
      <c r="H82" s="30">
        <v>81503584</v>
      </c>
      <c r="I82" s="89">
        <f aca="true" t="shared" si="31" ref="I82:I97">IF($H82=0,0,($G82/$H82))</f>
        <v>0.33195613827239795</v>
      </c>
      <c r="J82" s="30">
        <v>27055615</v>
      </c>
      <c r="K82" s="30">
        <v>81503584</v>
      </c>
      <c r="L82" s="89">
        <f aca="true" t="shared" si="32" ref="L82:L97">IF($K82=0,0,($J82/$K82))</f>
        <v>0.33195613827239795</v>
      </c>
      <c r="M82" s="30">
        <v>27055615</v>
      </c>
      <c r="N82" s="30">
        <v>36411366</v>
      </c>
      <c r="O82" s="89">
        <f aca="true" t="shared" si="33" ref="O82:O97">IF($D82=0,0,($M82/$D82))</f>
        <v>0.743054105687768</v>
      </c>
      <c r="P82" s="30">
        <v>3800000</v>
      </c>
      <c r="Q82" s="30">
        <v>19426000</v>
      </c>
      <c r="R82" s="89">
        <f aca="true" t="shared" si="34" ref="R82:R97">IF($Q82=0,0,($P82/$Q82))</f>
        <v>0.19561412539894987</v>
      </c>
      <c r="S82" s="39">
        <v>0</v>
      </c>
      <c r="T82" s="40">
        <v>19426000</v>
      </c>
      <c r="U82" s="89">
        <f aca="true" t="shared" si="35" ref="U82:U97">IF($T82=0,0,($S82/$T82))</f>
        <v>0</v>
      </c>
      <c r="V82" s="39">
        <v>0</v>
      </c>
      <c r="W82" s="40">
        <v>128214477</v>
      </c>
      <c r="X82" s="89">
        <f aca="true" t="shared" si="36" ref="X82:X97">IF($W82=0,0,($V82/$W82))</f>
        <v>0</v>
      </c>
      <c r="Y82" s="39">
        <v>15626000</v>
      </c>
      <c r="Z82" s="39">
        <v>19426000</v>
      </c>
      <c r="AA82" s="89">
        <f aca="true" t="shared" si="37" ref="AA82:AA97">IF($Z82=0,0,($Y82/$Z82))</f>
        <v>0.8043858746010502</v>
      </c>
      <c r="AB82" s="30">
        <v>6410000</v>
      </c>
      <c r="AC82" s="39">
        <v>500000</v>
      </c>
      <c r="AD82" s="89">
        <f aca="true" t="shared" si="38" ref="AD82:AD97">IF($AC82=0,0,($AB82/$AC82))</f>
        <v>12.82</v>
      </c>
      <c r="AE82" s="30">
        <v>6000000</v>
      </c>
      <c r="AF82" s="39">
        <v>81503584</v>
      </c>
      <c r="AG82" s="89">
        <f aca="true" t="shared" si="39" ref="AG82:AG97">IF($AF82=0,0,($AE82/$AF82))</f>
        <v>0.07361639458701595</v>
      </c>
    </row>
    <row r="83" spans="1:33" s="7" customFormat="1" ht="12.75" customHeight="1">
      <c r="A83" s="17"/>
      <c r="B83" s="18" t="s">
        <v>224</v>
      </c>
      <c r="C83" s="19" t="s">
        <v>225</v>
      </c>
      <c r="D83" s="29">
        <v>52561985</v>
      </c>
      <c r="E83" s="105">
        <v>122786330</v>
      </c>
      <c r="F83" s="111">
        <f t="shared" si="30"/>
        <v>0.42807684699102905</v>
      </c>
      <c r="G83" s="36">
        <v>40309508</v>
      </c>
      <c r="H83" s="30">
        <v>98165275</v>
      </c>
      <c r="I83" s="89">
        <f t="shared" si="31"/>
        <v>0.4106289927879283</v>
      </c>
      <c r="J83" s="30">
        <v>40309508</v>
      </c>
      <c r="K83" s="30">
        <v>98165275</v>
      </c>
      <c r="L83" s="89">
        <f t="shared" si="32"/>
        <v>0.4106289927879283</v>
      </c>
      <c r="M83" s="30">
        <v>40309508</v>
      </c>
      <c r="N83" s="30">
        <v>52561985</v>
      </c>
      <c r="O83" s="89">
        <f t="shared" si="33"/>
        <v>0.7668947053654842</v>
      </c>
      <c r="P83" s="30">
        <v>3264400</v>
      </c>
      <c r="Q83" s="30">
        <v>36320400</v>
      </c>
      <c r="R83" s="89">
        <f t="shared" si="34"/>
        <v>0.08987786478122488</v>
      </c>
      <c r="S83" s="39">
        <v>0</v>
      </c>
      <c r="T83" s="40">
        <v>36320400</v>
      </c>
      <c r="U83" s="89">
        <f t="shared" si="35"/>
        <v>0</v>
      </c>
      <c r="V83" s="39">
        <v>0</v>
      </c>
      <c r="W83" s="40">
        <v>156730000</v>
      </c>
      <c r="X83" s="89">
        <f t="shared" si="36"/>
        <v>0</v>
      </c>
      <c r="Y83" s="39">
        <v>16116000</v>
      </c>
      <c r="Z83" s="39">
        <v>36320400</v>
      </c>
      <c r="AA83" s="89">
        <f t="shared" si="37"/>
        <v>0.44371758020286123</v>
      </c>
      <c r="AB83" s="30">
        <v>55000</v>
      </c>
      <c r="AC83" s="39">
        <v>450000</v>
      </c>
      <c r="AD83" s="89">
        <f t="shared" si="38"/>
        <v>0.12222222222222222</v>
      </c>
      <c r="AE83" s="30">
        <v>11253450</v>
      </c>
      <c r="AF83" s="39">
        <v>98165275</v>
      </c>
      <c r="AG83" s="89">
        <f t="shared" si="39"/>
        <v>0.11463778815879648</v>
      </c>
    </row>
    <row r="84" spans="1:33" s="7" customFormat="1" ht="12.75" customHeight="1">
      <c r="A84" s="122"/>
      <c r="B84" s="123" t="s">
        <v>226</v>
      </c>
      <c r="C84" s="124" t="s">
        <v>227</v>
      </c>
      <c r="D84" s="125">
        <v>71344712</v>
      </c>
      <c r="E84" s="126">
        <v>191748712</v>
      </c>
      <c r="F84" s="127">
        <f t="shared" si="30"/>
        <v>0.3720740090290672</v>
      </c>
      <c r="G84" s="128">
        <v>54355420</v>
      </c>
      <c r="H84" s="129">
        <v>174607461</v>
      </c>
      <c r="I84" s="130">
        <f t="shared" si="31"/>
        <v>0.3113006723120497</v>
      </c>
      <c r="J84" s="129">
        <v>54355420</v>
      </c>
      <c r="K84" s="129">
        <v>174607461</v>
      </c>
      <c r="L84" s="130">
        <f t="shared" si="32"/>
        <v>0.3113006723120497</v>
      </c>
      <c r="M84" s="129">
        <v>54355420</v>
      </c>
      <c r="N84" s="129">
        <v>71344712</v>
      </c>
      <c r="O84" s="130">
        <f t="shared" si="33"/>
        <v>0.7618703401591977</v>
      </c>
      <c r="P84" s="129">
        <v>11075000</v>
      </c>
      <c r="Q84" s="129">
        <v>38089000</v>
      </c>
      <c r="R84" s="130">
        <f t="shared" si="34"/>
        <v>0.2907663629919399</v>
      </c>
      <c r="S84" s="131">
        <v>0</v>
      </c>
      <c r="T84" s="132">
        <v>38089000</v>
      </c>
      <c r="U84" s="130">
        <f t="shared" si="35"/>
        <v>0</v>
      </c>
      <c r="V84" s="131">
        <v>0</v>
      </c>
      <c r="W84" s="132">
        <v>347110000</v>
      </c>
      <c r="X84" s="130">
        <f t="shared" si="36"/>
        <v>0</v>
      </c>
      <c r="Y84" s="131">
        <v>16014000</v>
      </c>
      <c r="Z84" s="131">
        <v>38089000</v>
      </c>
      <c r="AA84" s="130">
        <f t="shared" si="37"/>
        <v>0.42043634645173145</v>
      </c>
      <c r="AB84" s="129">
        <v>37173584</v>
      </c>
      <c r="AC84" s="131">
        <v>2019090</v>
      </c>
      <c r="AD84" s="130">
        <f t="shared" si="38"/>
        <v>18.41105844712222</v>
      </c>
      <c r="AE84" s="129">
        <v>49534784</v>
      </c>
      <c r="AF84" s="131">
        <v>174607461</v>
      </c>
      <c r="AG84" s="130">
        <f t="shared" si="39"/>
        <v>0.28369225299026596</v>
      </c>
    </row>
    <row r="85" spans="1:33" s="7" customFormat="1" ht="12.75" customHeight="1">
      <c r="A85" s="17"/>
      <c r="B85" s="18" t="s">
        <v>228</v>
      </c>
      <c r="C85" s="19" t="s">
        <v>229</v>
      </c>
      <c r="D85" s="29">
        <v>370871000</v>
      </c>
      <c r="E85" s="105">
        <v>524757000</v>
      </c>
      <c r="F85" s="111">
        <f t="shared" si="30"/>
        <v>0.7067480757760258</v>
      </c>
      <c r="G85" s="36">
        <v>122004000</v>
      </c>
      <c r="H85" s="30">
        <v>500526000</v>
      </c>
      <c r="I85" s="89">
        <f t="shared" si="31"/>
        <v>0.24375157334484124</v>
      </c>
      <c r="J85" s="30">
        <v>122004000</v>
      </c>
      <c r="K85" s="30">
        <v>324321000</v>
      </c>
      <c r="L85" s="89">
        <f t="shared" si="32"/>
        <v>0.3761828558742727</v>
      </c>
      <c r="M85" s="30">
        <v>122004000</v>
      </c>
      <c r="N85" s="30">
        <v>370871000</v>
      </c>
      <c r="O85" s="89">
        <f t="shared" si="33"/>
        <v>0.328966136473329</v>
      </c>
      <c r="P85" s="30">
        <v>10867000</v>
      </c>
      <c r="Q85" s="30">
        <v>62414000</v>
      </c>
      <c r="R85" s="89">
        <f t="shared" si="34"/>
        <v>0.1741115775306822</v>
      </c>
      <c r="S85" s="39">
        <v>0</v>
      </c>
      <c r="T85" s="40">
        <v>62414000</v>
      </c>
      <c r="U85" s="89">
        <f t="shared" si="35"/>
        <v>0</v>
      </c>
      <c r="V85" s="39">
        <v>0</v>
      </c>
      <c r="W85" s="40">
        <v>757709293</v>
      </c>
      <c r="X85" s="89">
        <f t="shared" si="36"/>
        <v>0</v>
      </c>
      <c r="Y85" s="39">
        <v>48547000</v>
      </c>
      <c r="Z85" s="39">
        <v>62414000</v>
      </c>
      <c r="AA85" s="89">
        <f t="shared" si="37"/>
        <v>0.7778222834620437</v>
      </c>
      <c r="AB85" s="30">
        <v>63416739</v>
      </c>
      <c r="AC85" s="39">
        <v>222492000</v>
      </c>
      <c r="AD85" s="89">
        <f t="shared" si="38"/>
        <v>0.2850292999298851</v>
      </c>
      <c r="AE85" s="30">
        <v>46740624</v>
      </c>
      <c r="AF85" s="39">
        <v>500526000</v>
      </c>
      <c r="AG85" s="89">
        <f t="shared" si="39"/>
        <v>0.09338300907445367</v>
      </c>
    </row>
    <row r="86" spans="1:33" s="7" customFormat="1" ht="12.75" customHeight="1">
      <c r="A86" s="17"/>
      <c r="B86" s="18" t="s">
        <v>230</v>
      </c>
      <c r="C86" s="19" t="s">
        <v>231</v>
      </c>
      <c r="D86" s="29">
        <v>636129181</v>
      </c>
      <c r="E86" s="105">
        <v>844589181</v>
      </c>
      <c r="F86" s="111">
        <f t="shared" si="30"/>
        <v>0.7531817779702296</v>
      </c>
      <c r="G86" s="36">
        <v>212422625</v>
      </c>
      <c r="H86" s="30">
        <v>735159950</v>
      </c>
      <c r="I86" s="89">
        <f t="shared" si="31"/>
        <v>0.2889474936712752</v>
      </c>
      <c r="J86" s="30">
        <v>212422625</v>
      </c>
      <c r="K86" s="30">
        <v>536123349</v>
      </c>
      <c r="L86" s="89">
        <f t="shared" si="32"/>
        <v>0.39621968600364016</v>
      </c>
      <c r="M86" s="30">
        <v>212422625</v>
      </c>
      <c r="N86" s="30">
        <v>636129181</v>
      </c>
      <c r="O86" s="89">
        <f t="shared" si="33"/>
        <v>0.33393001192944805</v>
      </c>
      <c r="P86" s="30">
        <v>96739238</v>
      </c>
      <c r="Q86" s="30">
        <v>210248000</v>
      </c>
      <c r="R86" s="89">
        <f t="shared" si="34"/>
        <v>0.46011965868878657</v>
      </c>
      <c r="S86" s="39">
        <v>0</v>
      </c>
      <c r="T86" s="40">
        <v>210248000</v>
      </c>
      <c r="U86" s="89">
        <f t="shared" si="35"/>
        <v>0</v>
      </c>
      <c r="V86" s="39">
        <v>0</v>
      </c>
      <c r="W86" s="40">
        <v>1389288403</v>
      </c>
      <c r="X86" s="89">
        <f t="shared" si="36"/>
        <v>0</v>
      </c>
      <c r="Y86" s="39">
        <v>180000000</v>
      </c>
      <c r="Z86" s="39">
        <v>210248000</v>
      </c>
      <c r="AA86" s="89">
        <f t="shared" si="37"/>
        <v>0.8561318062478597</v>
      </c>
      <c r="AB86" s="30">
        <v>90945133</v>
      </c>
      <c r="AC86" s="39">
        <v>319559939</v>
      </c>
      <c r="AD86" s="89">
        <f t="shared" si="38"/>
        <v>0.2845949128811168</v>
      </c>
      <c r="AE86" s="30">
        <v>175583773</v>
      </c>
      <c r="AF86" s="39">
        <v>735159950</v>
      </c>
      <c r="AG86" s="89">
        <f t="shared" si="39"/>
        <v>0.2388375114830453</v>
      </c>
    </row>
    <row r="87" spans="1:33" s="7" customFormat="1" ht="12.75" customHeight="1">
      <c r="A87" s="17"/>
      <c r="B87" s="18" t="s">
        <v>232</v>
      </c>
      <c r="C87" s="19" t="s">
        <v>233</v>
      </c>
      <c r="D87" s="29">
        <v>235174816</v>
      </c>
      <c r="E87" s="105">
        <v>278388817</v>
      </c>
      <c r="F87" s="111">
        <f t="shared" si="30"/>
        <v>0.8447710598949814</v>
      </c>
      <c r="G87" s="36">
        <v>98562272</v>
      </c>
      <c r="H87" s="30">
        <v>255734660</v>
      </c>
      <c r="I87" s="89">
        <f t="shared" si="31"/>
        <v>0.38540834472730445</v>
      </c>
      <c r="J87" s="30">
        <v>98562272</v>
      </c>
      <c r="K87" s="30">
        <v>179248839</v>
      </c>
      <c r="L87" s="89">
        <f t="shared" si="32"/>
        <v>0.5498628194741055</v>
      </c>
      <c r="M87" s="30">
        <v>98562272</v>
      </c>
      <c r="N87" s="30">
        <v>235174816</v>
      </c>
      <c r="O87" s="89">
        <f t="shared" si="33"/>
        <v>0.4191021542034501</v>
      </c>
      <c r="P87" s="30">
        <v>8402922</v>
      </c>
      <c r="Q87" s="30">
        <v>24441122</v>
      </c>
      <c r="R87" s="89">
        <f t="shared" si="34"/>
        <v>0.3438026290282418</v>
      </c>
      <c r="S87" s="39">
        <v>0</v>
      </c>
      <c r="T87" s="40">
        <v>24441122</v>
      </c>
      <c r="U87" s="89">
        <f t="shared" si="35"/>
        <v>0</v>
      </c>
      <c r="V87" s="39">
        <v>0</v>
      </c>
      <c r="W87" s="40">
        <v>268000000</v>
      </c>
      <c r="X87" s="89">
        <f t="shared" si="36"/>
        <v>0</v>
      </c>
      <c r="Y87" s="39">
        <v>8274750</v>
      </c>
      <c r="Z87" s="39">
        <v>24441122</v>
      </c>
      <c r="AA87" s="89">
        <f t="shared" si="37"/>
        <v>0.33855851625796884</v>
      </c>
      <c r="AB87" s="30">
        <v>5131104</v>
      </c>
      <c r="AC87" s="39">
        <v>131869643</v>
      </c>
      <c r="AD87" s="89">
        <f t="shared" si="38"/>
        <v>0.03891042610921454</v>
      </c>
      <c r="AE87" s="30">
        <v>38601061</v>
      </c>
      <c r="AF87" s="39">
        <v>255734660</v>
      </c>
      <c r="AG87" s="89">
        <f t="shared" si="39"/>
        <v>0.150941843393461</v>
      </c>
    </row>
    <row r="88" spans="1:33" s="7" customFormat="1" ht="12.75" customHeight="1">
      <c r="A88" s="17"/>
      <c r="B88" s="18" t="s">
        <v>234</v>
      </c>
      <c r="C88" s="19" t="s">
        <v>235</v>
      </c>
      <c r="D88" s="29">
        <v>114255693</v>
      </c>
      <c r="E88" s="105">
        <v>229194693</v>
      </c>
      <c r="F88" s="111">
        <f t="shared" si="30"/>
        <v>0.49850933066761716</v>
      </c>
      <c r="G88" s="36">
        <v>52998967</v>
      </c>
      <c r="H88" s="30">
        <v>158461763</v>
      </c>
      <c r="I88" s="89">
        <f t="shared" si="31"/>
        <v>0.33445902656024346</v>
      </c>
      <c r="J88" s="30">
        <v>52998967</v>
      </c>
      <c r="K88" s="30">
        <v>137356883</v>
      </c>
      <c r="L88" s="89">
        <f t="shared" si="32"/>
        <v>0.38584864363877563</v>
      </c>
      <c r="M88" s="30">
        <v>52998967</v>
      </c>
      <c r="N88" s="30">
        <v>114255693</v>
      </c>
      <c r="O88" s="89">
        <f t="shared" si="33"/>
        <v>0.4638628116325022</v>
      </c>
      <c r="P88" s="30">
        <v>32396359</v>
      </c>
      <c r="Q88" s="30">
        <v>88785359</v>
      </c>
      <c r="R88" s="89">
        <f t="shared" si="34"/>
        <v>0.3648840232768558</v>
      </c>
      <c r="S88" s="39">
        <v>0</v>
      </c>
      <c r="T88" s="40">
        <v>88785359</v>
      </c>
      <c r="U88" s="89">
        <f t="shared" si="35"/>
        <v>0</v>
      </c>
      <c r="V88" s="39">
        <v>0</v>
      </c>
      <c r="W88" s="40">
        <v>312884367</v>
      </c>
      <c r="X88" s="89">
        <f t="shared" si="36"/>
        <v>0</v>
      </c>
      <c r="Y88" s="39">
        <v>49879171</v>
      </c>
      <c r="Z88" s="39">
        <v>88785359</v>
      </c>
      <c r="AA88" s="89">
        <f t="shared" si="37"/>
        <v>0.5617950027098499</v>
      </c>
      <c r="AB88" s="30">
        <v>27449667</v>
      </c>
      <c r="AC88" s="39">
        <v>21455764</v>
      </c>
      <c r="AD88" s="89">
        <f t="shared" si="38"/>
        <v>1.2793609679897673</v>
      </c>
      <c r="AE88" s="30">
        <v>0</v>
      </c>
      <c r="AF88" s="39">
        <v>158461763</v>
      </c>
      <c r="AG88" s="89">
        <f t="shared" si="39"/>
        <v>0</v>
      </c>
    </row>
    <row r="89" spans="1:33" s="7" customFormat="1" ht="12.75" customHeight="1">
      <c r="A89" s="17"/>
      <c r="B89" s="18" t="s">
        <v>236</v>
      </c>
      <c r="C89" s="19" t="s">
        <v>237</v>
      </c>
      <c r="D89" s="29">
        <v>48623927</v>
      </c>
      <c r="E89" s="105">
        <v>209338927</v>
      </c>
      <c r="F89" s="111">
        <f t="shared" si="30"/>
        <v>0.23227369938702322</v>
      </c>
      <c r="G89" s="36">
        <v>35268075</v>
      </c>
      <c r="H89" s="30">
        <v>183618638</v>
      </c>
      <c r="I89" s="89">
        <f t="shared" si="31"/>
        <v>0.19207241369473615</v>
      </c>
      <c r="J89" s="30">
        <v>35268075</v>
      </c>
      <c r="K89" s="30">
        <v>183618638</v>
      </c>
      <c r="L89" s="89">
        <f t="shared" si="32"/>
        <v>0.19207241369473615</v>
      </c>
      <c r="M89" s="30">
        <v>35268075</v>
      </c>
      <c r="N89" s="30">
        <v>48623927</v>
      </c>
      <c r="O89" s="89">
        <f t="shared" si="33"/>
        <v>0.7253234606081899</v>
      </c>
      <c r="P89" s="30">
        <v>8000000</v>
      </c>
      <c r="Q89" s="30">
        <v>43800000</v>
      </c>
      <c r="R89" s="89">
        <f t="shared" si="34"/>
        <v>0.182648401826484</v>
      </c>
      <c r="S89" s="39">
        <v>0</v>
      </c>
      <c r="T89" s="40">
        <v>43800000</v>
      </c>
      <c r="U89" s="89">
        <f t="shared" si="35"/>
        <v>0</v>
      </c>
      <c r="V89" s="39">
        <v>0</v>
      </c>
      <c r="W89" s="40">
        <v>181826040</v>
      </c>
      <c r="X89" s="89">
        <f t="shared" si="36"/>
        <v>0</v>
      </c>
      <c r="Y89" s="39">
        <v>43800000</v>
      </c>
      <c r="Z89" s="39">
        <v>43800000</v>
      </c>
      <c r="AA89" s="89">
        <f t="shared" si="37"/>
        <v>1</v>
      </c>
      <c r="AB89" s="30">
        <v>15900000</v>
      </c>
      <c r="AC89" s="39">
        <v>177108</v>
      </c>
      <c r="AD89" s="89">
        <f t="shared" si="38"/>
        <v>89.7757300630124</v>
      </c>
      <c r="AE89" s="30">
        <v>0</v>
      </c>
      <c r="AF89" s="39">
        <v>183618638</v>
      </c>
      <c r="AG89" s="89">
        <f t="shared" si="39"/>
        <v>0</v>
      </c>
    </row>
    <row r="90" spans="1:33" s="7" customFormat="1" ht="12.75" customHeight="1">
      <c r="A90" s="17"/>
      <c r="B90" s="18" t="s">
        <v>238</v>
      </c>
      <c r="C90" s="19" t="s">
        <v>239</v>
      </c>
      <c r="D90" s="29">
        <v>153370723</v>
      </c>
      <c r="E90" s="105">
        <v>284913723</v>
      </c>
      <c r="F90" s="111">
        <f t="shared" si="30"/>
        <v>0.5383058470651482</v>
      </c>
      <c r="G90" s="36">
        <v>99299071</v>
      </c>
      <c r="H90" s="30">
        <v>230801120</v>
      </c>
      <c r="I90" s="89">
        <f t="shared" si="31"/>
        <v>0.43023652138256524</v>
      </c>
      <c r="J90" s="30">
        <v>99299071</v>
      </c>
      <c r="K90" s="30">
        <v>180216120</v>
      </c>
      <c r="L90" s="89">
        <f t="shared" si="32"/>
        <v>0.5509999382963078</v>
      </c>
      <c r="M90" s="30">
        <v>99299071</v>
      </c>
      <c r="N90" s="30">
        <v>153370723</v>
      </c>
      <c r="O90" s="89">
        <f t="shared" si="33"/>
        <v>0.6474447603666835</v>
      </c>
      <c r="P90" s="30">
        <v>18765804</v>
      </c>
      <c r="Q90" s="30">
        <v>45076804</v>
      </c>
      <c r="R90" s="89">
        <f t="shared" si="34"/>
        <v>0.41630733181527246</v>
      </c>
      <c r="S90" s="39">
        <v>0</v>
      </c>
      <c r="T90" s="40">
        <v>45076804</v>
      </c>
      <c r="U90" s="89">
        <f t="shared" si="35"/>
        <v>0</v>
      </c>
      <c r="V90" s="39">
        <v>0</v>
      </c>
      <c r="W90" s="40">
        <v>398571104</v>
      </c>
      <c r="X90" s="89">
        <f t="shared" si="36"/>
        <v>0</v>
      </c>
      <c r="Y90" s="39">
        <v>17387190</v>
      </c>
      <c r="Z90" s="39">
        <v>45076804</v>
      </c>
      <c r="AA90" s="89">
        <f t="shared" si="37"/>
        <v>0.3857236639935697</v>
      </c>
      <c r="AB90" s="30">
        <v>68940013</v>
      </c>
      <c r="AC90" s="39">
        <v>80122127</v>
      </c>
      <c r="AD90" s="89">
        <f t="shared" si="38"/>
        <v>0.8604366306950388</v>
      </c>
      <c r="AE90" s="30">
        <v>11672000</v>
      </c>
      <c r="AF90" s="39">
        <v>230801120</v>
      </c>
      <c r="AG90" s="89">
        <f t="shared" si="39"/>
        <v>0.05057167833500981</v>
      </c>
    </row>
    <row r="91" spans="1:33" s="7" customFormat="1" ht="12.75" customHeight="1">
      <c r="A91" s="17"/>
      <c r="B91" s="18" t="s">
        <v>74</v>
      </c>
      <c r="C91" s="19" t="s">
        <v>75</v>
      </c>
      <c r="D91" s="29">
        <v>1384236069</v>
      </c>
      <c r="E91" s="105">
        <v>1709674097</v>
      </c>
      <c r="F91" s="111">
        <f t="shared" si="30"/>
        <v>0.8096490854186463</v>
      </c>
      <c r="G91" s="36">
        <v>476620392</v>
      </c>
      <c r="H91" s="30">
        <v>1955731096</v>
      </c>
      <c r="I91" s="89">
        <f t="shared" si="31"/>
        <v>0.24370446068726823</v>
      </c>
      <c r="J91" s="30">
        <v>476620392</v>
      </c>
      <c r="K91" s="30">
        <v>1377757702</v>
      </c>
      <c r="L91" s="89">
        <f t="shared" si="32"/>
        <v>0.34593919620853625</v>
      </c>
      <c r="M91" s="30">
        <v>476620392</v>
      </c>
      <c r="N91" s="30">
        <v>1384236069</v>
      </c>
      <c r="O91" s="89">
        <f t="shared" si="33"/>
        <v>0.34432016523331904</v>
      </c>
      <c r="P91" s="30">
        <v>74556960</v>
      </c>
      <c r="Q91" s="30">
        <v>275666568</v>
      </c>
      <c r="R91" s="89">
        <f t="shared" si="34"/>
        <v>0.270460653030657</v>
      </c>
      <c r="S91" s="39">
        <v>41515113</v>
      </c>
      <c r="T91" s="40">
        <v>275666568</v>
      </c>
      <c r="U91" s="89">
        <f t="shared" si="35"/>
        <v>0.15059901278997315</v>
      </c>
      <c r="V91" s="39">
        <v>41515113</v>
      </c>
      <c r="W91" s="40">
        <v>3925099511</v>
      </c>
      <c r="X91" s="89">
        <f t="shared" si="36"/>
        <v>0.010576830697834504</v>
      </c>
      <c r="Y91" s="39">
        <v>227946851</v>
      </c>
      <c r="Z91" s="39">
        <v>275666568</v>
      </c>
      <c r="AA91" s="89">
        <f t="shared" si="37"/>
        <v>0.8268933467478</v>
      </c>
      <c r="AB91" s="30">
        <v>489882557</v>
      </c>
      <c r="AC91" s="39">
        <v>1083994184</v>
      </c>
      <c r="AD91" s="89">
        <f t="shared" si="38"/>
        <v>0.4519236027561565</v>
      </c>
      <c r="AE91" s="30">
        <v>134447855</v>
      </c>
      <c r="AF91" s="39">
        <v>1955731096</v>
      </c>
      <c r="AG91" s="89">
        <f t="shared" si="39"/>
        <v>0.0687455730877227</v>
      </c>
    </row>
    <row r="92" spans="1:33" s="7" customFormat="1" ht="12.75" customHeight="1">
      <c r="A92" s="17"/>
      <c r="B92" s="18" t="s">
        <v>240</v>
      </c>
      <c r="C92" s="19" t="s">
        <v>241</v>
      </c>
      <c r="D92" s="29">
        <v>73571895</v>
      </c>
      <c r="E92" s="105">
        <v>101947895</v>
      </c>
      <c r="F92" s="111">
        <f t="shared" si="30"/>
        <v>0.7216617371059991</v>
      </c>
      <c r="G92" s="36">
        <v>26659389</v>
      </c>
      <c r="H92" s="30">
        <v>73334875</v>
      </c>
      <c r="I92" s="89">
        <f t="shared" si="31"/>
        <v>0.3635294803461518</v>
      </c>
      <c r="J92" s="30">
        <v>26659389</v>
      </c>
      <c r="K92" s="30">
        <v>61136168</v>
      </c>
      <c r="L92" s="89">
        <f t="shared" si="32"/>
        <v>0.4360657508007371</v>
      </c>
      <c r="M92" s="30">
        <v>26659389</v>
      </c>
      <c r="N92" s="30">
        <v>73571895</v>
      </c>
      <c r="O92" s="89">
        <f t="shared" si="33"/>
        <v>0.36235832990301525</v>
      </c>
      <c r="P92" s="30">
        <v>900000</v>
      </c>
      <c r="Q92" s="30">
        <v>25221700</v>
      </c>
      <c r="R92" s="89">
        <f t="shared" si="34"/>
        <v>0.0356835582058307</v>
      </c>
      <c r="S92" s="39">
        <v>0</v>
      </c>
      <c r="T92" s="40">
        <v>25221700</v>
      </c>
      <c r="U92" s="89">
        <f t="shared" si="35"/>
        <v>0</v>
      </c>
      <c r="V92" s="39">
        <v>0</v>
      </c>
      <c r="W92" s="40">
        <v>109116000</v>
      </c>
      <c r="X92" s="89">
        <f t="shared" si="36"/>
        <v>0</v>
      </c>
      <c r="Y92" s="39">
        <v>24221700</v>
      </c>
      <c r="Z92" s="39">
        <v>25221700</v>
      </c>
      <c r="AA92" s="89">
        <f t="shared" si="37"/>
        <v>0.9603516019935214</v>
      </c>
      <c r="AB92" s="30">
        <v>22669000</v>
      </c>
      <c r="AC92" s="39">
        <v>16338152</v>
      </c>
      <c r="AD92" s="89">
        <f t="shared" si="38"/>
        <v>1.3874886217241704</v>
      </c>
      <c r="AE92" s="30">
        <v>6337000</v>
      </c>
      <c r="AF92" s="39">
        <v>73334875</v>
      </c>
      <c r="AG92" s="89">
        <f t="shared" si="39"/>
        <v>0.08641181975151659</v>
      </c>
    </row>
    <row r="93" spans="1:33" s="7" customFormat="1" ht="12.75" customHeight="1">
      <c r="A93" s="17"/>
      <c r="B93" s="18" t="s">
        <v>242</v>
      </c>
      <c r="C93" s="19" t="s">
        <v>243</v>
      </c>
      <c r="D93" s="29">
        <v>69254145</v>
      </c>
      <c r="E93" s="105">
        <v>148630145</v>
      </c>
      <c r="F93" s="111">
        <f t="shared" si="30"/>
        <v>0.4659495218819843</v>
      </c>
      <c r="G93" s="36">
        <v>34075293</v>
      </c>
      <c r="H93" s="30">
        <v>99244582</v>
      </c>
      <c r="I93" s="89">
        <f t="shared" si="31"/>
        <v>0.3433466322625048</v>
      </c>
      <c r="J93" s="30">
        <v>34075293</v>
      </c>
      <c r="K93" s="30">
        <v>99244582</v>
      </c>
      <c r="L93" s="89">
        <f t="shared" si="32"/>
        <v>0.3433466322625048</v>
      </c>
      <c r="M93" s="30">
        <v>34075293</v>
      </c>
      <c r="N93" s="30">
        <v>69254145</v>
      </c>
      <c r="O93" s="89">
        <f t="shared" si="33"/>
        <v>0.4920325418789013</v>
      </c>
      <c r="P93" s="30">
        <v>29586000</v>
      </c>
      <c r="Q93" s="30">
        <v>51353000</v>
      </c>
      <c r="R93" s="89">
        <f t="shared" si="34"/>
        <v>0.5761299242498004</v>
      </c>
      <c r="S93" s="39">
        <v>0</v>
      </c>
      <c r="T93" s="40">
        <v>51353000</v>
      </c>
      <c r="U93" s="89">
        <f t="shared" si="35"/>
        <v>0</v>
      </c>
      <c r="V93" s="39">
        <v>0</v>
      </c>
      <c r="W93" s="40">
        <v>234633398</v>
      </c>
      <c r="X93" s="89">
        <f t="shared" si="36"/>
        <v>0</v>
      </c>
      <c r="Y93" s="39">
        <v>33671000</v>
      </c>
      <c r="Z93" s="39">
        <v>51353000</v>
      </c>
      <c r="AA93" s="89">
        <f t="shared" si="37"/>
        <v>0.6556773703581096</v>
      </c>
      <c r="AB93" s="30">
        <v>1827068</v>
      </c>
      <c r="AC93" s="39">
        <v>1048000</v>
      </c>
      <c r="AD93" s="89">
        <f t="shared" si="38"/>
        <v>1.743385496183206</v>
      </c>
      <c r="AE93" s="30">
        <v>11803360</v>
      </c>
      <c r="AF93" s="39">
        <v>99244582</v>
      </c>
      <c r="AG93" s="89">
        <f t="shared" si="39"/>
        <v>0.11893203399254582</v>
      </c>
    </row>
    <row r="94" spans="1:33" s="7" customFormat="1" ht="12.75" customHeight="1">
      <c r="A94" s="17"/>
      <c r="B94" s="18" t="s">
        <v>244</v>
      </c>
      <c r="C94" s="19" t="s">
        <v>245</v>
      </c>
      <c r="D94" s="29">
        <v>100498874</v>
      </c>
      <c r="E94" s="105">
        <v>163157924</v>
      </c>
      <c r="F94" s="111">
        <f t="shared" si="30"/>
        <v>0.6159607301696238</v>
      </c>
      <c r="G94" s="36">
        <v>45886751</v>
      </c>
      <c r="H94" s="30">
        <v>127198386</v>
      </c>
      <c r="I94" s="89">
        <f t="shared" si="31"/>
        <v>0.3607494752331213</v>
      </c>
      <c r="J94" s="30">
        <v>45886751</v>
      </c>
      <c r="K94" s="30">
        <v>109198386</v>
      </c>
      <c r="L94" s="89">
        <f t="shared" si="32"/>
        <v>0.4202145533542959</v>
      </c>
      <c r="M94" s="30">
        <v>45886751</v>
      </c>
      <c r="N94" s="30">
        <v>100498874</v>
      </c>
      <c r="O94" s="89">
        <f t="shared" si="33"/>
        <v>0.45658970268661914</v>
      </c>
      <c r="P94" s="30">
        <v>0</v>
      </c>
      <c r="Q94" s="30">
        <v>35959950</v>
      </c>
      <c r="R94" s="89">
        <f t="shared" si="34"/>
        <v>0</v>
      </c>
      <c r="S94" s="39">
        <v>0</v>
      </c>
      <c r="T94" s="40">
        <v>35959950</v>
      </c>
      <c r="U94" s="89">
        <f t="shared" si="35"/>
        <v>0</v>
      </c>
      <c r="V94" s="39">
        <v>0</v>
      </c>
      <c r="W94" s="40">
        <v>288689883</v>
      </c>
      <c r="X94" s="89">
        <f t="shared" si="36"/>
        <v>0</v>
      </c>
      <c r="Y94" s="39">
        <v>18000000</v>
      </c>
      <c r="Z94" s="39">
        <v>35959950</v>
      </c>
      <c r="AA94" s="89">
        <f t="shared" si="37"/>
        <v>0.500556869517338</v>
      </c>
      <c r="AB94" s="30">
        <v>3500000</v>
      </c>
      <c r="AC94" s="39">
        <v>31353367</v>
      </c>
      <c r="AD94" s="89">
        <f t="shared" si="38"/>
        <v>0.11163075404309847</v>
      </c>
      <c r="AE94" s="30">
        <v>4500000</v>
      </c>
      <c r="AF94" s="39">
        <v>127198386</v>
      </c>
      <c r="AG94" s="89">
        <f t="shared" si="39"/>
        <v>0.03537780738821639</v>
      </c>
    </row>
    <row r="95" spans="1:33" s="7" customFormat="1" ht="12.75" customHeight="1">
      <c r="A95" s="17"/>
      <c r="B95" s="18" t="s">
        <v>246</v>
      </c>
      <c r="C95" s="19" t="s">
        <v>247</v>
      </c>
      <c r="D95" s="29">
        <v>149213369</v>
      </c>
      <c r="E95" s="105">
        <v>254539369</v>
      </c>
      <c r="F95" s="111">
        <f t="shared" si="30"/>
        <v>0.5862093930153492</v>
      </c>
      <c r="G95" s="36">
        <v>66760143</v>
      </c>
      <c r="H95" s="30">
        <v>196749153</v>
      </c>
      <c r="I95" s="89">
        <f t="shared" si="31"/>
        <v>0.3393160376146575</v>
      </c>
      <c r="J95" s="30">
        <v>66760143</v>
      </c>
      <c r="K95" s="30">
        <v>169728028</v>
      </c>
      <c r="L95" s="89">
        <f t="shared" si="32"/>
        <v>0.3933359963388015</v>
      </c>
      <c r="M95" s="30">
        <v>66760143</v>
      </c>
      <c r="N95" s="30">
        <v>149213369</v>
      </c>
      <c r="O95" s="89">
        <f t="shared" si="33"/>
        <v>0.4474139512257779</v>
      </c>
      <c r="P95" s="30">
        <v>16768000</v>
      </c>
      <c r="Q95" s="30">
        <v>82408000</v>
      </c>
      <c r="R95" s="89">
        <f t="shared" si="34"/>
        <v>0.20347539073876322</v>
      </c>
      <c r="S95" s="39">
        <v>10800000</v>
      </c>
      <c r="T95" s="40">
        <v>82408000</v>
      </c>
      <c r="U95" s="89">
        <f t="shared" si="35"/>
        <v>0.13105523735559654</v>
      </c>
      <c r="V95" s="39">
        <v>10800000</v>
      </c>
      <c r="W95" s="40">
        <v>380805644</v>
      </c>
      <c r="X95" s="89">
        <f t="shared" si="36"/>
        <v>0.02836092418840305</v>
      </c>
      <c r="Y95" s="39">
        <v>44261000</v>
      </c>
      <c r="Z95" s="39">
        <v>82408000</v>
      </c>
      <c r="AA95" s="89">
        <f t="shared" si="37"/>
        <v>0.5370959130181536</v>
      </c>
      <c r="AB95" s="30">
        <v>43060525</v>
      </c>
      <c r="AC95" s="39">
        <v>45412261</v>
      </c>
      <c r="AD95" s="89">
        <f t="shared" si="38"/>
        <v>0.9482136333181033</v>
      </c>
      <c r="AE95" s="30">
        <v>49028774</v>
      </c>
      <c r="AF95" s="39">
        <v>196749153</v>
      </c>
      <c r="AG95" s="89">
        <f t="shared" si="39"/>
        <v>0.24919433325336857</v>
      </c>
    </row>
    <row r="96" spans="1:33" s="7" customFormat="1" ht="12.75" customHeight="1">
      <c r="A96" s="17"/>
      <c r="B96" s="18" t="s">
        <v>248</v>
      </c>
      <c r="C96" s="19" t="s">
        <v>249</v>
      </c>
      <c r="D96" s="29">
        <v>394582427</v>
      </c>
      <c r="E96" s="105">
        <v>512871579</v>
      </c>
      <c r="F96" s="111">
        <f t="shared" si="30"/>
        <v>0.7693591205996618</v>
      </c>
      <c r="G96" s="36">
        <v>151944481</v>
      </c>
      <c r="H96" s="30">
        <v>645614782</v>
      </c>
      <c r="I96" s="89">
        <f t="shared" si="31"/>
        <v>0.23534851623022474</v>
      </c>
      <c r="J96" s="30">
        <v>151944481</v>
      </c>
      <c r="K96" s="30">
        <v>486602111</v>
      </c>
      <c r="L96" s="89">
        <f t="shared" si="32"/>
        <v>0.31225610733119075</v>
      </c>
      <c r="M96" s="30">
        <v>151944481</v>
      </c>
      <c r="N96" s="30">
        <v>394582427</v>
      </c>
      <c r="O96" s="89">
        <f t="shared" si="33"/>
        <v>0.38507665471883773</v>
      </c>
      <c r="P96" s="30">
        <v>15538580</v>
      </c>
      <c r="Q96" s="30">
        <v>70616580</v>
      </c>
      <c r="R96" s="89">
        <f t="shared" si="34"/>
        <v>0.22004152565870508</v>
      </c>
      <c r="S96" s="39">
        <v>0</v>
      </c>
      <c r="T96" s="40">
        <v>70616580</v>
      </c>
      <c r="U96" s="89">
        <f t="shared" si="35"/>
        <v>0</v>
      </c>
      <c r="V96" s="39">
        <v>0</v>
      </c>
      <c r="W96" s="40">
        <v>1507476000</v>
      </c>
      <c r="X96" s="89">
        <f t="shared" si="36"/>
        <v>0</v>
      </c>
      <c r="Y96" s="39">
        <v>67716860</v>
      </c>
      <c r="Z96" s="39">
        <v>70616591</v>
      </c>
      <c r="AA96" s="89">
        <f t="shared" si="37"/>
        <v>0.9589369727575776</v>
      </c>
      <c r="AB96" s="30">
        <v>0</v>
      </c>
      <c r="AC96" s="39">
        <v>264029832</v>
      </c>
      <c r="AD96" s="89">
        <f t="shared" si="38"/>
        <v>0</v>
      </c>
      <c r="AE96" s="30">
        <v>0</v>
      </c>
      <c r="AF96" s="39">
        <v>645614782</v>
      </c>
      <c r="AG96" s="89">
        <f t="shared" si="39"/>
        <v>0</v>
      </c>
    </row>
    <row r="97" spans="1:33" s="7" customFormat="1" ht="12.75" customHeight="1">
      <c r="A97" s="17"/>
      <c r="B97" s="18" t="s">
        <v>250</v>
      </c>
      <c r="C97" s="19" t="s">
        <v>251</v>
      </c>
      <c r="D97" s="29">
        <v>73205386</v>
      </c>
      <c r="E97" s="105">
        <v>197966386</v>
      </c>
      <c r="F97" s="111">
        <f t="shared" si="30"/>
        <v>0.3697869495885024</v>
      </c>
      <c r="G97" s="36">
        <v>65755178</v>
      </c>
      <c r="H97" s="30">
        <v>147898864</v>
      </c>
      <c r="I97" s="89">
        <f t="shared" si="31"/>
        <v>0.44459555821875685</v>
      </c>
      <c r="J97" s="30">
        <v>65755178</v>
      </c>
      <c r="K97" s="30">
        <v>147898864</v>
      </c>
      <c r="L97" s="89">
        <f t="shared" si="32"/>
        <v>0.44459555821875685</v>
      </c>
      <c r="M97" s="30">
        <v>65755178</v>
      </c>
      <c r="N97" s="30">
        <v>73205386</v>
      </c>
      <c r="O97" s="89">
        <f t="shared" si="33"/>
        <v>0.8982286904408919</v>
      </c>
      <c r="P97" s="30">
        <v>9750000</v>
      </c>
      <c r="Q97" s="30">
        <v>54167000</v>
      </c>
      <c r="R97" s="89">
        <f t="shared" si="34"/>
        <v>0.17999889231450883</v>
      </c>
      <c r="S97" s="39">
        <v>5950000</v>
      </c>
      <c r="T97" s="40">
        <v>54167000</v>
      </c>
      <c r="U97" s="89">
        <f t="shared" si="35"/>
        <v>0.10984547787398231</v>
      </c>
      <c r="V97" s="39">
        <v>5950000</v>
      </c>
      <c r="W97" s="40">
        <v>347946315</v>
      </c>
      <c r="X97" s="89">
        <f t="shared" si="36"/>
        <v>0.017100339171575937</v>
      </c>
      <c r="Y97" s="39">
        <v>45417000</v>
      </c>
      <c r="Z97" s="39">
        <v>54167000</v>
      </c>
      <c r="AA97" s="89">
        <f t="shared" si="37"/>
        <v>0.8384625325382613</v>
      </c>
      <c r="AB97" s="30">
        <v>24177057</v>
      </c>
      <c r="AC97" s="39">
        <v>1789665</v>
      </c>
      <c r="AD97" s="89">
        <f t="shared" si="38"/>
        <v>13.5092640242727</v>
      </c>
      <c r="AE97" s="30">
        <v>15126811</v>
      </c>
      <c r="AF97" s="39">
        <v>147898864</v>
      </c>
      <c r="AG97" s="89">
        <f t="shared" si="39"/>
        <v>0.10227807429271397</v>
      </c>
    </row>
    <row r="98" spans="1:33" s="7" customFormat="1" ht="12.75" customHeight="1">
      <c r="A98" s="17"/>
      <c r="B98" s="18" t="s">
        <v>252</v>
      </c>
      <c r="C98" s="19" t="s">
        <v>253</v>
      </c>
      <c r="D98" s="29">
        <v>229080183</v>
      </c>
      <c r="E98" s="105">
        <v>258226183</v>
      </c>
      <c r="F98" s="111">
        <f aca="true" t="shared" si="40" ref="F98:F129">IF($E98=0,0,($D98/$E98))</f>
        <v>0.8871299584674572</v>
      </c>
      <c r="G98" s="36">
        <v>107062000</v>
      </c>
      <c r="H98" s="30">
        <v>325330220</v>
      </c>
      <c r="I98" s="89">
        <f aca="true" t="shared" si="41" ref="I98:I129">IF($H98=0,0,($G98/$H98))</f>
        <v>0.32908716564972046</v>
      </c>
      <c r="J98" s="30">
        <v>107062000</v>
      </c>
      <c r="K98" s="30">
        <v>265330220</v>
      </c>
      <c r="L98" s="89">
        <f aca="true" t="shared" si="42" ref="L98:L129">IF($K98=0,0,($J98/$K98))</f>
        <v>0.40350473459073</v>
      </c>
      <c r="M98" s="30">
        <v>107062000</v>
      </c>
      <c r="N98" s="30">
        <v>229080183</v>
      </c>
      <c r="O98" s="89">
        <f aca="true" t="shared" si="43" ref="O98:O129">IF($D98=0,0,($M98/$D98))</f>
        <v>0.46735600870372973</v>
      </c>
      <c r="P98" s="30">
        <v>6613000</v>
      </c>
      <c r="Q98" s="30">
        <v>61105000</v>
      </c>
      <c r="R98" s="89">
        <f aca="true" t="shared" si="44" ref="R98:R129">IF($Q98=0,0,($P98/$Q98))</f>
        <v>0.10822354962769004</v>
      </c>
      <c r="S98" s="39">
        <v>0</v>
      </c>
      <c r="T98" s="40">
        <v>61105000</v>
      </c>
      <c r="U98" s="89">
        <f aca="true" t="shared" si="45" ref="U98:U129">IF($T98=0,0,($S98/$T98))</f>
        <v>0</v>
      </c>
      <c r="V98" s="39">
        <v>0</v>
      </c>
      <c r="W98" s="40">
        <v>528836000</v>
      </c>
      <c r="X98" s="89">
        <f aca="true" t="shared" si="46" ref="X98:X129">IF($W98=0,0,($V98/$W98))</f>
        <v>0</v>
      </c>
      <c r="Y98" s="39">
        <v>43470000</v>
      </c>
      <c r="Z98" s="39">
        <v>61105000</v>
      </c>
      <c r="AA98" s="89">
        <f aca="true" t="shared" si="47" ref="AA98:AA129">IF($Z98=0,0,($Y98/$Z98))</f>
        <v>0.7113984125685295</v>
      </c>
      <c r="AB98" s="30">
        <v>108213000</v>
      </c>
      <c r="AC98" s="39">
        <v>126025085</v>
      </c>
      <c r="AD98" s="89">
        <f aca="true" t="shared" si="48" ref="AD98:AD129">IF($AC98=0,0,($AB98/$AC98))</f>
        <v>0.8586623845562176</v>
      </c>
      <c r="AE98" s="30">
        <v>65558000</v>
      </c>
      <c r="AF98" s="39">
        <v>325330220</v>
      </c>
      <c r="AG98" s="89">
        <f aca="true" t="shared" si="49" ref="AG98:AG129">IF($AF98=0,0,($AE98/$AF98))</f>
        <v>0.2015121743070779</v>
      </c>
    </row>
    <row r="99" spans="1:33" s="7" customFormat="1" ht="12.75" customHeight="1">
      <c r="A99" s="17"/>
      <c r="B99" s="18" t="s">
        <v>254</v>
      </c>
      <c r="C99" s="19" t="s">
        <v>255</v>
      </c>
      <c r="D99" s="29">
        <v>89355775</v>
      </c>
      <c r="E99" s="105">
        <v>217507775</v>
      </c>
      <c r="F99" s="111">
        <f t="shared" si="40"/>
        <v>0.4108164639172094</v>
      </c>
      <c r="G99" s="36">
        <v>47268971</v>
      </c>
      <c r="H99" s="30">
        <v>211550879</v>
      </c>
      <c r="I99" s="89">
        <f t="shared" si="41"/>
        <v>0.22344020135222412</v>
      </c>
      <c r="J99" s="30">
        <v>47268971</v>
      </c>
      <c r="K99" s="30">
        <v>211550879</v>
      </c>
      <c r="L99" s="89">
        <f t="shared" si="42"/>
        <v>0.22344020135222412</v>
      </c>
      <c r="M99" s="30">
        <v>47268971</v>
      </c>
      <c r="N99" s="30">
        <v>89355775</v>
      </c>
      <c r="O99" s="89">
        <f t="shared" si="43"/>
        <v>0.5289973815346574</v>
      </c>
      <c r="P99" s="30">
        <v>21056000</v>
      </c>
      <c r="Q99" s="30">
        <v>74380363</v>
      </c>
      <c r="R99" s="89">
        <f t="shared" si="44"/>
        <v>0.2830854697495897</v>
      </c>
      <c r="S99" s="39">
        <v>0</v>
      </c>
      <c r="T99" s="40">
        <v>74380363</v>
      </c>
      <c r="U99" s="89">
        <f t="shared" si="45"/>
        <v>0</v>
      </c>
      <c r="V99" s="39">
        <v>0</v>
      </c>
      <c r="W99" s="40">
        <v>469396363</v>
      </c>
      <c r="X99" s="89">
        <f t="shared" si="46"/>
        <v>0</v>
      </c>
      <c r="Y99" s="39">
        <v>41610363</v>
      </c>
      <c r="Z99" s="39">
        <v>74380363</v>
      </c>
      <c r="AA99" s="89">
        <f t="shared" si="47"/>
        <v>0.5594267266482688</v>
      </c>
      <c r="AB99" s="30">
        <v>10733898</v>
      </c>
      <c r="AC99" s="39">
        <v>1922160</v>
      </c>
      <c r="AD99" s="89">
        <f t="shared" si="48"/>
        <v>5.584289549257086</v>
      </c>
      <c r="AE99" s="30">
        <v>22181578</v>
      </c>
      <c r="AF99" s="39">
        <v>211550879</v>
      </c>
      <c r="AG99" s="89">
        <f t="shared" si="49"/>
        <v>0.10485221382606498</v>
      </c>
    </row>
    <row r="100" spans="1:33" s="7" customFormat="1" ht="12.75" customHeight="1">
      <c r="A100" s="17"/>
      <c r="B100" s="18" t="s">
        <v>256</v>
      </c>
      <c r="C100" s="19" t="s">
        <v>257</v>
      </c>
      <c r="D100" s="29">
        <v>96553599</v>
      </c>
      <c r="E100" s="105">
        <v>237577601</v>
      </c>
      <c r="F100" s="111">
        <f t="shared" si="40"/>
        <v>0.40640867907408496</v>
      </c>
      <c r="G100" s="36">
        <v>64174007</v>
      </c>
      <c r="H100" s="30">
        <v>194209032</v>
      </c>
      <c r="I100" s="89">
        <f t="shared" si="41"/>
        <v>0.330437808886252</v>
      </c>
      <c r="J100" s="30">
        <v>64174007</v>
      </c>
      <c r="K100" s="30">
        <v>194209032</v>
      </c>
      <c r="L100" s="89">
        <f t="shared" si="42"/>
        <v>0.330437808886252</v>
      </c>
      <c r="M100" s="30">
        <v>64174007</v>
      </c>
      <c r="N100" s="30">
        <v>96553599</v>
      </c>
      <c r="O100" s="89">
        <f t="shared" si="43"/>
        <v>0.6646464519670572</v>
      </c>
      <c r="P100" s="30">
        <v>25299000</v>
      </c>
      <c r="Q100" s="30">
        <v>78988000</v>
      </c>
      <c r="R100" s="89">
        <f t="shared" si="44"/>
        <v>0.32028915784676154</v>
      </c>
      <c r="S100" s="39">
        <v>0</v>
      </c>
      <c r="T100" s="40">
        <v>78988000</v>
      </c>
      <c r="U100" s="89">
        <f t="shared" si="45"/>
        <v>0</v>
      </c>
      <c r="V100" s="39">
        <v>0</v>
      </c>
      <c r="W100" s="40">
        <v>277283244</v>
      </c>
      <c r="X100" s="89">
        <f t="shared" si="46"/>
        <v>0</v>
      </c>
      <c r="Y100" s="39">
        <v>28689000</v>
      </c>
      <c r="Z100" s="39">
        <v>78988000</v>
      </c>
      <c r="AA100" s="89">
        <f t="shared" si="47"/>
        <v>0.3632070694282676</v>
      </c>
      <c r="AB100" s="30">
        <v>90933627</v>
      </c>
      <c r="AC100" s="39">
        <v>2816597</v>
      </c>
      <c r="AD100" s="89">
        <f t="shared" si="48"/>
        <v>32.28492645557742</v>
      </c>
      <c r="AE100" s="30">
        <v>20238452</v>
      </c>
      <c r="AF100" s="39">
        <v>194209032</v>
      </c>
      <c r="AG100" s="89">
        <f t="shared" si="49"/>
        <v>0.10420963325742749</v>
      </c>
    </row>
    <row r="101" spans="1:33" s="7" customFormat="1" ht="12.75" customHeight="1">
      <c r="A101" s="17"/>
      <c r="B101" s="18" t="s">
        <v>258</v>
      </c>
      <c r="C101" s="19" t="s">
        <v>259</v>
      </c>
      <c r="D101" s="29">
        <v>95400383</v>
      </c>
      <c r="E101" s="105">
        <v>223239532</v>
      </c>
      <c r="F101" s="111">
        <f t="shared" si="40"/>
        <v>0.42734538164145586</v>
      </c>
      <c r="G101" s="36">
        <v>48318274</v>
      </c>
      <c r="H101" s="30">
        <v>158394519</v>
      </c>
      <c r="I101" s="89">
        <f t="shared" si="41"/>
        <v>0.3050501640148293</v>
      </c>
      <c r="J101" s="30">
        <v>48318274</v>
      </c>
      <c r="K101" s="30">
        <v>158394519</v>
      </c>
      <c r="L101" s="89">
        <f t="shared" si="42"/>
        <v>0.3050501640148293</v>
      </c>
      <c r="M101" s="30">
        <v>48318274</v>
      </c>
      <c r="N101" s="30">
        <v>95400383</v>
      </c>
      <c r="O101" s="89">
        <f t="shared" si="43"/>
        <v>0.506478826190876</v>
      </c>
      <c r="P101" s="30">
        <v>15802150</v>
      </c>
      <c r="Q101" s="30">
        <v>58590000</v>
      </c>
      <c r="R101" s="89">
        <f t="shared" si="44"/>
        <v>0.2697072879330944</v>
      </c>
      <c r="S101" s="39">
        <v>0</v>
      </c>
      <c r="T101" s="40">
        <v>58590000</v>
      </c>
      <c r="U101" s="89">
        <f t="shared" si="45"/>
        <v>0</v>
      </c>
      <c r="V101" s="39">
        <v>0</v>
      </c>
      <c r="W101" s="40">
        <v>326386796</v>
      </c>
      <c r="X101" s="89">
        <f t="shared" si="46"/>
        <v>0</v>
      </c>
      <c r="Y101" s="39">
        <v>28500000</v>
      </c>
      <c r="Z101" s="39">
        <v>58590000</v>
      </c>
      <c r="AA101" s="89">
        <f t="shared" si="47"/>
        <v>0.4864311315924219</v>
      </c>
      <c r="AB101" s="30">
        <v>57358687</v>
      </c>
      <c r="AC101" s="39">
        <v>6011289</v>
      </c>
      <c r="AD101" s="89">
        <f t="shared" si="48"/>
        <v>9.541828216876613</v>
      </c>
      <c r="AE101" s="30">
        <v>3500000</v>
      </c>
      <c r="AF101" s="39">
        <v>158394519</v>
      </c>
      <c r="AG101" s="89">
        <f t="shared" si="49"/>
        <v>0.022096724192836495</v>
      </c>
    </row>
    <row r="102" spans="1:33" s="7" customFormat="1" ht="12.75" customHeight="1">
      <c r="A102" s="17"/>
      <c r="B102" s="18" t="s">
        <v>260</v>
      </c>
      <c r="C102" s="19" t="s">
        <v>261</v>
      </c>
      <c r="D102" s="29">
        <v>47614018</v>
      </c>
      <c r="E102" s="105">
        <v>168782338</v>
      </c>
      <c r="F102" s="111">
        <f t="shared" si="40"/>
        <v>0.28210308355842306</v>
      </c>
      <c r="G102" s="36">
        <v>45728992</v>
      </c>
      <c r="H102" s="30">
        <v>142352900</v>
      </c>
      <c r="I102" s="89">
        <f t="shared" si="41"/>
        <v>0.3212368135808965</v>
      </c>
      <c r="J102" s="30">
        <v>45728992</v>
      </c>
      <c r="K102" s="30">
        <v>142352900</v>
      </c>
      <c r="L102" s="89">
        <f t="shared" si="42"/>
        <v>0.3212368135808965</v>
      </c>
      <c r="M102" s="30">
        <v>45728992</v>
      </c>
      <c r="N102" s="30">
        <v>47614018</v>
      </c>
      <c r="O102" s="89">
        <f t="shared" si="43"/>
        <v>0.9604102724537971</v>
      </c>
      <c r="P102" s="30">
        <v>3249000</v>
      </c>
      <c r="Q102" s="30">
        <v>27050000</v>
      </c>
      <c r="R102" s="89">
        <f t="shared" si="44"/>
        <v>0.12011090573012939</v>
      </c>
      <c r="S102" s="39">
        <v>0</v>
      </c>
      <c r="T102" s="40">
        <v>27050000</v>
      </c>
      <c r="U102" s="89">
        <f t="shared" si="45"/>
        <v>0</v>
      </c>
      <c r="V102" s="39">
        <v>0</v>
      </c>
      <c r="W102" s="40">
        <v>296167820</v>
      </c>
      <c r="X102" s="89">
        <f t="shared" si="46"/>
        <v>0</v>
      </c>
      <c r="Y102" s="39">
        <v>23686000</v>
      </c>
      <c r="Z102" s="39">
        <v>27050000</v>
      </c>
      <c r="AA102" s="89">
        <f t="shared" si="47"/>
        <v>0.875637707948244</v>
      </c>
      <c r="AB102" s="30">
        <v>19660420</v>
      </c>
      <c r="AC102" s="39">
        <v>1849238</v>
      </c>
      <c r="AD102" s="89">
        <f t="shared" si="48"/>
        <v>10.631633137540977</v>
      </c>
      <c r="AE102" s="30">
        <v>11860000</v>
      </c>
      <c r="AF102" s="39">
        <v>142352900</v>
      </c>
      <c r="AG102" s="89">
        <f t="shared" si="49"/>
        <v>0.08331407368588908</v>
      </c>
    </row>
    <row r="103" spans="1:33" s="7" customFormat="1" ht="12.75" customHeight="1">
      <c r="A103" s="17"/>
      <c r="B103" s="18" t="s">
        <v>262</v>
      </c>
      <c r="C103" s="19" t="s">
        <v>263</v>
      </c>
      <c r="D103" s="29">
        <v>42286400</v>
      </c>
      <c r="E103" s="105">
        <v>175000400</v>
      </c>
      <c r="F103" s="111">
        <f t="shared" si="40"/>
        <v>0.24163601911767058</v>
      </c>
      <c r="G103" s="36">
        <v>48439000</v>
      </c>
      <c r="H103" s="30">
        <v>112951000</v>
      </c>
      <c r="I103" s="89">
        <f t="shared" si="41"/>
        <v>0.4288496781790334</v>
      </c>
      <c r="J103" s="30">
        <v>48439000</v>
      </c>
      <c r="K103" s="30">
        <v>112951000</v>
      </c>
      <c r="L103" s="89">
        <f t="shared" si="42"/>
        <v>0.4288496781790334</v>
      </c>
      <c r="M103" s="30">
        <v>48439000</v>
      </c>
      <c r="N103" s="30">
        <v>42286400</v>
      </c>
      <c r="O103" s="89">
        <f t="shared" si="43"/>
        <v>1.1454983162435204</v>
      </c>
      <c r="P103" s="30">
        <v>30000000</v>
      </c>
      <c r="Q103" s="30">
        <v>62049000</v>
      </c>
      <c r="R103" s="89">
        <f t="shared" si="44"/>
        <v>0.4834888555818788</v>
      </c>
      <c r="S103" s="39">
        <v>0</v>
      </c>
      <c r="T103" s="40">
        <v>62049000</v>
      </c>
      <c r="U103" s="89">
        <f t="shared" si="45"/>
        <v>0</v>
      </c>
      <c r="V103" s="39">
        <v>0</v>
      </c>
      <c r="W103" s="40">
        <v>91423000</v>
      </c>
      <c r="X103" s="89">
        <f t="shared" si="46"/>
        <v>0</v>
      </c>
      <c r="Y103" s="39">
        <v>62049000</v>
      </c>
      <c r="Z103" s="39">
        <v>62049000</v>
      </c>
      <c r="AA103" s="89">
        <f t="shared" si="47"/>
        <v>1</v>
      </c>
      <c r="AB103" s="30">
        <v>9258000</v>
      </c>
      <c r="AC103" s="39">
        <v>320000</v>
      </c>
      <c r="AD103" s="89">
        <f t="shared" si="48"/>
        <v>28.93125</v>
      </c>
      <c r="AE103" s="30">
        <v>10170000</v>
      </c>
      <c r="AF103" s="39">
        <v>112951000</v>
      </c>
      <c r="AG103" s="89">
        <f t="shared" si="49"/>
        <v>0.09003904347903073</v>
      </c>
    </row>
    <row r="104" spans="1:33" s="7" customFormat="1" ht="12.75" customHeight="1">
      <c r="A104" s="17"/>
      <c r="B104" s="18" t="s">
        <v>76</v>
      </c>
      <c r="C104" s="19" t="s">
        <v>77</v>
      </c>
      <c r="D104" s="29">
        <v>2483346700</v>
      </c>
      <c r="E104" s="105">
        <v>2781583600</v>
      </c>
      <c r="F104" s="111">
        <f t="shared" si="40"/>
        <v>0.8927816154797577</v>
      </c>
      <c r="G104" s="36">
        <v>676868500</v>
      </c>
      <c r="H104" s="30">
        <v>2629336500</v>
      </c>
      <c r="I104" s="89">
        <f t="shared" si="41"/>
        <v>0.25742939330892034</v>
      </c>
      <c r="J104" s="30">
        <v>676868500</v>
      </c>
      <c r="K104" s="30">
        <v>1500722000</v>
      </c>
      <c r="L104" s="89">
        <f t="shared" si="42"/>
        <v>0.45102857158087906</v>
      </c>
      <c r="M104" s="30">
        <v>676868500</v>
      </c>
      <c r="N104" s="30">
        <v>2483346700</v>
      </c>
      <c r="O104" s="89">
        <f t="shared" si="43"/>
        <v>0.27256302956006906</v>
      </c>
      <c r="P104" s="30">
        <v>333650000</v>
      </c>
      <c r="Q104" s="30">
        <v>479397100</v>
      </c>
      <c r="R104" s="89">
        <f t="shared" si="44"/>
        <v>0.6959783444664142</v>
      </c>
      <c r="S104" s="39">
        <v>200000000</v>
      </c>
      <c r="T104" s="40">
        <v>479397100</v>
      </c>
      <c r="U104" s="89">
        <f t="shared" si="45"/>
        <v>0.4171906755380873</v>
      </c>
      <c r="V104" s="39">
        <v>200000000</v>
      </c>
      <c r="W104" s="40">
        <v>5329789005</v>
      </c>
      <c r="X104" s="89">
        <f t="shared" si="46"/>
        <v>0.0375249376311849</v>
      </c>
      <c r="Y104" s="39">
        <v>373173200</v>
      </c>
      <c r="Z104" s="39">
        <v>479397100</v>
      </c>
      <c r="AA104" s="89">
        <f t="shared" si="47"/>
        <v>0.7784218970035488</v>
      </c>
      <c r="AB104" s="30">
        <v>283122000</v>
      </c>
      <c r="AC104" s="39">
        <v>1848200300</v>
      </c>
      <c r="AD104" s="89">
        <f t="shared" si="48"/>
        <v>0.15318794180479248</v>
      </c>
      <c r="AE104" s="30">
        <v>360600966</v>
      </c>
      <c r="AF104" s="39">
        <v>2629336500</v>
      </c>
      <c r="AG104" s="89">
        <f t="shared" si="49"/>
        <v>0.13714523264709558</v>
      </c>
    </row>
    <row r="105" spans="1:33" s="7" customFormat="1" ht="12.75" customHeight="1">
      <c r="A105" s="17"/>
      <c r="B105" s="18" t="s">
        <v>264</v>
      </c>
      <c r="C105" s="19" t="s">
        <v>265</v>
      </c>
      <c r="D105" s="29">
        <v>225524430</v>
      </c>
      <c r="E105" s="105">
        <v>375787990</v>
      </c>
      <c r="F105" s="111">
        <f t="shared" si="40"/>
        <v>0.6001374072651976</v>
      </c>
      <c r="G105" s="36">
        <v>110533240</v>
      </c>
      <c r="H105" s="30">
        <v>354775810</v>
      </c>
      <c r="I105" s="89">
        <f t="shared" si="41"/>
        <v>0.31155799489260555</v>
      </c>
      <c r="J105" s="30">
        <v>110533240</v>
      </c>
      <c r="K105" s="30">
        <v>305835380</v>
      </c>
      <c r="L105" s="89">
        <f t="shared" si="42"/>
        <v>0.36141416993678105</v>
      </c>
      <c r="M105" s="30">
        <v>110533240</v>
      </c>
      <c r="N105" s="30">
        <v>225524430</v>
      </c>
      <c r="O105" s="89">
        <f t="shared" si="43"/>
        <v>0.4901164809506447</v>
      </c>
      <c r="P105" s="30">
        <v>0</v>
      </c>
      <c r="Q105" s="30">
        <v>77287440</v>
      </c>
      <c r="R105" s="89">
        <f t="shared" si="44"/>
        <v>0</v>
      </c>
      <c r="S105" s="39">
        <v>0</v>
      </c>
      <c r="T105" s="40">
        <v>77287440</v>
      </c>
      <c r="U105" s="89">
        <f t="shared" si="45"/>
        <v>0</v>
      </c>
      <c r="V105" s="39">
        <v>0</v>
      </c>
      <c r="W105" s="40">
        <v>739466000</v>
      </c>
      <c r="X105" s="89">
        <f t="shared" si="46"/>
        <v>0</v>
      </c>
      <c r="Y105" s="39">
        <v>50812050</v>
      </c>
      <c r="Z105" s="39">
        <v>77287440</v>
      </c>
      <c r="AA105" s="89">
        <f t="shared" si="47"/>
        <v>0.6574425288248646</v>
      </c>
      <c r="AB105" s="30">
        <v>12400000</v>
      </c>
      <c r="AC105" s="39">
        <v>71334790</v>
      </c>
      <c r="AD105" s="89">
        <f t="shared" si="48"/>
        <v>0.17382822603108525</v>
      </c>
      <c r="AE105" s="30">
        <v>36670000</v>
      </c>
      <c r="AF105" s="39">
        <v>354775810</v>
      </c>
      <c r="AG105" s="89">
        <f t="shared" si="49"/>
        <v>0.10336104933422603</v>
      </c>
    </row>
    <row r="106" spans="1:33" s="7" customFormat="1" ht="12.75" customHeight="1">
      <c r="A106" s="17"/>
      <c r="B106" s="18" t="s">
        <v>266</v>
      </c>
      <c r="C106" s="19" t="s">
        <v>267</v>
      </c>
      <c r="D106" s="29">
        <v>89152018</v>
      </c>
      <c r="E106" s="105">
        <v>166323818</v>
      </c>
      <c r="F106" s="111">
        <f t="shared" si="40"/>
        <v>0.5360147396327807</v>
      </c>
      <c r="G106" s="36">
        <v>42316575</v>
      </c>
      <c r="H106" s="30">
        <v>138899721</v>
      </c>
      <c r="I106" s="89">
        <f t="shared" si="41"/>
        <v>0.30465557954576455</v>
      </c>
      <c r="J106" s="30">
        <v>42316575</v>
      </c>
      <c r="K106" s="30">
        <v>116595736</v>
      </c>
      <c r="L106" s="89">
        <f t="shared" si="42"/>
        <v>0.3629341556710101</v>
      </c>
      <c r="M106" s="30">
        <v>42316575</v>
      </c>
      <c r="N106" s="30">
        <v>89152018</v>
      </c>
      <c r="O106" s="89">
        <f t="shared" si="43"/>
        <v>0.47465638971851426</v>
      </c>
      <c r="P106" s="30">
        <v>6842576</v>
      </c>
      <c r="Q106" s="30">
        <v>34241576</v>
      </c>
      <c r="R106" s="89">
        <f t="shared" si="44"/>
        <v>0.19983239089228838</v>
      </c>
      <c r="S106" s="39">
        <v>0</v>
      </c>
      <c r="T106" s="40">
        <v>34241576</v>
      </c>
      <c r="U106" s="89">
        <f t="shared" si="45"/>
        <v>0</v>
      </c>
      <c r="V106" s="39">
        <v>0</v>
      </c>
      <c r="W106" s="40">
        <v>187715000</v>
      </c>
      <c r="X106" s="89">
        <f t="shared" si="46"/>
        <v>0</v>
      </c>
      <c r="Y106" s="39">
        <v>27699000</v>
      </c>
      <c r="Z106" s="39">
        <v>34241576</v>
      </c>
      <c r="AA106" s="89">
        <f t="shared" si="47"/>
        <v>0.808928888086226</v>
      </c>
      <c r="AB106" s="30">
        <v>46128000</v>
      </c>
      <c r="AC106" s="39">
        <v>23788372</v>
      </c>
      <c r="AD106" s="89">
        <f t="shared" si="48"/>
        <v>1.9390986487011386</v>
      </c>
      <c r="AE106" s="30">
        <v>2805000</v>
      </c>
      <c r="AF106" s="39">
        <v>138899721</v>
      </c>
      <c r="AG106" s="89">
        <f t="shared" si="49"/>
        <v>0.020194425012559962</v>
      </c>
    </row>
    <row r="107" spans="1:33" s="7" customFormat="1" ht="12.75" customHeight="1">
      <c r="A107" s="17"/>
      <c r="B107" s="18" t="s">
        <v>268</v>
      </c>
      <c r="C107" s="19" t="s">
        <v>269</v>
      </c>
      <c r="D107" s="29">
        <v>35276311</v>
      </c>
      <c r="E107" s="105">
        <v>119157311</v>
      </c>
      <c r="F107" s="111">
        <f t="shared" si="40"/>
        <v>0.2960482298899813</v>
      </c>
      <c r="G107" s="36">
        <v>39445134</v>
      </c>
      <c r="H107" s="30">
        <v>117422000</v>
      </c>
      <c r="I107" s="89">
        <f t="shared" si="41"/>
        <v>0.3359262659467561</v>
      </c>
      <c r="J107" s="30">
        <v>39445134</v>
      </c>
      <c r="K107" s="30">
        <v>106422000</v>
      </c>
      <c r="L107" s="89">
        <f t="shared" si="42"/>
        <v>0.37064830580143204</v>
      </c>
      <c r="M107" s="30">
        <v>39445134</v>
      </c>
      <c r="N107" s="30">
        <v>35276311</v>
      </c>
      <c r="O107" s="89">
        <f t="shared" si="43"/>
        <v>1.118176274157465</v>
      </c>
      <c r="P107" s="30">
        <v>3507000</v>
      </c>
      <c r="Q107" s="30">
        <v>43302010</v>
      </c>
      <c r="R107" s="89">
        <f t="shared" si="44"/>
        <v>0.0809893120434825</v>
      </c>
      <c r="S107" s="39">
        <v>0</v>
      </c>
      <c r="T107" s="40">
        <v>43302010</v>
      </c>
      <c r="U107" s="89">
        <f t="shared" si="45"/>
        <v>0</v>
      </c>
      <c r="V107" s="39">
        <v>0</v>
      </c>
      <c r="W107" s="40">
        <v>322370000</v>
      </c>
      <c r="X107" s="89">
        <f t="shared" si="46"/>
        <v>0</v>
      </c>
      <c r="Y107" s="39">
        <v>39795000</v>
      </c>
      <c r="Z107" s="39">
        <v>43302010</v>
      </c>
      <c r="AA107" s="89">
        <f t="shared" si="47"/>
        <v>0.9190104570203554</v>
      </c>
      <c r="AB107" s="30">
        <v>11540000</v>
      </c>
      <c r="AC107" s="39">
        <v>550960</v>
      </c>
      <c r="AD107" s="89">
        <f t="shared" si="48"/>
        <v>20.9452591839698</v>
      </c>
      <c r="AE107" s="30">
        <v>12000000</v>
      </c>
      <c r="AF107" s="39">
        <v>117422000</v>
      </c>
      <c r="AG107" s="89">
        <f t="shared" si="49"/>
        <v>0.10219549999148371</v>
      </c>
    </row>
    <row r="108" spans="1:33" s="7" customFormat="1" ht="12.75" customHeight="1">
      <c r="A108" s="17"/>
      <c r="B108" s="18" t="s">
        <v>270</v>
      </c>
      <c r="C108" s="19" t="s">
        <v>271</v>
      </c>
      <c r="D108" s="29">
        <v>115464363</v>
      </c>
      <c r="E108" s="105">
        <v>254772363</v>
      </c>
      <c r="F108" s="111">
        <f t="shared" si="40"/>
        <v>0.45320599785778176</v>
      </c>
      <c r="G108" s="36">
        <v>67959594</v>
      </c>
      <c r="H108" s="30">
        <v>203740361</v>
      </c>
      <c r="I108" s="89">
        <f t="shared" si="41"/>
        <v>0.33355979967071914</v>
      </c>
      <c r="J108" s="30">
        <v>67959594</v>
      </c>
      <c r="K108" s="30">
        <v>194144278</v>
      </c>
      <c r="L108" s="89">
        <f t="shared" si="42"/>
        <v>0.3500468553598062</v>
      </c>
      <c r="M108" s="30">
        <v>67959594</v>
      </c>
      <c r="N108" s="30">
        <v>115464363</v>
      </c>
      <c r="O108" s="89">
        <f t="shared" si="43"/>
        <v>0.5885763558059901</v>
      </c>
      <c r="P108" s="30">
        <v>16975000</v>
      </c>
      <c r="Q108" s="30">
        <v>50732000</v>
      </c>
      <c r="R108" s="89">
        <f t="shared" si="44"/>
        <v>0.3346014349917212</v>
      </c>
      <c r="S108" s="39">
        <v>0</v>
      </c>
      <c r="T108" s="40">
        <v>50732000</v>
      </c>
      <c r="U108" s="89">
        <f t="shared" si="45"/>
        <v>0</v>
      </c>
      <c r="V108" s="39">
        <v>0</v>
      </c>
      <c r="W108" s="40">
        <v>411303000</v>
      </c>
      <c r="X108" s="89">
        <f t="shared" si="46"/>
        <v>0</v>
      </c>
      <c r="Y108" s="39">
        <v>37257000</v>
      </c>
      <c r="Z108" s="39">
        <v>50732000</v>
      </c>
      <c r="AA108" s="89">
        <f t="shared" si="47"/>
        <v>0.73438855160451</v>
      </c>
      <c r="AB108" s="30">
        <v>39211000</v>
      </c>
      <c r="AC108" s="39">
        <v>20155877</v>
      </c>
      <c r="AD108" s="89">
        <f t="shared" si="48"/>
        <v>1.9453879382177217</v>
      </c>
      <c r="AE108" s="30">
        <v>27000000</v>
      </c>
      <c r="AF108" s="39">
        <v>203740361</v>
      </c>
      <c r="AG108" s="89">
        <f t="shared" si="49"/>
        <v>0.13252160675223307</v>
      </c>
    </row>
    <row r="109" spans="1:33" s="7" customFormat="1" ht="12.75" customHeight="1">
      <c r="A109" s="17"/>
      <c r="B109" s="18" t="s">
        <v>272</v>
      </c>
      <c r="C109" s="19" t="s">
        <v>273</v>
      </c>
      <c r="D109" s="29">
        <v>1300181737</v>
      </c>
      <c r="E109" s="105">
        <v>1430669237</v>
      </c>
      <c r="F109" s="111">
        <f t="shared" si="40"/>
        <v>0.9087926848321546</v>
      </c>
      <c r="G109" s="36">
        <v>323610239</v>
      </c>
      <c r="H109" s="30">
        <v>1338193446</v>
      </c>
      <c r="I109" s="89">
        <f t="shared" si="41"/>
        <v>0.24182620230827226</v>
      </c>
      <c r="J109" s="30">
        <v>323610239</v>
      </c>
      <c r="K109" s="30">
        <v>809679446</v>
      </c>
      <c r="L109" s="89">
        <f t="shared" si="42"/>
        <v>0.3996769840196734</v>
      </c>
      <c r="M109" s="30">
        <v>323610239</v>
      </c>
      <c r="N109" s="30">
        <v>1300181737</v>
      </c>
      <c r="O109" s="89">
        <f t="shared" si="43"/>
        <v>0.24889615796841486</v>
      </c>
      <c r="P109" s="30">
        <v>234909307</v>
      </c>
      <c r="Q109" s="30">
        <v>303157807</v>
      </c>
      <c r="R109" s="89">
        <f t="shared" si="44"/>
        <v>0.7748746744298753</v>
      </c>
      <c r="S109" s="39">
        <v>2186000</v>
      </c>
      <c r="T109" s="40">
        <v>303157807</v>
      </c>
      <c r="U109" s="89">
        <f t="shared" si="45"/>
        <v>0.007210765975754667</v>
      </c>
      <c r="V109" s="39">
        <v>2186000</v>
      </c>
      <c r="W109" s="40">
        <v>2074393871</v>
      </c>
      <c r="X109" s="89">
        <f t="shared" si="46"/>
        <v>0.001053801802328985</v>
      </c>
      <c r="Y109" s="39">
        <v>215917307</v>
      </c>
      <c r="Z109" s="39">
        <v>303157807</v>
      </c>
      <c r="AA109" s="89">
        <f t="shared" si="47"/>
        <v>0.7122274340769328</v>
      </c>
      <c r="AB109" s="30">
        <v>114424455</v>
      </c>
      <c r="AC109" s="39">
        <v>748700496</v>
      </c>
      <c r="AD109" s="89">
        <f t="shared" si="48"/>
        <v>0.15283074555355977</v>
      </c>
      <c r="AE109" s="30">
        <v>232428625</v>
      </c>
      <c r="AF109" s="39">
        <v>1338193446</v>
      </c>
      <c r="AG109" s="89">
        <f t="shared" si="49"/>
        <v>0.17368836000112947</v>
      </c>
    </row>
    <row r="110" spans="1:33" s="7" customFormat="1" ht="12.75" customHeight="1">
      <c r="A110" s="17"/>
      <c r="B110" s="18" t="s">
        <v>274</v>
      </c>
      <c r="C110" s="19" t="s">
        <v>275</v>
      </c>
      <c r="D110" s="29">
        <v>63654662</v>
      </c>
      <c r="E110" s="105">
        <v>177244662</v>
      </c>
      <c r="F110" s="111">
        <f t="shared" si="40"/>
        <v>0.35913443757194785</v>
      </c>
      <c r="G110" s="36">
        <v>40276828</v>
      </c>
      <c r="H110" s="30">
        <v>127456776</v>
      </c>
      <c r="I110" s="89">
        <f t="shared" si="41"/>
        <v>0.3160038192084821</v>
      </c>
      <c r="J110" s="30">
        <v>40276828</v>
      </c>
      <c r="K110" s="30">
        <v>127456776</v>
      </c>
      <c r="L110" s="89">
        <f t="shared" si="42"/>
        <v>0.3160038192084821</v>
      </c>
      <c r="M110" s="30">
        <v>40276828</v>
      </c>
      <c r="N110" s="30">
        <v>63654662</v>
      </c>
      <c r="O110" s="89">
        <f t="shared" si="43"/>
        <v>0.6327396412850327</v>
      </c>
      <c r="P110" s="30">
        <v>0</v>
      </c>
      <c r="Q110" s="30">
        <v>0</v>
      </c>
      <c r="R110" s="89">
        <f t="shared" si="44"/>
        <v>0</v>
      </c>
      <c r="S110" s="39">
        <v>0</v>
      </c>
      <c r="T110" s="40">
        <v>0</v>
      </c>
      <c r="U110" s="89">
        <f t="shared" si="45"/>
        <v>0</v>
      </c>
      <c r="V110" s="39">
        <v>0</v>
      </c>
      <c r="W110" s="40">
        <v>223395</v>
      </c>
      <c r="X110" s="89">
        <f t="shared" si="46"/>
        <v>0</v>
      </c>
      <c r="Y110" s="39">
        <v>0</v>
      </c>
      <c r="Z110" s="39">
        <v>0</v>
      </c>
      <c r="AA110" s="89">
        <f t="shared" si="47"/>
        <v>0</v>
      </c>
      <c r="AB110" s="30">
        <v>9700</v>
      </c>
      <c r="AC110" s="39">
        <v>0</v>
      </c>
      <c r="AD110" s="89">
        <f t="shared" si="48"/>
        <v>0</v>
      </c>
      <c r="AE110" s="30">
        <v>89660</v>
      </c>
      <c r="AF110" s="39">
        <v>127456776</v>
      </c>
      <c r="AG110" s="89">
        <f t="shared" si="49"/>
        <v>0.0007034541655125499</v>
      </c>
    </row>
    <row r="111" spans="1:33" s="7" customFormat="1" ht="12.75" customHeight="1">
      <c r="A111" s="17"/>
      <c r="B111" s="18" t="s">
        <v>276</v>
      </c>
      <c r="C111" s="19" t="s">
        <v>277</v>
      </c>
      <c r="D111" s="29">
        <v>37584468</v>
      </c>
      <c r="E111" s="105">
        <v>127174468</v>
      </c>
      <c r="F111" s="111">
        <f t="shared" si="40"/>
        <v>0.29553469804961163</v>
      </c>
      <c r="G111" s="36">
        <v>26665674</v>
      </c>
      <c r="H111" s="30">
        <v>98728637</v>
      </c>
      <c r="I111" s="89">
        <f t="shared" si="41"/>
        <v>0.27009057159373123</v>
      </c>
      <c r="J111" s="30">
        <v>26665674</v>
      </c>
      <c r="K111" s="30">
        <v>98728637</v>
      </c>
      <c r="L111" s="89">
        <f t="shared" si="42"/>
        <v>0.27009057159373123</v>
      </c>
      <c r="M111" s="30">
        <v>26665674</v>
      </c>
      <c r="N111" s="30">
        <v>37584468</v>
      </c>
      <c r="O111" s="89">
        <f t="shared" si="43"/>
        <v>0.7094865357679135</v>
      </c>
      <c r="P111" s="30">
        <v>0</v>
      </c>
      <c r="Q111" s="30">
        <v>0</v>
      </c>
      <c r="R111" s="89">
        <f t="shared" si="44"/>
        <v>0</v>
      </c>
      <c r="S111" s="39">
        <v>0</v>
      </c>
      <c r="T111" s="40">
        <v>0</v>
      </c>
      <c r="U111" s="89">
        <f t="shared" si="45"/>
        <v>0</v>
      </c>
      <c r="V111" s="39">
        <v>0</v>
      </c>
      <c r="W111" s="40">
        <v>202822994</v>
      </c>
      <c r="X111" s="89">
        <f t="shared" si="46"/>
        <v>0</v>
      </c>
      <c r="Y111" s="39">
        <v>0</v>
      </c>
      <c r="Z111" s="39">
        <v>0</v>
      </c>
      <c r="AA111" s="89">
        <f t="shared" si="47"/>
        <v>0</v>
      </c>
      <c r="AB111" s="30">
        <v>10270500</v>
      </c>
      <c r="AC111" s="39">
        <v>0</v>
      </c>
      <c r="AD111" s="89">
        <f t="shared" si="48"/>
        <v>0</v>
      </c>
      <c r="AE111" s="30">
        <v>33019338</v>
      </c>
      <c r="AF111" s="39">
        <v>98728637</v>
      </c>
      <c r="AG111" s="89">
        <f t="shared" si="49"/>
        <v>0.334445395007327</v>
      </c>
    </row>
    <row r="112" spans="1:33" s="7" customFormat="1" ht="12.75" customHeight="1">
      <c r="A112" s="17"/>
      <c r="B112" s="18" t="s">
        <v>278</v>
      </c>
      <c r="C112" s="19" t="s">
        <v>279</v>
      </c>
      <c r="D112" s="29">
        <v>291454270</v>
      </c>
      <c r="E112" s="105">
        <v>353757270</v>
      </c>
      <c r="F112" s="111">
        <f t="shared" si="40"/>
        <v>0.8238820646710667</v>
      </c>
      <c r="G112" s="36">
        <v>114432589</v>
      </c>
      <c r="H112" s="30">
        <v>374137885</v>
      </c>
      <c r="I112" s="89">
        <f t="shared" si="41"/>
        <v>0.3058567271261503</v>
      </c>
      <c r="J112" s="30">
        <v>114432589</v>
      </c>
      <c r="K112" s="30">
        <v>279601603</v>
      </c>
      <c r="L112" s="89">
        <f t="shared" si="42"/>
        <v>0.4092701464233022</v>
      </c>
      <c r="M112" s="30">
        <v>114432589</v>
      </c>
      <c r="N112" s="30">
        <v>291454270</v>
      </c>
      <c r="O112" s="89">
        <f t="shared" si="43"/>
        <v>0.392626222288663</v>
      </c>
      <c r="P112" s="30">
        <v>13700000</v>
      </c>
      <c r="Q112" s="30">
        <v>45225000</v>
      </c>
      <c r="R112" s="89">
        <f t="shared" si="44"/>
        <v>0.3029297954671089</v>
      </c>
      <c r="S112" s="39">
        <v>0</v>
      </c>
      <c r="T112" s="40">
        <v>45225000</v>
      </c>
      <c r="U112" s="89">
        <f t="shared" si="45"/>
        <v>0</v>
      </c>
      <c r="V112" s="39">
        <v>0</v>
      </c>
      <c r="W112" s="40">
        <v>471881504</v>
      </c>
      <c r="X112" s="89">
        <f t="shared" si="46"/>
        <v>0</v>
      </c>
      <c r="Y112" s="39">
        <v>28525000</v>
      </c>
      <c r="Z112" s="39">
        <v>45225000</v>
      </c>
      <c r="AA112" s="89">
        <f t="shared" si="47"/>
        <v>0.6307352128247651</v>
      </c>
      <c r="AB112" s="30">
        <v>26240240</v>
      </c>
      <c r="AC112" s="39">
        <v>143675242</v>
      </c>
      <c r="AD112" s="89">
        <f t="shared" si="48"/>
        <v>0.18263578077007867</v>
      </c>
      <c r="AE112" s="30">
        <v>0</v>
      </c>
      <c r="AF112" s="39">
        <v>374137885</v>
      </c>
      <c r="AG112" s="89">
        <f t="shared" si="49"/>
        <v>0</v>
      </c>
    </row>
    <row r="113" spans="1:33" s="7" customFormat="1" ht="12.75" customHeight="1">
      <c r="A113" s="17"/>
      <c r="B113" s="18" t="s">
        <v>280</v>
      </c>
      <c r="C113" s="19" t="s">
        <v>281</v>
      </c>
      <c r="D113" s="29">
        <v>85331813</v>
      </c>
      <c r="E113" s="105">
        <v>180370813</v>
      </c>
      <c r="F113" s="111">
        <f t="shared" si="40"/>
        <v>0.47309102609633413</v>
      </c>
      <c r="G113" s="36">
        <v>60566133</v>
      </c>
      <c r="H113" s="30">
        <v>134696102</v>
      </c>
      <c r="I113" s="89">
        <f t="shared" si="41"/>
        <v>0.4496502281855194</v>
      </c>
      <c r="J113" s="30">
        <v>60566133</v>
      </c>
      <c r="K113" s="30">
        <v>134696102</v>
      </c>
      <c r="L113" s="89">
        <f t="shared" si="42"/>
        <v>0.4496502281855194</v>
      </c>
      <c r="M113" s="30">
        <v>60566133</v>
      </c>
      <c r="N113" s="30">
        <v>85331813</v>
      </c>
      <c r="O113" s="89">
        <f t="shared" si="43"/>
        <v>0.7097720166803441</v>
      </c>
      <c r="P113" s="30">
        <v>11206593</v>
      </c>
      <c r="Q113" s="30">
        <v>65912348</v>
      </c>
      <c r="R113" s="89">
        <f t="shared" si="44"/>
        <v>0.1700226640386108</v>
      </c>
      <c r="S113" s="39">
        <v>0</v>
      </c>
      <c r="T113" s="40">
        <v>65912348</v>
      </c>
      <c r="U113" s="89">
        <f t="shared" si="45"/>
        <v>0</v>
      </c>
      <c r="V113" s="39">
        <v>0</v>
      </c>
      <c r="W113" s="40">
        <v>255514762</v>
      </c>
      <c r="X113" s="89">
        <f t="shared" si="46"/>
        <v>0</v>
      </c>
      <c r="Y113" s="39">
        <v>39801197</v>
      </c>
      <c r="Z113" s="39">
        <v>65912348</v>
      </c>
      <c r="AA113" s="89">
        <f t="shared" si="47"/>
        <v>0.6038503893079337</v>
      </c>
      <c r="AB113" s="30">
        <v>8000855</v>
      </c>
      <c r="AC113" s="39">
        <v>1991028</v>
      </c>
      <c r="AD113" s="89">
        <f t="shared" si="48"/>
        <v>4.018454285926667</v>
      </c>
      <c r="AE113" s="30">
        <v>20486670</v>
      </c>
      <c r="AF113" s="39">
        <v>134696102</v>
      </c>
      <c r="AG113" s="89">
        <f t="shared" si="49"/>
        <v>0.15209549271143719</v>
      </c>
    </row>
    <row r="114" spans="1:33" s="7" customFormat="1" ht="12.75" customHeight="1">
      <c r="A114" s="17"/>
      <c r="B114" s="18" t="s">
        <v>282</v>
      </c>
      <c r="C114" s="19" t="s">
        <v>283</v>
      </c>
      <c r="D114" s="29">
        <v>61186761</v>
      </c>
      <c r="E114" s="105">
        <v>244624721</v>
      </c>
      <c r="F114" s="111">
        <f t="shared" si="40"/>
        <v>0.2501250108732878</v>
      </c>
      <c r="G114" s="36">
        <v>61526670</v>
      </c>
      <c r="H114" s="30">
        <v>242638529</v>
      </c>
      <c r="I114" s="89">
        <f t="shared" si="41"/>
        <v>0.2535733721003559</v>
      </c>
      <c r="J114" s="30">
        <v>61526670</v>
      </c>
      <c r="K114" s="30">
        <v>242638529</v>
      </c>
      <c r="L114" s="89">
        <f t="shared" si="42"/>
        <v>0.2535733721003559</v>
      </c>
      <c r="M114" s="30">
        <v>61526670</v>
      </c>
      <c r="N114" s="30">
        <v>61186761</v>
      </c>
      <c r="O114" s="89">
        <f t="shared" si="43"/>
        <v>1.0055552703631427</v>
      </c>
      <c r="P114" s="30">
        <v>17607000</v>
      </c>
      <c r="Q114" s="30">
        <v>57350040</v>
      </c>
      <c r="R114" s="89">
        <f t="shared" si="44"/>
        <v>0.3070093761050559</v>
      </c>
      <c r="S114" s="39">
        <v>0</v>
      </c>
      <c r="T114" s="40">
        <v>57350040</v>
      </c>
      <c r="U114" s="89">
        <f t="shared" si="45"/>
        <v>0</v>
      </c>
      <c r="V114" s="39">
        <v>0</v>
      </c>
      <c r="W114" s="40">
        <v>477321700</v>
      </c>
      <c r="X114" s="89">
        <f t="shared" si="46"/>
        <v>0</v>
      </c>
      <c r="Y114" s="39">
        <v>30680458</v>
      </c>
      <c r="Z114" s="39">
        <v>57350040</v>
      </c>
      <c r="AA114" s="89">
        <f t="shared" si="47"/>
        <v>0.5349683801441115</v>
      </c>
      <c r="AB114" s="30">
        <v>2706000</v>
      </c>
      <c r="AC114" s="39">
        <v>879800</v>
      </c>
      <c r="AD114" s="89">
        <f t="shared" si="48"/>
        <v>3.075699022505115</v>
      </c>
      <c r="AE114" s="30">
        <v>10124333</v>
      </c>
      <c r="AF114" s="39">
        <v>242638529</v>
      </c>
      <c r="AG114" s="89">
        <f t="shared" si="49"/>
        <v>0.04172599068138927</v>
      </c>
    </row>
    <row r="115" spans="1:33" s="7" customFormat="1" ht="12.75" customHeight="1">
      <c r="A115" s="17"/>
      <c r="B115" s="18" t="s">
        <v>284</v>
      </c>
      <c r="C115" s="19" t="s">
        <v>285</v>
      </c>
      <c r="D115" s="29">
        <v>92054355</v>
      </c>
      <c r="E115" s="105">
        <v>204213481</v>
      </c>
      <c r="F115" s="111">
        <f t="shared" si="40"/>
        <v>0.4507751131278155</v>
      </c>
      <c r="G115" s="36">
        <v>58297999</v>
      </c>
      <c r="H115" s="30">
        <v>141997102</v>
      </c>
      <c r="I115" s="89">
        <f t="shared" si="41"/>
        <v>0.41055766757831436</v>
      </c>
      <c r="J115" s="30">
        <v>58297999</v>
      </c>
      <c r="K115" s="30">
        <v>141997102</v>
      </c>
      <c r="L115" s="89">
        <f t="shared" si="42"/>
        <v>0.41055766757831436</v>
      </c>
      <c r="M115" s="30">
        <v>58297999</v>
      </c>
      <c r="N115" s="30">
        <v>92054355</v>
      </c>
      <c r="O115" s="89">
        <f t="shared" si="43"/>
        <v>0.6332997390509119</v>
      </c>
      <c r="P115" s="30">
        <v>14196000</v>
      </c>
      <c r="Q115" s="30">
        <v>62210000</v>
      </c>
      <c r="R115" s="89">
        <f t="shared" si="44"/>
        <v>0.22819482398328242</v>
      </c>
      <c r="S115" s="39">
        <v>0</v>
      </c>
      <c r="T115" s="40">
        <v>62210000</v>
      </c>
      <c r="U115" s="89">
        <f t="shared" si="45"/>
        <v>0</v>
      </c>
      <c r="V115" s="39">
        <v>0</v>
      </c>
      <c r="W115" s="40">
        <v>285416115</v>
      </c>
      <c r="X115" s="89">
        <f t="shared" si="46"/>
        <v>0</v>
      </c>
      <c r="Y115" s="39">
        <v>36829000</v>
      </c>
      <c r="Z115" s="39">
        <v>62210000</v>
      </c>
      <c r="AA115" s="89">
        <f t="shared" si="47"/>
        <v>0.592010930718534</v>
      </c>
      <c r="AB115" s="30">
        <v>10161968</v>
      </c>
      <c r="AC115" s="39">
        <v>2963298</v>
      </c>
      <c r="AD115" s="89">
        <f t="shared" si="48"/>
        <v>3.429276434567161</v>
      </c>
      <c r="AE115" s="30">
        <v>23299000</v>
      </c>
      <c r="AF115" s="39">
        <v>141997102</v>
      </c>
      <c r="AG115" s="89">
        <f t="shared" si="49"/>
        <v>0.16408081342392467</v>
      </c>
    </row>
    <row r="116" spans="1:33" s="7" customFormat="1" ht="12.75" customHeight="1">
      <c r="A116" s="17"/>
      <c r="B116" s="18" t="s">
        <v>286</v>
      </c>
      <c r="C116" s="19" t="s">
        <v>287</v>
      </c>
      <c r="D116" s="29">
        <v>146800775</v>
      </c>
      <c r="E116" s="105">
        <v>369436775</v>
      </c>
      <c r="F116" s="111">
        <f t="shared" si="40"/>
        <v>0.3973637302350314</v>
      </c>
      <c r="G116" s="36">
        <v>122278555</v>
      </c>
      <c r="H116" s="30">
        <v>286559851</v>
      </c>
      <c r="I116" s="89">
        <f t="shared" si="41"/>
        <v>0.42671209722257986</v>
      </c>
      <c r="J116" s="30">
        <v>122278555</v>
      </c>
      <c r="K116" s="30">
        <v>286559851</v>
      </c>
      <c r="L116" s="89">
        <f t="shared" si="42"/>
        <v>0.42671209722257986</v>
      </c>
      <c r="M116" s="30">
        <v>122278555</v>
      </c>
      <c r="N116" s="30">
        <v>146800775</v>
      </c>
      <c r="O116" s="89">
        <f t="shared" si="43"/>
        <v>0.8329557865072579</v>
      </c>
      <c r="P116" s="30">
        <v>50940858</v>
      </c>
      <c r="Q116" s="30">
        <v>112876920</v>
      </c>
      <c r="R116" s="89">
        <f t="shared" si="44"/>
        <v>0.45129560586876394</v>
      </c>
      <c r="S116" s="39">
        <v>0</v>
      </c>
      <c r="T116" s="40">
        <v>112876920</v>
      </c>
      <c r="U116" s="89">
        <f t="shared" si="45"/>
        <v>0</v>
      </c>
      <c r="V116" s="39">
        <v>0</v>
      </c>
      <c r="W116" s="40">
        <v>389993120</v>
      </c>
      <c r="X116" s="89">
        <f t="shared" si="46"/>
        <v>0</v>
      </c>
      <c r="Y116" s="39">
        <v>59900000</v>
      </c>
      <c r="Z116" s="39">
        <v>112876920</v>
      </c>
      <c r="AA116" s="89">
        <f t="shared" si="47"/>
        <v>0.5306664994048385</v>
      </c>
      <c r="AB116" s="30">
        <v>30000000</v>
      </c>
      <c r="AC116" s="39">
        <v>4200000</v>
      </c>
      <c r="AD116" s="89">
        <f t="shared" si="48"/>
        <v>7.142857142857143</v>
      </c>
      <c r="AE116" s="30">
        <v>58894000</v>
      </c>
      <c r="AF116" s="39">
        <v>286559851</v>
      </c>
      <c r="AG116" s="89">
        <f t="shared" si="49"/>
        <v>0.2055207657125701</v>
      </c>
    </row>
    <row r="117" spans="1:33" s="7" customFormat="1" ht="12.75" customHeight="1">
      <c r="A117" s="17"/>
      <c r="B117" s="18" t="s">
        <v>288</v>
      </c>
      <c r="C117" s="19" t="s">
        <v>289</v>
      </c>
      <c r="D117" s="29">
        <v>116699020</v>
      </c>
      <c r="E117" s="105">
        <v>333213020</v>
      </c>
      <c r="F117" s="111">
        <f t="shared" si="40"/>
        <v>0.35022346965913875</v>
      </c>
      <c r="G117" s="36">
        <v>69729679</v>
      </c>
      <c r="H117" s="30">
        <v>207296549</v>
      </c>
      <c r="I117" s="89">
        <f t="shared" si="41"/>
        <v>0.33637645844263425</v>
      </c>
      <c r="J117" s="30">
        <v>69729679</v>
      </c>
      <c r="K117" s="30">
        <v>197258209</v>
      </c>
      <c r="L117" s="89">
        <f t="shared" si="42"/>
        <v>0.35349443429246585</v>
      </c>
      <c r="M117" s="30">
        <v>69729679</v>
      </c>
      <c r="N117" s="30">
        <v>116699020</v>
      </c>
      <c r="O117" s="89">
        <f t="shared" si="43"/>
        <v>0.5975172627842119</v>
      </c>
      <c r="P117" s="30">
        <v>88429121</v>
      </c>
      <c r="Q117" s="30">
        <v>143405121</v>
      </c>
      <c r="R117" s="89">
        <f t="shared" si="44"/>
        <v>0.6166385159983234</v>
      </c>
      <c r="S117" s="39">
        <v>0</v>
      </c>
      <c r="T117" s="40">
        <v>143405121</v>
      </c>
      <c r="U117" s="89">
        <f t="shared" si="45"/>
        <v>0</v>
      </c>
      <c r="V117" s="39">
        <v>0</v>
      </c>
      <c r="W117" s="40">
        <v>811684947</v>
      </c>
      <c r="X117" s="89">
        <f t="shared" si="46"/>
        <v>0</v>
      </c>
      <c r="Y117" s="39">
        <v>53271508</v>
      </c>
      <c r="Z117" s="39">
        <v>143405121</v>
      </c>
      <c r="AA117" s="89">
        <f t="shared" si="47"/>
        <v>0.3714756323102297</v>
      </c>
      <c r="AB117" s="30">
        <v>12195027</v>
      </c>
      <c r="AC117" s="39">
        <v>25984020</v>
      </c>
      <c r="AD117" s="89">
        <f t="shared" si="48"/>
        <v>0.4693279561822997</v>
      </c>
      <c r="AE117" s="30">
        <v>33282931</v>
      </c>
      <c r="AF117" s="39">
        <v>207296549</v>
      </c>
      <c r="AG117" s="89">
        <f t="shared" si="49"/>
        <v>0.16055709157029913</v>
      </c>
    </row>
    <row r="118" spans="1:33" s="7" customFormat="1" ht="12.75" customHeight="1">
      <c r="A118" s="17"/>
      <c r="B118" s="18" t="s">
        <v>290</v>
      </c>
      <c r="C118" s="19" t="s">
        <v>291</v>
      </c>
      <c r="D118" s="29">
        <v>774411434</v>
      </c>
      <c r="E118" s="105">
        <v>1098801284</v>
      </c>
      <c r="F118" s="111">
        <f t="shared" si="40"/>
        <v>0.7047784210634396</v>
      </c>
      <c r="G118" s="36">
        <v>296973541</v>
      </c>
      <c r="H118" s="30">
        <v>1046702386</v>
      </c>
      <c r="I118" s="89">
        <f t="shared" si="41"/>
        <v>0.28372299993973643</v>
      </c>
      <c r="J118" s="30">
        <v>296973541</v>
      </c>
      <c r="K118" s="30">
        <v>714202386</v>
      </c>
      <c r="L118" s="89">
        <f t="shared" si="42"/>
        <v>0.4158114657992756</v>
      </c>
      <c r="M118" s="30">
        <v>296973541</v>
      </c>
      <c r="N118" s="30">
        <v>774411434</v>
      </c>
      <c r="O118" s="89">
        <f t="shared" si="43"/>
        <v>0.3834828980585532</v>
      </c>
      <c r="P118" s="30">
        <v>41381280</v>
      </c>
      <c r="Q118" s="30">
        <v>133688430</v>
      </c>
      <c r="R118" s="89">
        <f t="shared" si="44"/>
        <v>0.30953523801573557</v>
      </c>
      <c r="S118" s="39">
        <v>20000000</v>
      </c>
      <c r="T118" s="40">
        <v>133688430</v>
      </c>
      <c r="U118" s="89">
        <f t="shared" si="45"/>
        <v>0.14960157733919083</v>
      </c>
      <c r="V118" s="39">
        <v>20000000</v>
      </c>
      <c r="W118" s="40">
        <v>1829845610</v>
      </c>
      <c r="X118" s="89">
        <f t="shared" si="46"/>
        <v>0.010929883860529632</v>
      </c>
      <c r="Y118" s="39">
        <v>124607150</v>
      </c>
      <c r="Z118" s="39">
        <v>133688430</v>
      </c>
      <c r="AA118" s="89">
        <f t="shared" si="47"/>
        <v>0.9320713093870576</v>
      </c>
      <c r="AB118" s="30">
        <v>113328670</v>
      </c>
      <c r="AC118" s="39">
        <v>518881261</v>
      </c>
      <c r="AD118" s="89">
        <f t="shared" si="48"/>
        <v>0.21840964112211406</v>
      </c>
      <c r="AE118" s="30">
        <v>186433978</v>
      </c>
      <c r="AF118" s="39">
        <v>1046702386</v>
      </c>
      <c r="AG118" s="89">
        <f t="shared" si="49"/>
        <v>0.17811555652649483</v>
      </c>
    </row>
    <row r="119" spans="1:33" s="7" customFormat="1" ht="12.75" customHeight="1">
      <c r="A119" s="17"/>
      <c r="B119" s="18" t="s">
        <v>292</v>
      </c>
      <c r="C119" s="19" t="s">
        <v>293</v>
      </c>
      <c r="D119" s="29">
        <v>362731996</v>
      </c>
      <c r="E119" s="105">
        <v>476884996</v>
      </c>
      <c r="F119" s="111">
        <f t="shared" si="40"/>
        <v>0.7606278223104339</v>
      </c>
      <c r="G119" s="36">
        <v>129304131</v>
      </c>
      <c r="H119" s="30">
        <v>476355057</v>
      </c>
      <c r="I119" s="89">
        <f t="shared" si="41"/>
        <v>0.27144485840946997</v>
      </c>
      <c r="J119" s="30">
        <v>129304131</v>
      </c>
      <c r="K119" s="30">
        <v>384096136</v>
      </c>
      <c r="L119" s="89">
        <f t="shared" si="42"/>
        <v>0.33664522727716273</v>
      </c>
      <c r="M119" s="30">
        <v>129304131</v>
      </c>
      <c r="N119" s="30">
        <v>362731996</v>
      </c>
      <c r="O119" s="89">
        <f t="shared" si="43"/>
        <v>0.35647291230410233</v>
      </c>
      <c r="P119" s="30">
        <v>19000000</v>
      </c>
      <c r="Q119" s="30">
        <v>48460000</v>
      </c>
      <c r="R119" s="89">
        <f t="shared" si="44"/>
        <v>0.39207593891869585</v>
      </c>
      <c r="S119" s="39">
        <v>0</v>
      </c>
      <c r="T119" s="40">
        <v>48460000</v>
      </c>
      <c r="U119" s="89">
        <f t="shared" si="45"/>
        <v>0</v>
      </c>
      <c r="V119" s="39">
        <v>0</v>
      </c>
      <c r="W119" s="40">
        <v>1023820979</v>
      </c>
      <c r="X119" s="89">
        <f t="shared" si="46"/>
        <v>0</v>
      </c>
      <c r="Y119" s="39">
        <v>44860000</v>
      </c>
      <c r="Z119" s="39">
        <v>48460000</v>
      </c>
      <c r="AA119" s="89">
        <f t="shared" si="47"/>
        <v>0.9257119273627734</v>
      </c>
      <c r="AB119" s="30">
        <v>144976000</v>
      </c>
      <c r="AC119" s="39">
        <v>133683465</v>
      </c>
      <c r="AD119" s="89">
        <f t="shared" si="48"/>
        <v>1.0844721895860494</v>
      </c>
      <c r="AE119" s="30">
        <v>0</v>
      </c>
      <c r="AF119" s="39">
        <v>476355057</v>
      </c>
      <c r="AG119" s="89">
        <f t="shared" si="49"/>
        <v>0</v>
      </c>
    </row>
    <row r="120" spans="1:33" s="7" customFormat="1" ht="12.75" customHeight="1">
      <c r="A120" s="17"/>
      <c r="B120" s="18" t="s">
        <v>294</v>
      </c>
      <c r="C120" s="19" t="s">
        <v>295</v>
      </c>
      <c r="D120" s="29">
        <v>98082103</v>
      </c>
      <c r="E120" s="105">
        <v>192236103</v>
      </c>
      <c r="F120" s="111">
        <f t="shared" si="40"/>
        <v>0.5102168711774188</v>
      </c>
      <c r="G120" s="36">
        <v>50489061</v>
      </c>
      <c r="H120" s="30">
        <v>148303318</v>
      </c>
      <c r="I120" s="89">
        <f t="shared" si="41"/>
        <v>0.3404445812871159</v>
      </c>
      <c r="J120" s="30">
        <v>50489061</v>
      </c>
      <c r="K120" s="30">
        <v>147363189</v>
      </c>
      <c r="L120" s="89">
        <f t="shared" si="42"/>
        <v>0.3426165064872476</v>
      </c>
      <c r="M120" s="30">
        <v>50489061</v>
      </c>
      <c r="N120" s="30">
        <v>98082103</v>
      </c>
      <c r="O120" s="89">
        <f t="shared" si="43"/>
        <v>0.5147632387123673</v>
      </c>
      <c r="P120" s="30">
        <v>33748000</v>
      </c>
      <c r="Q120" s="30">
        <v>81666000</v>
      </c>
      <c r="R120" s="89">
        <f t="shared" si="44"/>
        <v>0.41324418974848776</v>
      </c>
      <c r="S120" s="39">
        <v>0</v>
      </c>
      <c r="T120" s="40">
        <v>81666000</v>
      </c>
      <c r="U120" s="89">
        <f t="shared" si="45"/>
        <v>0</v>
      </c>
      <c r="V120" s="39">
        <v>0</v>
      </c>
      <c r="W120" s="40">
        <v>337992854</v>
      </c>
      <c r="X120" s="89">
        <f t="shared" si="46"/>
        <v>0</v>
      </c>
      <c r="Y120" s="39">
        <v>32243799</v>
      </c>
      <c r="Z120" s="39">
        <v>81666000</v>
      </c>
      <c r="AA120" s="89">
        <f t="shared" si="47"/>
        <v>0.3948252516347072</v>
      </c>
      <c r="AB120" s="30">
        <v>7100000</v>
      </c>
      <c r="AC120" s="39">
        <v>2694675</v>
      </c>
      <c r="AD120" s="89">
        <f t="shared" si="48"/>
        <v>2.634826092200358</v>
      </c>
      <c r="AE120" s="30">
        <v>9432410</v>
      </c>
      <c r="AF120" s="39">
        <v>148303318</v>
      </c>
      <c r="AG120" s="89">
        <f t="shared" si="49"/>
        <v>0.06360215082982837</v>
      </c>
    </row>
    <row r="121" spans="1:33" s="7" customFormat="1" ht="12.75" customHeight="1">
      <c r="A121" s="17"/>
      <c r="B121" s="18" t="s">
        <v>296</v>
      </c>
      <c r="C121" s="19" t="s">
        <v>297</v>
      </c>
      <c r="D121" s="29">
        <v>193472000</v>
      </c>
      <c r="E121" s="105">
        <v>291324000</v>
      </c>
      <c r="F121" s="111">
        <f t="shared" si="40"/>
        <v>0.6641128091060126</v>
      </c>
      <c r="G121" s="36">
        <v>97306000</v>
      </c>
      <c r="H121" s="30">
        <v>251259825</v>
      </c>
      <c r="I121" s="89">
        <f t="shared" si="41"/>
        <v>0.38727241810345125</v>
      </c>
      <c r="J121" s="30">
        <v>97306000</v>
      </c>
      <c r="K121" s="30">
        <v>185259825</v>
      </c>
      <c r="L121" s="89">
        <f t="shared" si="42"/>
        <v>0.5252406991100202</v>
      </c>
      <c r="M121" s="30">
        <v>97306000</v>
      </c>
      <c r="N121" s="30">
        <v>193472000</v>
      </c>
      <c r="O121" s="89">
        <f t="shared" si="43"/>
        <v>0.5029461627522329</v>
      </c>
      <c r="P121" s="30">
        <v>1250000</v>
      </c>
      <c r="Q121" s="30">
        <v>40064000</v>
      </c>
      <c r="R121" s="89">
        <f t="shared" si="44"/>
        <v>0.031200079872204474</v>
      </c>
      <c r="S121" s="39">
        <v>0</v>
      </c>
      <c r="T121" s="40">
        <v>40064000</v>
      </c>
      <c r="U121" s="89">
        <f t="shared" si="45"/>
        <v>0</v>
      </c>
      <c r="V121" s="39">
        <v>0</v>
      </c>
      <c r="W121" s="40">
        <v>361883000</v>
      </c>
      <c r="X121" s="89">
        <f t="shared" si="46"/>
        <v>0</v>
      </c>
      <c r="Y121" s="39">
        <v>24336000</v>
      </c>
      <c r="Z121" s="39">
        <v>40064000</v>
      </c>
      <c r="AA121" s="89">
        <f t="shared" si="47"/>
        <v>0.6074281150159745</v>
      </c>
      <c r="AB121" s="30">
        <v>11867000</v>
      </c>
      <c r="AC121" s="39">
        <v>102411000</v>
      </c>
      <c r="AD121" s="89">
        <f t="shared" si="48"/>
        <v>0.11587622423372489</v>
      </c>
      <c r="AE121" s="30">
        <v>103217000</v>
      </c>
      <c r="AF121" s="39">
        <v>251259825</v>
      </c>
      <c r="AG121" s="89">
        <f t="shared" si="49"/>
        <v>0.4107978663122925</v>
      </c>
    </row>
    <row r="122" spans="1:33" s="7" customFormat="1" ht="12.75" customHeight="1">
      <c r="A122" s="17"/>
      <c r="B122" s="18" t="s">
        <v>298</v>
      </c>
      <c r="C122" s="19" t="s">
        <v>299</v>
      </c>
      <c r="D122" s="29">
        <v>408646000</v>
      </c>
      <c r="E122" s="105">
        <v>814878000</v>
      </c>
      <c r="F122" s="111">
        <f t="shared" si="40"/>
        <v>0.5014812033212334</v>
      </c>
      <c r="G122" s="36">
        <v>223804304</v>
      </c>
      <c r="H122" s="30">
        <v>612847769</v>
      </c>
      <c r="I122" s="89">
        <f t="shared" si="41"/>
        <v>0.36518743368387785</v>
      </c>
      <c r="J122" s="30">
        <v>223804304</v>
      </c>
      <c r="K122" s="30">
        <v>612847769</v>
      </c>
      <c r="L122" s="89">
        <f t="shared" si="42"/>
        <v>0.36518743368387785</v>
      </c>
      <c r="M122" s="30">
        <v>223804304</v>
      </c>
      <c r="N122" s="30">
        <v>408646000</v>
      </c>
      <c r="O122" s="89">
        <f t="shared" si="43"/>
        <v>0.5476728121650524</v>
      </c>
      <c r="P122" s="30">
        <v>91369000</v>
      </c>
      <c r="Q122" s="30">
        <v>202030000</v>
      </c>
      <c r="R122" s="89">
        <f t="shared" si="44"/>
        <v>0.45225461565114095</v>
      </c>
      <c r="S122" s="39">
        <v>0</v>
      </c>
      <c r="T122" s="40">
        <v>202030000</v>
      </c>
      <c r="U122" s="89">
        <f t="shared" si="45"/>
        <v>0</v>
      </c>
      <c r="V122" s="39">
        <v>0</v>
      </c>
      <c r="W122" s="40">
        <v>1139226000</v>
      </c>
      <c r="X122" s="89">
        <f t="shared" si="46"/>
        <v>0</v>
      </c>
      <c r="Y122" s="39">
        <v>148700000</v>
      </c>
      <c r="Z122" s="39">
        <v>202030000</v>
      </c>
      <c r="AA122" s="89">
        <f t="shared" si="47"/>
        <v>0.7360293025788249</v>
      </c>
      <c r="AB122" s="30">
        <v>256719000</v>
      </c>
      <c r="AC122" s="39">
        <v>58644000</v>
      </c>
      <c r="AD122" s="89">
        <f t="shared" si="48"/>
        <v>4.377583384489462</v>
      </c>
      <c r="AE122" s="30">
        <v>60000000</v>
      </c>
      <c r="AF122" s="39">
        <v>612847769</v>
      </c>
      <c r="AG122" s="89">
        <f t="shared" si="49"/>
        <v>0.09790359537068005</v>
      </c>
    </row>
    <row r="123" spans="1:33" s="7" customFormat="1" ht="12.75" customHeight="1">
      <c r="A123" s="17"/>
      <c r="B123" s="18" t="s">
        <v>300</v>
      </c>
      <c r="C123" s="19" t="s">
        <v>301</v>
      </c>
      <c r="D123" s="29">
        <v>506382991</v>
      </c>
      <c r="E123" s="105">
        <v>797612991</v>
      </c>
      <c r="F123" s="111">
        <f t="shared" si="40"/>
        <v>0.6348730483503371</v>
      </c>
      <c r="G123" s="36">
        <v>262055273</v>
      </c>
      <c r="H123" s="30">
        <v>846250454</v>
      </c>
      <c r="I123" s="89">
        <f t="shared" si="41"/>
        <v>0.3096663307668961</v>
      </c>
      <c r="J123" s="30">
        <v>262055273</v>
      </c>
      <c r="K123" s="30">
        <v>601108102</v>
      </c>
      <c r="L123" s="89">
        <f t="shared" si="42"/>
        <v>0.4359536531417439</v>
      </c>
      <c r="M123" s="30">
        <v>262055273</v>
      </c>
      <c r="N123" s="30">
        <v>506382991</v>
      </c>
      <c r="O123" s="89">
        <f t="shared" si="43"/>
        <v>0.5175040980000057</v>
      </c>
      <c r="P123" s="30">
        <v>38930000</v>
      </c>
      <c r="Q123" s="30">
        <v>140276000</v>
      </c>
      <c r="R123" s="89">
        <f t="shared" si="44"/>
        <v>0.2775243092189683</v>
      </c>
      <c r="S123" s="39">
        <v>0</v>
      </c>
      <c r="T123" s="40">
        <v>140276000</v>
      </c>
      <c r="U123" s="89">
        <f t="shared" si="45"/>
        <v>0</v>
      </c>
      <c r="V123" s="39">
        <v>0</v>
      </c>
      <c r="W123" s="40">
        <v>2130486000</v>
      </c>
      <c r="X123" s="89">
        <f t="shared" si="46"/>
        <v>0</v>
      </c>
      <c r="Y123" s="39">
        <v>122396000</v>
      </c>
      <c r="Z123" s="39">
        <v>140276000</v>
      </c>
      <c r="AA123" s="89">
        <f t="shared" si="47"/>
        <v>0.8725369984886937</v>
      </c>
      <c r="AB123" s="30">
        <v>54041717</v>
      </c>
      <c r="AC123" s="39">
        <v>314562250</v>
      </c>
      <c r="AD123" s="89">
        <f t="shared" si="48"/>
        <v>0.17179975346692108</v>
      </c>
      <c r="AE123" s="30">
        <v>88690968</v>
      </c>
      <c r="AF123" s="39">
        <v>846250454</v>
      </c>
      <c r="AG123" s="89">
        <f t="shared" si="49"/>
        <v>0.10480463269565347</v>
      </c>
    </row>
    <row r="124" spans="1:33" s="7" customFormat="1" ht="12.75" customHeight="1">
      <c r="A124" s="17"/>
      <c r="B124" s="18" t="s">
        <v>302</v>
      </c>
      <c r="C124" s="19" t="s">
        <v>303</v>
      </c>
      <c r="D124" s="29">
        <v>134072000</v>
      </c>
      <c r="E124" s="105">
        <v>360304000</v>
      </c>
      <c r="F124" s="111">
        <f t="shared" si="40"/>
        <v>0.37210799769083885</v>
      </c>
      <c r="G124" s="36">
        <v>109091282</v>
      </c>
      <c r="H124" s="30">
        <v>252963710</v>
      </c>
      <c r="I124" s="89">
        <f t="shared" si="41"/>
        <v>0.43125269628596136</v>
      </c>
      <c r="J124" s="30">
        <v>109091282</v>
      </c>
      <c r="K124" s="30">
        <v>252963710</v>
      </c>
      <c r="L124" s="89">
        <f t="shared" si="42"/>
        <v>0.43125269628596136</v>
      </c>
      <c r="M124" s="30">
        <v>109091282</v>
      </c>
      <c r="N124" s="30">
        <v>134072000</v>
      </c>
      <c r="O124" s="89">
        <f t="shared" si="43"/>
        <v>0.8136768452771646</v>
      </c>
      <c r="P124" s="30">
        <v>14233000</v>
      </c>
      <c r="Q124" s="30">
        <v>107370000</v>
      </c>
      <c r="R124" s="89">
        <f t="shared" si="44"/>
        <v>0.13256030548570363</v>
      </c>
      <c r="S124" s="39">
        <v>0</v>
      </c>
      <c r="T124" s="40">
        <v>107370000</v>
      </c>
      <c r="U124" s="89">
        <f t="shared" si="45"/>
        <v>0</v>
      </c>
      <c r="V124" s="39">
        <v>0</v>
      </c>
      <c r="W124" s="40">
        <v>0</v>
      </c>
      <c r="X124" s="89">
        <f t="shared" si="46"/>
        <v>0</v>
      </c>
      <c r="Y124" s="39">
        <v>50200000</v>
      </c>
      <c r="Z124" s="39">
        <v>107370000</v>
      </c>
      <c r="AA124" s="89">
        <f t="shared" si="47"/>
        <v>0.4675421439880786</v>
      </c>
      <c r="AB124" s="30">
        <v>0</v>
      </c>
      <c r="AC124" s="39">
        <v>2850000</v>
      </c>
      <c r="AD124" s="89">
        <f t="shared" si="48"/>
        <v>0</v>
      </c>
      <c r="AE124" s="30">
        <v>0</v>
      </c>
      <c r="AF124" s="39">
        <v>252963710</v>
      </c>
      <c r="AG124" s="89">
        <f t="shared" si="49"/>
        <v>0</v>
      </c>
    </row>
    <row r="125" spans="1:33" s="7" customFormat="1" ht="12.75" customHeight="1">
      <c r="A125" s="17"/>
      <c r="B125" s="18" t="s">
        <v>304</v>
      </c>
      <c r="C125" s="19" t="s">
        <v>305</v>
      </c>
      <c r="D125" s="29">
        <v>115626613</v>
      </c>
      <c r="E125" s="105">
        <v>276295613</v>
      </c>
      <c r="F125" s="111">
        <f t="shared" si="40"/>
        <v>0.41848877636721654</v>
      </c>
      <c r="G125" s="36">
        <v>94375263</v>
      </c>
      <c r="H125" s="30">
        <v>247642064</v>
      </c>
      <c r="I125" s="89">
        <f t="shared" si="41"/>
        <v>0.38109544669277184</v>
      </c>
      <c r="J125" s="30">
        <v>94375263</v>
      </c>
      <c r="K125" s="30">
        <v>223642064</v>
      </c>
      <c r="L125" s="89">
        <f t="shared" si="42"/>
        <v>0.4219924521891374</v>
      </c>
      <c r="M125" s="30">
        <v>94375263</v>
      </c>
      <c r="N125" s="30">
        <v>115626613</v>
      </c>
      <c r="O125" s="89">
        <f t="shared" si="43"/>
        <v>0.8162071045011065</v>
      </c>
      <c r="P125" s="30">
        <v>13593730</v>
      </c>
      <c r="Q125" s="30">
        <v>64755680</v>
      </c>
      <c r="R125" s="89">
        <f t="shared" si="44"/>
        <v>0.2099233611630671</v>
      </c>
      <c r="S125" s="39">
        <v>0</v>
      </c>
      <c r="T125" s="40">
        <v>64755680</v>
      </c>
      <c r="U125" s="89">
        <f t="shared" si="45"/>
        <v>0</v>
      </c>
      <c r="V125" s="39">
        <v>0</v>
      </c>
      <c r="W125" s="40">
        <v>64755680</v>
      </c>
      <c r="X125" s="89">
        <f t="shared" si="46"/>
        <v>0</v>
      </c>
      <c r="Y125" s="39">
        <v>37000000</v>
      </c>
      <c r="Z125" s="39">
        <v>64755680</v>
      </c>
      <c r="AA125" s="89">
        <f t="shared" si="47"/>
        <v>0.5713784489638593</v>
      </c>
      <c r="AB125" s="30">
        <v>7152162</v>
      </c>
      <c r="AC125" s="39">
        <v>26424000</v>
      </c>
      <c r="AD125" s="89">
        <f t="shared" si="48"/>
        <v>0.27066916439600364</v>
      </c>
      <c r="AE125" s="30">
        <v>11696576</v>
      </c>
      <c r="AF125" s="39">
        <v>247642064</v>
      </c>
      <c r="AG125" s="89">
        <f t="shared" si="49"/>
        <v>0.04723178207721609</v>
      </c>
    </row>
    <row r="126" spans="1:33" s="7" customFormat="1" ht="12.75" customHeight="1">
      <c r="A126" s="17"/>
      <c r="B126" s="18" t="s">
        <v>306</v>
      </c>
      <c r="C126" s="19" t="s">
        <v>307</v>
      </c>
      <c r="D126" s="29">
        <v>96391077</v>
      </c>
      <c r="E126" s="105">
        <v>226832077</v>
      </c>
      <c r="F126" s="111">
        <f t="shared" si="40"/>
        <v>0.42494464748916444</v>
      </c>
      <c r="G126" s="36">
        <v>72455290</v>
      </c>
      <c r="H126" s="30">
        <v>155915220</v>
      </c>
      <c r="I126" s="89">
        <f t="shared" si="41"/>
        <v>0.4647095389404575</v>
      </c>
      <c r="J126" s="30">
        <v>72455290</v>
      </c>
      <c r="K126" s="30">
        <v>146616220</v>
      </c>
      <c r="L126" s="89">
        <f t="shared" si="42"/>
        <v>0.4941833175074354</v>
      </c>
      <c r="M126" s="30">
        <v>72455290</v>
      </c>
      <c r="N126" s="30">
        <v>96391077</v>
      </c>
      <c r="O126" s="89">
        <f t="shared" si="43"/>
        <v>0.7516804693446885</v>
      </c>
      <c r="P126" s="30">
        <v>25865000</v>
      </c>
      <c r="Q126" s="30">
        <v>70727270</v>
      </c>
      <c r="R126" s="89">
        <f t="shared" si="44"/>
        <v>0.36570052824038024</v>
      </c>
      <c r="S126" s="39">
        <v>0</v>
      </c>
      <c r="T126" s="40">
        <v>70727270</v>
      </c>
      <c r="U126" s="89">
        <f t="shared" si="45"/>
        <v>0</v>
      </c>
      <c r="V126" s="39">
        <v>0</v>
      </c>
      <c r="W126" s="40">
        <v>260012000</v>
      </c>
      <c r="X126" s="89">
        <f t="shared" si="46"/>
        <v>0</v>
      </c>
      <c r="Y126" s="39">
        <v>50113600</v>
      </c>
      <c r="Z126" s="39">
        <v>70727270</v>
      </c>
      <c r="AA126" s="89">
        <f t="shared" si="47"/>
        <v>0.708547071023666</v>
      </c>
      <c r="AB126" s="30">
        <v>8089000</v>
      </c>
      <c r="AC126" s="39">
        <v>11957022</v>
      </c>
      <c r="AD126" s="89">
        <f t="shared" si="48"/>
        <v>0.6765062404334458</v>
      </c>
      <c r="AE126" s="30">
        <v>7570000</v>
      </c>
      <c r="AF126" s="39">
        <v>155915220</v>
      </c>
      <c r="AG126" s="89">
        <f t="shared" si="49"/>
        <v>0.048552027185030426</v>
      </c>
    </row>
    <row r="127" spans="1:33" s="7" customFormat="1" ht="12.75" customHeight="1">
      <c r="A127" s="17"/>
      <c r="B127" s="18" t="s">
        <v>78</v>
      </c>
      <c r="C127" s="19" t="s">
        <v>79</v>
      </c>
      <c r="D127" s="29">
        <v>2575450997</v>
      </c>
      <c r="E127" s="105">
        <v>3440350997</v>
      </c>
      <c r="F127" s="111">
        <f t="shared" si="40"/>
        <v>0.7486012326201029</v>
      </c>
      <c r="G127" s="36">
        <v>644064000</v>
      </c>
      <c r="H127" s="30">
        <v>2578556000</v>
      </c>
      <c r="I127" s="89">
        <f t="shared" si="41"/>
        <v>0.24977700697599742</v>
      </c>
      <c r="J127" s="30">
        <v>644064000</v>
      </c>
      <c r="K127" s="30">
        <v>1738921000</v>
      </c>
      <c r="L127" s="89">
        <f t="shared" si="42"/>
        <v>0.370381403180478</v>
      </c>
      <c r="M127" s="30">
        <v>644064000</v>
      </c>
      <c r="N127" s="30">
        <v>2575450997</v>
      </c>
      <c r="O127" s="89">
        <f t="shared" si="43"/>
        <v>0.2500781419449387</v>
      </c>
      <c r="P127" s="30">
        <v>474441000</v>
      </c>
      <c r="Q127" s="30">
        <v>1096467000</v>
      </c>
      <c r="R127" s="89">
        <f t="shared" si="44"/>
        <v>0.4326997529337408</v>
      </c>
      <c r="S127" s="39">
        <v>235000000</v>
      </c>
      <c r="T127" s="40">
        <v>1096467000</v>
      </c>
      <c r="U127" s="89">
        <f t="shared" si="45"/>
        <v>0.21432473571936045</v>
      </c>
      <c r="V127" s="39">
        <v>235000000</v>
      </c>
      <c r="W127" s="40">
        <v>9514054066</v>
      </c>
      <c r="X127" s="89">
        <f t="shared" si="46"/>
        <v>0.02470030108824063</v>
      </c>
      <c r="Y127" s="39">
        <v>904926000</v>
      </c>
      <c r="Z127" s="39">
        <v>1096467000</v>
      </c>
      <c r="AA127" s="89">
        <f t="shared" si="47"/>
        <v>0.8253107480662892</v>
      </c>
      <c r="AB127" s="30">
        <v>364198069</v>
      </c>
      <c r="AC127" s="39">
        <v>1332604000</v>
      </c>
      <c r="AD127" s="89">
        <f t="shared" si="48"/>
        <v>0.2732980457810422</v>
      </c>
      <c r="AE127" s="30">
        <v>350000000</v>
      </c>
      <c r="AF127" s="39">
        <v>2578556000</v>
      </c>
      <c r="AG127" s="89">
        <f t="shared" si="49"/>
        <v>0.13573488417548427</v>
      </c>
    </row>
    <row r="128" spans="1:33" s="7" customFormat="1" ht="12.75" customHeight="1">
      <c r="A128" s="17"/>
      <c r="B128" s="18" t="s">
        <v>308</v>
      </c>
      <c r="C128" s="19" t="s">
        <v>309</v>
      </c>
      <c r="D128" s="29">
        <v>239851235</v>
      </c>
      <c r="E128" s="105">
        <v>447917161</v>
      </c>
      <c r="F128" s="111">
        <f t="shared" si="40"/>
        <v>0.5354812360047084</v>
      </c>
      <c r="G128" s="36">
        <v>88441649</v>
      </c>
      <c r="H128" s="30">
        <v>305439890</v>
      </c>
      <c r="I128" s="89">
        <f t="shared" si="41"/>
        <v>0.28955500540548257</v>
      </c>
      <c r="J128" s="30">
        <v>88441649</v>
      </c>
      <c r="K128" s="30">
        <v>305439890</v>
      </c>
      <c r="L128" s="89">
        <f t="shared" si="42"/>
        <v>0.28955500540548257</v>
      </c>
      <c r="M128" s="30">
        <v>88441649</v>
      </c>
      <c r="N128" s="30">
        <v>239851235</v>
      </c>
      <c r="O128" s="89">
        <f t="shared" si="43"/>
        <v>0.3687354330278933</v>
      </c>
      <c r="P128" s="30">
        <v>91011270</v>
      </c>
      <c r="Q128" s="30">
        <v>142477270</v>
      </c>
      <c r="R128" s="89">
        <f t="shared" si="44"/>
        <v>0.6387774695570739</v>
      </c>
      <c r="S128" s="39">
        <v>0</v>
      </c>
      <c r="T128" s="40">
        <v>142477270</v>
      </c>
      <c r="U128" s="89">
        <f t="shared" si="45"/>
        <v>0</v>
      </c>
      <c r="V128" s="39">
        <v>0</v>
      </c>
      <c r="W128" s="40">
        <v>720517830</v>
      </c>
      <c r="X128" s="89">
        <f t="shared" si="46"/>
        <v>0</v>
      </c>
      <c r="Y128" s="39">
        <v>89007270</v>
      </c>
      <c r="Z128" s="39">
        <v>142477270</v>
      </c>
      <c r="AA128" s="89">
        <f t="shared" si="47"/>
        <v>0.6247120681074252</v>
      </c>
      <c r="AB128" s="30">
        <v>83346322</v>
      </c>
      <c r="AC128" s="39">
        <v>6537117</v>
      </c>
      <c r="AD128" s="89">
        <f t="shared" si="48"/>
        <v>12.749706330787715</v>
      </c>
      <c r="AE128" s="30">
        <v>35720000</v>
      </c>
      <c r="AF128" s="39">
        <v>305439890</v>
      </c>
      <c r="AG128" s="89">
        <f t="shared" si="49"/>
        <v>0.11694608716628335</v>
      </c>
    </row>
    <row r="129" spans="1:33" s="7" customFormat="1" ht="12.75" customHeight="1">
      <c r="A129" s="17"/>
      <c r="B129" s="18" t="s">
        <v>310</v>
      </c>
      <c r="C129" s="19" t="s">
        <v>311</v>
      </c>
      <c r="D129" s="29">
        <v>284645802</v>
      </c>
      <c r="E129" s="105">
        <v>352221844</v>
      </c>
      <c r="F129" s="111">
        <f t="shared" si="40"/>
        <v>0.8081435233187866</v>
      </c>
      <c r="G129" s="36">
        <v>114525082</v>
      </c>
      <c r="H129" s="30">
        <v>281954643</v>
      </c>
      <c r="I129" s="89">
        <f t="shared" si="41"/>
        <v>0.40618264264582443</v>
      </c>
      <c r="J129" s="30">
        <v>114525082</v>
      </c>
      <c r="K129" s="30">
        <v>205523085</v>
      </c>
      <c r="L129" s="89">
        <f t="shared" si="42"/>
        <v>0.5572370714462562</v>
      </c>
      <c r="M129" s="30">
        <v>114525082</v>
      </c>
      <c r="N129" s="30">
        <v>284645802</v>
      </c>
      <c r="O129" s="89">
        <f t="shared" si="43"/>
        <v>0.40234242414718624</v>
      </c>
      <c r="P129" s="30">
        <v>33164299</v>
      </c>
      <c r="Q129" s="30">
        <v>85627299</v>
      </c>
      <c r="R129" s="89">
        <f t="shared" si="44"/>
        <v>0.38730988116301557</v>
      </c>
      <c r="S129" s="39">
        <v>0</v>
      </c>
      <c r="T129" s="40">
        <v>85627299</v>
      </c>
      <c r="U129" s="89">
        <f t="shared" si="45"/>
        <v>0</v>
      </c>
      <c r="V129" s="39">
        <v>0</v>
      </c>
      <c r="W129" s="40">
        <v>1385714384</v>
      </c>
      <c r="X129" s="89">
        <f t="shared" si="46"/>
        <v>0</v>
      </c>
      <c r="Y129" s="39">
        <v>48460907</v>
      </c>
      <c r="Z129" s="39">
        <v>85627299</v>
      </c>
      <c r="AA129" s="89">
        <f t="shared" si="47"/>
        <v>0.5659516014863437</v>
      </c>
      <c r="AB129" s="30">
        <v>263651706</v>
      </c>
      <c r="AC129" s="39">
        <v>175334319</v>
      </c>
      <c r="AD129" s="89">
        <f t="shared" si="48"/>
        <v>1.5037085010151379</v>
      </c>
      <c r="AE129" s="30">
        <v>236691256</v>
      </c>
      <c r="AF129" s="39">
        <v>281954643</v>
      </c>
      <c r="AG129" s="89">
        <f t="shared" si="49"/>
        <v>0.8394657150582904</v>
      </c>
    </row>
    <row r="130" spans="1:33" s="7" customFormat="1" ht="12.75" customHeight="1">
      <c r="A130" s="17"/>
      <c r="B130" s="18" t="s">
        <v>312</v>
      </c>
      <c r="C130" s="19" t="s">
        <v>313</v>
      </c>
      <c r="D130" s="29">
        <v>373595404</v>
      </c>
      <c r="E130" s="105">
        <v>472767156</v>
      </c>
      <c r="F130" s="111">
        <f aca="true" t="shared" si="50" ref="F130:F161">IF($E130=0,0,($D130/$E130))</f>
        <v>0.79023129940101</v>
      </c>
      <c r="G130" s="36">
        <v>161092256</v>
      </c>
      <c r="H130" s="30">
        <v>465577939</v>
      </c>
      <c r="I130" s="89">
        <f aca="true" t="shared" si="51" ref="I130:I161">IF($H130=0,0,($G130/$H130))</f>
        <v>0.346004916697739</v>
      </c>
      <c r="J130" s="30">
        <v>161092256</v>
      </c>
      <c r="K130" s="30">
        <v>340980460</v>
      </c>
      <c r="L130" s="89">
        <f aca="true" t="shared" si="52" ref="L130:L161">IF($K130=0,0,($J130/$K130))</f>
        <v>0.4724383796068549</v>
      </c>
      <c r="M130" s="30">
        <v>161092256</v>
      </c>
      <c r="N130" s="30">
        <v>373595404</v>
      </c>
      <c r="O130" s="89">
        <f aca="true" t="shared" si="53" ref="O130:O161">IF($D130=0,0,($M130/$D130))</f>
        <v>0.43119442657811713</v>
      </c>
      <c r="P130" s="30">
        <v>49580000</v>
      </c>
      <c r="Q130" s="30">
        <v>68080000</v>
      </c>
      <c r="R130" s="89">
        <f aca="true" t="shared" si="54" ref="R130:R161">IF($Q130=0,0,($P130/$Q130))</f>
        <v>0.7282608695652174</v>
      </c>
      <c r="S130" s="39">
        <v>0</v>
      </c>
      <c r="T130" s="40">
        <v>68080000</v>
      </c>
      <c r="U130" s="89">
        <f aca="true" t="shared" si="55" ref="U130:U161">IF($T130=0,0,($S130/$T130))</f>
        <v>0</v>
      </c>
      <c r="V130" s="39">
        <v>0</v>
      </c>
      <c r="W130" s="40">
        <v>1283898000</v>
      </c>
      <c r="X130" s="89">
        <f aca="true" t="shared" si="56" ref="X130:X161">IF($W130=0,0,($V130/$W130))</f>
        <v>0</v>
      </c>
      <c r="Y130" s="39">
        <v>65037000</v>
      </c>
      <c r="Z130" s="39">
        <v>68080000</v>
      </c>
      <c r="AA130" s="89">
        <f aca="true" t="shared" si="57" ref="AA130:AA161">IF($Z130=0,0,($Y130/$Z130))</f>
        <v>0.9553025851938896</v>
      </c>
      <c r="AB130" s="30">
        <v>130000000</v>
      </c>
      <c r="AC130" s="39">
        <v>209707324</v>
      </c>
      <c r="AD130" s="89">
        <f aca="true" t="shared" si="58" ref="AD130:AD161">IF($AC130=0,0,($AB130/$AC130))</f>
        <v>0.6199115868742858</v>
      </c>
      <c r="AE130" s="30">
        <v>53541000</v>
      </c>
      <c r="AF130" s="39">
        <v>465577939</v>
      </c>
      <c r="AG130" s="89">
        <f aca="true" t="shared" si="59" ref="AG130:AG161">IF($AF130=0,0,($AE130/$AF130))</f>
        <v>0.11499900556929095</v>
      </c>
    </row>
    <row r="131" spans="1:33" s="7" customFormat="1" ht="12.75" customHeight="1">
      <c r="A131" s="17"/>
      <c r="B131" s="18" t="s">
        <v>314</v>
      </c>
      <c r="C131" s="19" t="s">
        <v>315</v>
      </c>
      <c r="D131" s="29">
        <v>387487235</v>
      </c>
      <c r="E131" s="105">
        <v>458605235</v>
      </c>
      <c r="F131" s="111">
        <f t="shared" si="50"/>
        <v>0.8449254509709205</v>
      </c>
      <c r="G131" s="36">
        <v>104757541</v>
      </c>
      <c r="H131" s="30">
        <v>376202813</v>
      </c>
      <c r="I131" s="89">
        <f t="shared" si="51"/>
        <v>0.27846028094425757</v>
      </c>
      <c r="J131" s="30">
        <v>104757541</v>
      </c>
      <c r="K131" s="30">
        <v>271296863</v>
      </c>
      <c r="L131" s="89">
        <f t="shared" si="52"/>
        <v>0.38613620460476905</v>
      </c>
      <c r="M131" s="30">
        <v>104757541</v>
      </c>
      <c r="N131" s="30">
        <v>387487235</v>
      </c>
      <c r="O131" s="89">
        <f t="shared" si="53"/>
        <v>0.2703509471737824</v>
      </c>
      <c r="P131" s="30">
        <v>1310000</v>
      </c>
      <c r="Q131" s="30">
        <v>80752450</v>
      </c>
      <c r="R131" s="89">
        <f t="shared" si="54"/>
        <v>0.016222418019515197</v>
      </c>
      <c r="S131" s="39">
        <v>0</v>
      </c>
      <c r="T131" s="40">
        <v>80752450</v>
      </c>
      <c r="U131" s="89">
        <f t="shared" si="55"/>
        <v>0</v>
      </c>
      <c r="V131" s="39">
        <v>0</v>
      </c>
      <c r="W131" s="40">
        <v>570805526</v>
      </c>
      <c r="X131" s="89">
        <f t="shared" si="56"/>
        <v>0</v>
      </c>
      <c r="Y131" s="39">
        <v>68442827</v>
      </c>
      <c r="Z131" s="39">
        <v>80752450</v>
      </c>
      <c r="AA131" s="89">
        <f t="shared" si="57"/>
        <v>0.8475634733063827</v>
      </c>
      <c r="AB131" s="30">
        <v>29244471</v>
      </c>
      <c r="AC131" s="39">
        <v>172645349</v>
      </c>
      <c r="AD131" s="89">
        <f t="shared" si="58"/>
        <v>0.16939043634474046</v>
      </c>
      <c r="AE131" s="30">
        <v>28000000</v>
      </c>
      <c r="AF131" s="39">
        <v>376202813</v>
      </c>
      <c r="AG131" s="89">
        <f t="shared" si="59"/>
        <v>0.0744279389532369</v>
      </c>
    </row>
    <row r="132" spans="1:33" s="7" customFormat="1" ht="12.75" customHeight="1">
      <c r="A132" s="17"/>
      <c r="B132" s="18" t="s">
        <v>316</v>
      </c>
      <c r="C132" s="19" t="s">
        <v>317</v>
      </c>
      <c r="D132" s="29">
        <v>803894757</v>
      </c>
      <c r="E132" s="105">
        <v>1168347607</v>
      </c>
      <c r="F132" s="111">
        <f t="shared" si="50"/>
        <v>0.6880612860278662</v>
      </c>
      <c r="G132" s="36">
        <v>279954735</v>
      </c>
      <c r="H132" s="30">
        <v>848802694</v>
      </c>
      <c r="I132" s="89">
        <f t="shared" si="51"/>
        <v>0.3298230990298907</v>
      </c>
      <c r="J132" s="30">
        <v>279954735</v>
      </c>
      <c r="K132" s="30">
        <v>634867898</v>
      </c>
      <c r="L132" s="89">
        <f t="shared" si="52"/>
        <v>0.4409653344923104</v>
      </c>
      <c r="M132" s="30">
        <v>279954735</v>
      </c>
      <c r="N132" s="30">
        <v>803894757</v>
      </c>
      <c r="O132" s="89">
        <f t="shared" si="53"/>
        <v>0.34824799211869967</v>
      </c>
      <c r="P132" s="30">
        <v>89915500</v>
      </c>
      <c r="Q132" s="30">
        <v>408401500</v>
      </c>
      <c r="R132" s="89">
        <f t="shared" si="54"/>
        <v>0.22016447050267934</v>
      </c>
      <c r="S132" s="39">
        <v>0</v>
      </c>
      <c r="T132" s="40">
        <v>408401500</v>
      </c>
      <c r="U132" s="89">
        <f t="shared" si="55"/>
        <v>0</v>
      </c>
      <c r="V132" s="39">
        <v>0</v>
      </c>
      <c r="W132" s="40">
        <v>2432434565</v>
      </c>
      <c r="X132" s="89">
        <f t="shared" si="56"/>
        <v>0</v>
      </c>
      <c r="Y132" s="39">
        <v>343319000</v>
      </c>
      <c r="Z132" s="39">
        <v>408401500</v>
      </c>
      <c r="AA132" s="89">
        <f t="shared" si="57"/>
        <v>0.8406408889291542</v>
      </c>
      <c r="AB132" s="30">
        <v>149434999</v>
      </c>
      <c r="AC132" s="39">
        <v>343025879</v>
      </c>
      <c r="AD132" s="89">
        <f t="shared" si="58"/>
        <v>0.4356376826017841</v>
      </c>
      <c r="AE132" s="30">
        <v>164155378</v>
      </c>
      <c r="AF132" s="39">
        <v>848802694</v>
      </c>
      <c r="AG132" s="89">
        <f t="shared" si="59"/>
        <v>0.19339639136442233</v>
      </c>
    </row>
    <row r="133" spans="1:33" s="7" customFormat="1" ht="12.75" customHeight="1">
      <c r="A133" s="17"/>
      <c r="B133" s="18" t="s">
        <v>318</v>
      </c>
      <c r="C133" s="19" t="s">
        <v>319</v>
      </c>
      <c r="D133" s="29">
        <v>437812215</v>
      </c>
      <c r="E133" s="105">
        <v>551696965</v>
      </c>
      <c r="F133" s="111">
        <f t="shared" si="50"/>
        <v>0.7935737239373792</v>
      </c>
      <c r="G133" s="36">
        <v>180977315</v>
      </c>
      <c r="H133" s="30">
        <v>554885906</v>
      </c>
      <c r="I133" s="89">
        <f t="shared" si="51"/>
        <v>0.32615230093805986</v>
      </c>
      <c r="J133" s="30">
        <v>180977315</v>
      </c>
      <c r="K133" s="30">
        <v>391407643</v>
      </c>
      <c r="L133" s="89">
        <f t="shared" si="52"/>
        <v>0.46237552647892466</v>
      </c>
      <c r="M133" s="30">
        <v>180977315</v>
      </c>
      <c r="N133" s="30">
        <v>437812215</v>
      </c>
      <c r="O133" s="89">
        <f t="shared" si="53"/>
        <v>0.41336744110714224</v>
      </c>
      <c r="P133" s="30">
        <v>0</v>
      </c>
      <c r="Q133" s="30">
        <v>87442250</v>
      </c>
      <c r="R133" s="89">
        <f t="shared" si="54"/>
        <v>0</v>
      </c>
      <c r="S133" s="39">
        <v>0</v>
      </c>
      <c r="T133" s="40">
        <v>87442250</v>
      </c>
      <c r="U133" s="89">
        <f t="shared" si="55"/>
        <v>0</v>
      </c>
      <c r="V133" s="39">
        <v>0</v>
      </c>
      <c r="W133" s="40">
        <v>1077076082</v>
      </c>
      <c r="X133" s="89">
        <f t="shared" si="56"/>
        <v>0</v>
      </c>
      <c r="Y133" s="39">
        <v>83842250</v>
      </c>
      <c r="Z133" s="39">
        <v>87442250</v>
      </c>
      <c r="AA133" s="89">
        <f t="shared" si="57"/>
        <v>0.9588299706377638</v>
      </c>
      <c r="AB133" s="30">
        <v>189717036</v>
      </c>
      <c r="AC133" s="39">
        <v>258258996</v>
      </c>
      <c r="AD133" s="89">
        <f t="shared" si="58"/>
        <v>0.7345999130268438</v>
      </c>
      <c r="AE133" s="30">
        <v>0</v>
      </c>
      <c r="AF133" s="39">
        <v>554885906</v>
      </c>
      <c r="AG133" s="89">
        <f t="shared" si="59"/>
        <v>0</v>
      </c>
    </row>
    <row r="134" spans="1:33" s="7" customFormat="1" ht="12.75" customHeight="1">
      <c r="A134" s="17"/>
      <c r="B134" s="18" t="s">
        <v>320</v>
      </c>
      <c r="C134" s="19" t="s">
        <v>321</v>
      </c>
      <c r="D134" s="29">
        <v>140881847</v>
      </c>
      <c r="E134" s="105">
        <v>261505847</v>
      </c>
      <c r="F134" s="111">
        <f t="shared" si="50"/>
        <v>0.5387330670277518</v>
      </c>
      <c r="G134" s="36">
        <v>70709751</v>
      </c>
      <c r="H134" s="30">
        <v>248255849</v>
      </c>
      <c r="I134" s="89">
        <f t="shared" si="51"/>
        <v>0.2848261230695112</v>
      </c>
      <c r="J134" s="30">
        <v>70709751</v>
      </c>
      <c r="K134" s="30">
        <v>218900786</v>
      </c>
      <c r="L134" s="89">
        <f t="shared" si="52"/>
        <v>0.32302191459467855</v>
      </c>
      <c r="M134" s="30">
        <v>70709751</v>
      </c>
      <c r="N134" s="30">
        <v>140881847</v>
      </c>
      <c r="O134" s="89">
        <f t="shared" si="53"/>
        <v>0.5019081769988436</v>
      </c>
      <c r="P134" s="30">
        <v>33590958</v>
      </c>
      <c r="Q134" s="30">
        <v>65507958</v>
      </c>
      <c r="R134" s="89">
        <f t="shared" si="54"/>
        <v>0.5127767530167862</v>
      </c>
      <c r="S134" s="39">
        <v>0</v>
      </c>
      <c r="T134" s="40">
        <v>65507958</v>
      </c>
      <c r="U134" s="89">
        <f t="shared" si="55"/>
        <v>0</v>
      </c>
      <c r="V134" s="39">
        <v>0</v>
      </c>
      <c r="W134" s="40">
        <v>829057800</v>
      </c>
      <c r="X134" s="89">
        <f t="shared" si="56"/>
        <v>0</v>
      </c>
      <c r="Y134" s="39">
        <v>52920000</v>
      </c>
      <c r="Z134" s="39">
        <v>65507958</v>
      </c>
      <c r="AA134" s="89">
        <f t="shared" si="57"/>
        <v>0.807840781726092</v>
      </c>
      <c r="AB134" s="30">
        <v>7437000</v>
      </c>
      <c r="AC134" s="39">
        <v>58611396</v>
      </c>
      <c r="AD134" s="89">
        <f t="shared" si="58"/>
        <v>0.12688658703846603</v>
      </c>
      <c r="AE134" s="30">
        <v>45240000</v>
      </c>
      <c r="AF134" s="39">
        <v>248255849</v>
      </c>
      <c r="AG134" s="89">
        <f t="shared" si="59"/>
        <v>0.18223135600724558</v>
      </c>
    </row>
    <row r="135" spans="1:33" s="7" customFormat="1" ht="12.75" customHeight="1">
      <c r="A135" s="17"/>
      <c r="B135" s="18" t="s">
        <v>322</v>
      </c>
      <c r="C135" s="19" t="s">
        <v>323</v>
      </c>
      <c r="D135" s="29">
        <v>199919510</v>
      </c>
      <c r="E135" s="105">
        <v>413024510</v>
      </c>
      <c r="F135" s="111">
        <f t="shared" si="50"/>
        <v>0.48403788433766315</v>
      </c>
      <c r="G135" s="36">
        <v>109053193</v>
      </c>
      <c r="H135" s="30">
        <v>328915031</v>
      </c>
      <c r="I135" s="89">
        <f t="shared" si="51"/>
        <v>0.3315543004174838</v>
      </c>
      <c r="J135" s="30">
        <v>109053193</v>
      </c>
      <c r="K135" s="30">
        <v>263954220</v>
      </c>
      <c r="L135" s="89">
        <f t="shared" si="52"/>
        <v>0.41315192081414726</v>
      </c>
      <c r="M135" s="30">
        <v>109053193</v>
      </c>
      <c r="N135" s="30">
        <v>199919510</v>
      </c>
      <c r="O135" s="89">
        <f t="shared" si="53"/>
        <v>0.5454854956377194</v>
      </c>
      <c r="P135" s="30">
        <v>19030000</v>
      </c>
      <c r="Q135" s="30">
        <v>94449000</v>
      </c>
      <c r="R135" s="89">
        <f t="shared" si="54"/>
        <v>0.20148439898781353</v>
      </c>
      <c r="S135" s="39">
        <v>0</v>
      </c>
      <c r="T135" s="40">
        <v>94449000</v>
      </c>
      <c r="U135" s="89">
        <f t="shared" si="55"/>
        <v>0</v>
      </c>
      <c r="V135" s="39">
        <v>0</v>
      </c>
      <c r="W135" s="40">
        <v>891662963</v>
      </c>
      <c r="X135" s="89">
        <f t="shared" si="56"/>
        <v>0</v>
      </c>
      <c r="Y135" s="39">
        <v>77719000</v>
      </c>
      <c r="Z135" s="39">
        <v>94449000</v>
      </c>
      <c r="AA135" s="89">
        <f t="shared" si="57"/>
        <v>0.8228673675740347</v>
      </c>
      <c r="AB135" s="30">
        <v>18947246</v>
      </c>
      <c r="AC135" s="39">
        <v>81101633</v>
      </c>
      <c r="AD135" s="89">
        <f t="shared" si="58"/>
        <v>0.23362348326574386</v>
      </c>
      <c r="AE135" s="30">
        <v>25000473</v>
      </c>
      <c r="AF135" s="39">
        <v>328915031</v>
      </c>
      <c r="AG135" s="89">
        <f t="shared" si="59"/>
        <v>0.07600891003366764</v>
      </c>
    </row>
    <row r="136" spans="1:33" s="7" customFormat="1" ht="12.75" customHeight="1">
      <c r="A136" s="17"/>
      <c r="B136" s="18" t="s">
        <v>324</v>
      </c>
      <c r="C136" s="19" t="s">
        <v>325</v>
      </c>
      <c r="D136" s="29">
        <v>139791727</v>
      </c>
      <c r="E136" s="105">
        <v>368044727</v>
      </c>
      <c r="F136" s="111">
        <f t="shared" si="50"/>
        <v>0.379822659434542</v>
      </c>
      <c r="G136" s="36">
        <v>71518220</v>
      </c>
      <c r="H136" s="30">
        <v>231113769</v>
      </c>
      <c r="I136" s="89">
        <f t="shared" si="51"/>
        <v>0.3094502777114937</v>
      </c>
      <c r="J136" s="30">
        <v>71518220</v>
      </c>
      <c r="K136" s="30">
        <v>231113769</v>
      </c>
      <c r="L136" s="89">
        <f t="shared" si="52"/>
        <v>0.3094502777114937</v>
      </c>
      <c r="M136" s="30">
        <v>71518220</v>
      </c>
      <c r="N136" s="30">
        <v>139791727</v>
      </c>
      <c r="O136" s="89">
        <f t="shared" si="53"/>
        <v>0.5116055258405957</v>
      </c>
      <c r="P136" s="30">
        <v>0</v>
      </c>
      <c r="Q136" s="30">
        <v>154910000</v>
      </c>
      <c r="R136" s="89">
        <f t="shared" si="54"/>
        <v>0</v>
      </c>
      <c r="S136" s="39">
        <v>0</v>
      </c>
      <c r="T136" s="40">
        <v>154910000</v>
      </c>
      <c r="U136" s="89">
        <f t="shared" si="55"/>
        <v>0</v>
      </c>
      <c r="V136" s="39">
        <v>0</v>
      </c>
      <c r="W136" s="40">
        <v>299689541</v>
      </c>
      <c r="X136" s="89">
        <f t="shared" si="56"/>
        <v>0</v>
      </c>
      <c r="Y136" s="39">
        <v>144260000</v>
      </c>
      <c r="Z136" s="39">
        <v>154910000</v>
      </c>
      <c r="AA136" s="89">
        <f t="shared" si="57"/>
        <v>0.9312504034600736</v>
      </c>
      <c r="AB136" s="30">
        <v>39145154</v>
      </c>
      <c r="AC136" s="39">
        <v>0</v>
      </c>
      <c r="AD136" s="89">
        <f t="shared" si="58"/>
        <v>0</v>
      </c>
      <c r="AE136" s="30">
        <v>15468458</v>
      </c>
      <c r="AF136" s="39">
        <v>231113769</v>
      </c>
      <c r="AG136" s="89">
        <f t="shared" si="59"/>
        <v>0.06693005815676867</v>
      </c>
    </row>
    <row r="137" spans="1:33" s="7" customFormat="1" ht="12.75" customHeight="1">
      <c r="A137" s="17"/>
      <c r="B137" s="18" t="s">
        <v>326</v>
      </c>
      <c r="C137" s="19" t="s">
        <v>327</v>
      </c>
      <c r="D137" s="29">
        <v>314285371</v>
      </c>
      <c r="E137" s="105">
        <v>628900042</v>
      </c>
      <c r="F137" s="111">
        <f t="shared" si="50"/>
        <v>0.4997381936889742</v>
      </c>
      <c r="G137" s="36">
        <v>160342140</v>
      </c>
      <c r="H137" s="30">
        <v>481092254</v>
      </c>
      <c r="I137" s="89">
        <f t="shared" si="51"/>
        <v>0.3332877190743545</v>
      </c>
      <c r="J137" s="30">
        <v>160342140</v>
      </c>
      <c r="K137" s="30">
        <v>481092254</v>
      </c>
      <c r="L137" s="89">
        <f t="shared" si="52"/>
        <v>0.3332877190743545</v>
      </c>
      <c r="M137" s="30">
        <v>160342140</v>
      </c>
      <c r="N137" s="30">
        <v>314285371</v>
      </c>
      <c r="O137" s="89">
        <f t="shared" si="53"/>
        <v>0.5101800936194386</v>
      </c>
      <c r="P137" s="30">
        <v>78994799</v>
      </c>
      <c r="Q137" s="30">
        <v>241013799</v>
      </c>
      <c r="R137" s="89">
        <f t="shared" si="54"/>
        <v>0.32776048229504073</v>
      </c>
      <c r="S137" s="39">
        <v>0</v>
      </c>
      <c r="T137" s="40">
        <v>241013799</v>
      </c>
      <c r="U137" s="89">
        <f t="shared" si="55"/>
        <v>0</v>
      </c>
      <c r="V137" s="39">
        <v>0</v>
      </c>
      <c r="W137" s="40">
        <v>1545968265</v>
      </c>
      <c r="X137" s="89">
        <f t="shared" si="56"/>
        <v>0</v>
      </c>
      <c r="Y137" s="39">
        <v>173379411</v>
      </c>
      <c r="Z137" s="39">
        <v>241013799</v>
      </c>
      <c r="AA137" s="89">
        <f t="shared" si="57"/>
        <v>0.7193754536851228</v>
      </c>
      <c r="AB137" s="30">
        <v>82690378</v>
      </c>
      <c r="AC137" s="39">
        <v>12926016</v>
      </c>
      <c r="AD137" s="89">
        <f t="shared" si="58"/>
        <v>6.397205295119548</v>
      </c>
      <c r="AE137" s="30">
        <v>52660049</v>
      </c>
      <c r="AF137" s="39">
        <v>481092254</v>
      </c>
      <c r="AG137" s="89">
        <f t="shared" si="59"/>
        <v>0.10945935745621047</v>
      </c>
    </row>
    <row r="138" spans="1:33" s="7" customFormat="1" ht="12.75" customHeight="1">
      <c r="A138" s="17"/>
      <c r="B138" s="18" t="s">
        <v>328</v>
      </c>
      <c r="C138" s="19" t="s">
        <v>329</v>
      </c>
      <c r="D138" s="29">
        <v>123149210</v>
      </c>
      <c r="E138" s="105">
        <v>367334060</v>
      </c>
      <c r="F138" s="111">
        <f t="shared" si="50"/>
        <v>0.3352512696481236</v>
      </c>
      <c r="G138" s="36">
        <v>132211749</v>
      </c>
      <c r="H138" s="30">
        <v>381928172</v>
      </c>
      <c r="I138" s="89">
        <f t="shared" si="51"/>
        <v>0.3461691456476272</v>
      </c>
      <c r="J138" s="30">
        <v>132211749</v>
      </c>
      <c r="K138" s="30">
        <v>321674966</v>
      </c>
      <c r="L138" s="89">
        <f t="shared" si="52"/>
        <v>0.41101037685350994</v>
      </c>
      <c r="M138" s="30">
        <v>132211749</v>
      </c>
      <c r="N138" s="30">
        <v>123149210</v>
      </c>
      <c r="O138" s="89">
        <f t="shared" si="53"/>
        <v>1.07358990772251</v>
      </c>
      <c r="P138" s="30">
        <v>0</v>
      </c>
      <c r="Q138" s="30">
        <v>120602300</v>
      </c>
      <c r="R138" s="89">
        <f t="shared" si="54"/>
        <v>0</v>
      </c>
      <c r="S138" s="39">
        <v>0</v>
      </c>
      <c r="T138" s="40">
        <v>120602300</v>
      </c>
      <c r="U138" s="89">
        <f t="shared" si="55"/>
        <v>0</v>
      </c>
      <c r="V138" s="39">
        <v>0</v>
      </c>
      <c r="W138" s="40">
        <v>972277313</v>
      </c>
      <c r="X138" s="89">
        <f t="shared" si="56"/>
        <v>0</v>
      </c>
      <c r="Y138" s="39">
        <v>95228000</v>
      </c>
      <c r="Z138" s="39">
        <v>120602300</v>
      </c>
      <c r="AA138" s="89">
        <f t="shared" si="57"/>
        <v>0.7896035150241745</v>
      </c>
      <c r="AB138" s="30">
        <v>158037769</v>
      </c>
      <c r="AC138" s="39">
        <v>47313748</v>
      </c>
      <c r="AD138" s="89">
        <f t="shared" si="58"/>
        <v>3.340208199105258</v>
      </c>
      <c r="AE138" s="30">
        <v>96913016</v>
      </c>
      <c r="AF138" s="39">
        <v>381928172</v>
      </c>
      <c r="AG138" s="89">
        <f t="shared" si="59"/>
        <v>0.25374670711643654</v>
      </c>
    </row>
    <row r="139" spans="1:33" s="7" customFormat="1" ht="12.75" customHeight="1">
      <c r="A139" s="17"/>
      <c r="B139" s="18" t="s">
        <v>330</v>
      </c>
      <c r="C139" s="19" t="s">
        <v>331</v>
      </c>
      <c r="D139" s="29">
        <v>527556859</v>
      </c>
      <c r="E139" s="105">
        <v>656564049</v>
      </c>
      <c r="F139" s="111">
        <f t="shared" si="50"/>
        <v>0.8035116449088427</v>
      </c>
      <c r="G139" s="36">
        <v>168076824</v>
      </c>
      <c r="H139" s="30">
        <v>738223842</v>
      </c>
      <c r="I139" s="89">
        <f t="shared" si="51"/>
        <v>0.22767731741722858</v>
      </c>
      <c r="J139" s="30">
        <v>168076824</v>
      </c>
      <c r="K139" s="30">
        <v>490703842</v>
      </c>
      <c r="L139" s="89">
        <f t="shared" si="52"/>
        <v>0.3425219238450552</v>
      </c>
      <c r="M139" s="30">
        <v>168076824</v>
      </c>
      <c r="N139" s="30">
        <v>527556859</v>
      </c>
      <c r="O139" s="89">
        <f t="shared" si="53"/>
        <v>0.31859470904917186</v>
      </c>
      <c r="P139" s="30">
        <v>7000000</v>
      </c>
      <c r="Q139" s="30">
        <v>76563810</v>
      </c>
      <c r="R139" s="89">
        <f t="shared" si="54"/>
        <v>0.09142700709382148</v>
      </c>
      <c r="S139" s="39">
        <v>0</v>
      </c>
      <c r="T139" s="40">
        <v>76563810</v>
      </c>
      <c r="U139" s="89">
        <f t="shared" si="55"/>
        <v>0</v>
      </c>
      <c r="V139" s="39">
        <v>0</v>
      </c>
      <c r="W139" s="40">
        <v>1824855713</v>
      </c>
      <c r="X139" s="89">
        <f t="shared" si="56"/>
        <v>0</v>
      </c>
      <c r="Y139" s="39">
        <v>69563810</v>
      </c>
      <c r="Z139" s="39">
        <v>76563810</v>
      </c>
      <c r="AA139" s="89">
        <f t="shared" si="57"/>
        <v>0.9085729929061785</v>
      </c>
      <c r="AB139" s="30">
        <v>71585576</v>
      </c>
      <c r="AC139" s="39">
        <v>323921662</v>
      </c>
      <c r="AD139" s="89">
        <f t="shared" si="58"/>
        <v>0.2209965692260495</v>
      </c>
      <c r="AE139" s="30">
        <v>245295781</v>
      </c>
      <c r="AF139" s="39">
        <v>738223842</v>
      </c>
      <c r="AG139" s="89">
        <f t="shared" si="59"/>
        <v>0.33227832405878865</v>
      </c>
    </row>
    <row r="140" spans="1:33" s="7" customFormat="1" ht="12.75" customHeight="1">
      <c r="A140" s="17"/>
      <c r="B140" s="18" t="s">
        <v>332</v>
      </c>
      <c r="C140" s="19" t="s">
        <v>333</v>
      </c>
      <c r="D140" s="29">
        <v>296924778</v>
      </c>
      <c r="E140" s="105">
        <v>471036778</v>
      </c>
      <c r="F140" s="111">
        <f t="shared" si="50"/>
        <v>0.630364319450232</v>
      </c>
      <c r="G140" s="36">
        <v>132738978</v>
      </c>
      <c r="H140" s="30">
        <v>479434127</v>
      </c>
      <c r="I140" s="89">
        <f t="shared" si="51"/>
        <v>0.27686593532796216</v>
      </c>
      <c r="J140" s="30">
        <v>132738978</v>
      </c>
      <c r="K140" s="30">
        <v>369240207</v>
      </c>
      <c r="L140" s="89">
        <f t="shared" si="52"/>
        <v>0.3594922099044322</v>
      </c>
      <c r="M140" s="30">
        <v>132738978</v>
      </c>
      <c r="N140" s="30">
        <v>296924778</v>
      </c>
      <c r="O140" s="89">
        <f t="shared" si="53"/>
        <v>0.44704581037019414</v>
      </c>
      <c r="P140" s="30">
        <v>2100000</v>
      </c>
      <c r="Q140" s="30">
        <v>77266000</v>
      </c>
      <c r="R140" s="89">
        <f t="shared" si="54"/>
        <v>0.02717883674578728</v>
      </c>
      <c r="S140" s="39">
        <v>0</v>
      </c>
      <c r="T140" s="40">
        <v>77266000</v>
      </c>
      <c r="U140" s="89">
        <f t="shared" si="55"/>
        <v>0</v>
      </c>
      <c r="V140" s="39">
        <v>0</v>
      </c>
      <c r="W140" s="40">
        <v>1330291499</v>
      </c>
      <c r="X140" s="89">
        <f t="shared" si="56"/>
        <v>0</v>
      </c>
      <c r="Y140" s="39">
        <v>75166000</v>
      </c>
      <c r="Z140" s="39">
        <v>77266000</v>
      </c>
      <c r="AA140" s="89">
        <f t="shared" si="57"/>
        <v>0.9728211632542128</v>
      </c>
      <c r="AB140" s="30">
        <v>83543030</v>
      </c>
      <c r="AC140" s="39">
        <v>127376294</v>
      </c>
      <c r="AD140" s="89">
        <f t="shared" si="58"/>
        <v>0.6558758099839206</v>
      </c>
      <c r="AE140" s="30">
        <v>56635742</v>
      </c>
      <c r="AF140" s="39">
        <v>479434127</v>
      </c>
      <c r="AG140" s="89">
        <f t="shared" si="59"/>
        <v>0.11813039333347249</v>
      </c>
    </row>
    <row r="141" spans="1:33" s="7" customFormat="1" ht="12.75" customHeight="1">
      <c r="A141" s="17"/>
      <c r="B141" s="18" t="s">
        <v>334</v>
      </c>
      <c r="C141" s="19" t="s">
        <v>335</v>
      </c>
      <c r="D141" s="29">
        <v>187820351</v>
      </c>
      <c r="E141" s="105">
        <v>284404351</v>
      </c>
      <c r="F141" s="111">
        <f t="shared" si="50"/>
        <v>0.6603990070461334</v>
      </c>
      <c r="G141" s="36">
        <v>77115261</v>
      </c>
      <c r="H141" s="30">
        <v>304743255</v>
      </c>
      <c r="I141" s="89">
        <f t="shared" si="51"/>
        <v>0.2530499354284314</v>
      </c>
      <c r="J141" s="30">
        <v>77115261</v>
      </c>
      <c r="K141" s="30">
        <v>249875231</v>
      </c>
      <c r="L141" s="89">
        <f t="shared" si="52"/>
        <v>0.3086150663728651</v>
      </c>
      <c r="M141" s="30">
        <v>77115261</v>
      </c>
      <c r="N141" s="30">
        <v>187820351</v>
      </c>
      <c r="O141" s="89">
        <f t="shared" si="53"/>
        <v>0.4105799003644712</v>
      </c>
      <c r="P141" s="30">
        <v>0</v>
      </c>
      <c r="Q141" s="30">
        <v>30959000</v>
      </c>
      <c r="R141" s="89">
        <f t="shared" si="54"/>
        <v>0</v>
      </c>
      <c r="S141" s="39">
        <v>0</v>
      </c>
      <c r="T141" s="40">
        <v>30959000</v>
      </c>
      <c r="U141" s="89">
        <f t="shared" si="55"/>
        <v>0</v>
      </c>
      <c r="V141" s="39">
        <v>0</v>
      </c>
      <c r="W141" s="40">
        <v>671942154</v>
      </c>
      <c r="X141" s="89">
        <f t="shared" si="56"/>
        <v>0</v>
      </c>
      <c r="Y141" s="39">
        <v>30459000</v>
      </c>
      <c r="Z141" s="39">
        <v>30959000</v>
      </c>
      <c r="AA141" s="89">
        <f t="shared" si="57"/>
        <v>0.9838496075454634</v>
      </c>
      <c r="AB141" s="30">
        <v>56066092</v>
      </c>
      <c r="AC141" s="39">
        <v>104712817</v>
      </c>
      <c r="AD141" s="89">
        <f t="shared" si="58"/>
        <v>0.5354272151803537</v>
      </c>
      <c r="AE141" s="30">
        <v>11762889</v>
      </c>
      <c r="AF141" s="39">
        <v>304743255</v>
      </c>
      <c r="AG141" s="89">
        <f t="shared" si="59"/>
        <v>0.038599341599865764</v>
      </c>
    </row>
    <row r="142" spans="1:33" s="7" customFormat="1" ht="12.75" customHeight="1">
      <c r="A142" s="17"/>
      <c r="B142" s="18" t="s">
        <v>336</v>
      </c>
      <c r="C142" s="19" t="s">
        <v>337</v>
      </c>
      <c r="D142" s="29">
        <v>504831526</v>
      </c>
      <c r="E142" s="105">
        <v>596842526</v>
      </c>
      <c r="F142" s="111">
        <f t="shared" si="50"/>
        <v>0.8458370575289738</v>
      </c>
      <c r="G142" s="36">
        <v>142313686</v>
      </c>
      <c r="H142" s="30">
        <v>925995000</v>
      </c>
      <c r="I142" s="89">
        <f t="shared" si="51"/>
        <v>0.15368731580624084</v>
      </c>
      <c r="J142" s="30">
        <v>142313686</v>
      </c>
      <c r="K142" s="30">
        <v>546813200</v>
      </c>
      <c r="L142" s="89">
        <f t="shared" si="52"/>
        <v>0.26026015099854943</v>
      </c>
      <c r="M142" s="30">
        <v>142313686</v>
      </c>
      <c r="N142" s="30">
        <v>504831526</v>
      </c>
      <c r="O142" s="89">
        <f t="shared" si="53"/>
        <v>0.28190332550665625</v>
      </c>
      <c r="P142" s="30">
        <v>0</v>
      </c>
      <c r="Q142" s="30">
        <v>43613000</v>
      </c>
      <c r="R142" s="89">
        <f t="shared" si="54"/>
        <v>0</v>
      </c>
      <c r="S142" s="39">
        <v>0</v>
      </c>
      <c r="T142" s="40">
        <v>43613000</v>
      </c>
      <c r="U142" s="89">
        <f t="shared" si="55"/>
        <v>0</v>
      </c>
      <c r="V142" s="39">
        <v>0</v>
      </c>
      <c r="W142" s="40">
        <v>1751815967</v>
      </c>
      <c r="X142" s="89">
        <f t="shared" si="56"/>
        <v>0</v>
      </c>
      <c r="Y142" s="39">
        <v>32613000</v>
      </c>
      <c r="Z142" s="39">
        <v>43613000</v>
      </c>
      <c r="AA142" s="89">
        <f t="shared" si="57"/>
        <v>0.7477816247449155</v>
      </c>
      <c r="AB142" s="30">
        <v>191062200</v>
      </c>
      <c r="AC142" s="39">
        <v>379896857</v>
      </c>
      <c r="AD142" s="89">
        <f t="shared" si="58"/>
        <v>0.5029317733997468</v>
      </c>
      <c r="AE142" s="30">
        <v>136000000</v>
      </c>
      <c r="AF142" s="39">
        <v>925995000</v>
      </c>
      <c r="AG142" s="89">
        <f t="shared" si="59"/>
        <v>0.14686904356934974</v>
      </c>
    </row>
    <row r="143" spans="1:33" s="7" customFormat="1" ht="12.75" customHeight="1">
      <c r="A143" s="17"/>
      <c r="B143" s="18" t="s">
        <v>338</v>
      </c>
      <c r="C143" s="19" t="s">
        <v>339</v>
      </c>
      <c r="D143" s="29">
        <v>122405607</v>
      </c>
      <c r="E143" s="105">
        <v>182283752</v>
      </c>
      <c r="F143" s="111">
        <f t="shared" si="50"/>
        <v>0.6715113423822876</v>
      </c>
      <c r="G143" s="36">
        <v>48388076</v>
      </c>
      <c r="H143" s="30">
        <v>208489614</v>
      </c>
      <c r="I143" s="89">
        <f t="shared" si="51"/>
        <v>0.2320886641384448</v>
      </c>
      <c r="J143" s="30">
        <v>48388076</v>
      </c>
      <c r="K143" s="30">
        <v>162606995</v>
      </c>
      <c r="L143" s="89">
        <f t="shared" si="52"/>
        <v>0.29757684163587184</v>
      </c>
      <c r="M143" s="30">
        <v>48388076</v>
      </c>
      <c r="N143" s="30">
        <v>122405607</v>
      </c>
      <c r="O143" s="89">
        <f t="shared" si="53"/>
        <v>0.3953093096462485</v>
      </c>
      <c r="P143" s="30">
        <v>0</v>
      </c>
      <c r="Q143" s="30">
        <v>21644399</v>
      </c>
      <c r="R143" s="89">
        <f t="shared" si="54"/>
        <v>0</v>
      </c>
      <c r="S143" s="39">
        <v>0</v>
      </c>
      <c r="T143" s="40">
        <v>21644399</v>
      </c>
      <c r="U143" s="89">
        <f t="shared" si="55"/>
        <v>0</v>
      </c>
      <c r="V143" s="39">
        <v>0</v>
      </c>
      <c r="W143" s="40">
        <v>323534296</v>
      </c>
      <c r="X143" s="89">
        <f t="shared" si="56"/>
        <v>0</v>
      </c>
      <c r="Y143" s="39">
        <v>21644399</v>
      </c>
      <c r="Z143" s="39">
        <v>21644399</v>
      </c>
      <c r="AA143" s="89">
        <f t="shared" si="57"/>
        <v>1</v>
      </c>
      <c r="AB143" s="30">
        <v>23346000</v>
      </c>
      <c r="AC143" s="39">
        <v>83539467</v>
      </c>
      <c r="AD143" s="89">
        <f t="shared" si="58"/>
        <v>0.27946072483320966</v>
      </c>
      <c r="AE143" s="30">
        <v>49366299</v>
      </c>
      <c r="AF143" s="39">
        <v>208489614</v>
      </c>
      <c r="AG143" s="89">
        <f t="shared" si="59"/>
        <v>0.23678061488472993</v>
      </c>
    </row>
    <row r="144" spans="1:33" s="7" customFormat="1" ht="12.75" customHeight="1">
      <c r="A144" s="17"/>
      <c r="B144" s="18" t="s">
        <v>80</v>
      </c>
      <c r="C144" s="19" t="s">
        <v>81</v>
      </c>
      <c r="D144" s="29">
        <v>1574549564</v>
      </c>
      <c r="E144" s="105">
        <v>1792172564</v>
      </c>
      <c r="F144" s="111">
        <f t="shared" si="50"/>
        <v>0.878570287051889</v>
      </c>
      <c r="G144" s="36">
        <v>448355744</v>
      </c>
      <c r="H144" s="30">
        <v>1708278686</v>
      </c>
      <c r="I144" s="89">
        <f t="shared" si="51"/>
        <v>0.26246053859621826</v>
      </c>
      <c r="J144" s="30">
        <v>448355744</v>
      </c>
      <c r="K144" s="30">
        <v>1069370588</v>
      </c>
      <c r="L144" s="89">
        <f t="shared" si="52"/>
        <v>0.41927068972276615</v>
      </c>
      <c r="M144" s="30">
        <v>448355744</v>
      </c>
      <c r="N144" s="30">
        <v>1574549564</v>
      </c>
      <c r="O144" s="89">
        <f t="shared" si="53"/>
        <v>0.2847517501202014</v>
      </c>
      <c r="P144" s="30">
        <v>23733000</v>
      </c>
      <c r="Q144" s="30">
        <v>100894000</v>
      </c>
      <c r="R144" s="89">
        <f t="shared" si="54"/>
        <v>0.2352270699942514</v>
      </c>
      <c r="S144" s="39">
        <v>0</v>
      </c>
      <c r="T144" s="40">
        <v>100894000</v>
      </c>
      <c r="U144" s="89">
        <f t="shared" si="55"/>
        <v>0</v>
      </c>
      <c r="V144" s="39">
        <v>0</v>
      </c>
      <c r="W144" s="40">
        <v>1993297285</v>
      </c>
      <c r="X144" s="89">
        <f t="shared" si="56"/>
        <v>0</v>
      </c>
      <c r="Y144" s="39">
        <v>87161000</v>
      </c>
      <c r="Z144" s="39">
        <v>100894000</v>
      </c>
      <c r="AA144" s="89">
        <f t="shared" si="57"/>
        <v>0.8638868515471683</v>
      </c>
      <c r="AB144" s="30">
        <v>175237611</v>
      </c>
      <c r="AC144" s="39">
        <v>1121495966</v>
      </c>
      <c r="AD144" s="89">
        <f t="shared" si="58"/>
        <v>0.1562534474600152</v>
      </c>
      <c r="AE144" s="30">
        <v>339463853</v>
      </c>
      <c r="AF144" s="39">
        <v>1708278686</v>
      </c>
      <c r="AG144" s="89">
        <f t="shared" si="59"/>
        <v>0.19871690478962048</v>
      </c>
    </row>
    <row r="145" spans="1:33" s="7" customFormat="1" ht="12.75" customHeight="1">
      <c r="A145" s="17"/>
      <c r="B145" s="18" t="s">
        <v>340</v>
      </c>
      <c r="C145" s="19" t="s">
        <v>341</v>
      </c>
      <c r="D145" s="29">
        <v>379208900</v>
      </c>
      <c r="E145" s="105">
        <v>455082900</v>
      </c>
      <c r="F145" s="111">
        <f t="shared" si="50"/>
        <v>0.8332743330940363</v>
      </c>
      <c r="G145" s="36">
        <v>136575297</v>
      </c>
      <c r="H145" s="30">
        <v>455075564</v>
      </c>
      <c r="I145" s="89">
        <f t="shared" si="51"/>
        <v>0.3001156462885799</v>
      </c>
      <c r="J145" s="30">
        <v>136575297</v>
      </c>
      <c r="K145" s="30">
        <v>311151385</v>
      </c>
      <c r="L145" s="89">
        <f t="shared" si="52"/>
        <v>0.43893520512531226</v>
      </c>
      <c r="M145" s="30">
        <v>136575297</v>
      </c>
      <c r="N145" s="30">
        <v>379208900</v>
      </c>
      <c r="O145" s="89">
        <f t="shared" si="53"/>
        <v>0.36015846938191587</v>
      </c>
      <c r="P145" s="30">
        <v>6440000</v>
      </c>
      <c r="Q145" s="30">
        <v>94488000</v>
      </c>
      <c r="R145" s="89">
        <f t="shared" si="54"/>
        <v>0.06815680298027263</v>
      </c>
      <c r="S145" s="39">
        <v>0</v>
      </c>
      <c r="T145" s="40">
        <v>94488000</v>
      </c>
      <c r="U145" s="89">
        <f t="shared" si="55"/>
        <v>0</v>
      </c>
      <c r="V145" s="39">
        <v>0</v>
      </c>
      <c r="W145" s="40">
        <v>608115000</v>
      </c>
      <c r="X145" s="89">
        <f t="shared" si="56"/>
        <v>0</v>
      </c>
      <c r="Y145" s="39">
        <v>89361000</v>
      </c>
      <c r="Z145" s="39">
        <v>94488000</v>
      </c>
      <c r="AA145" s="89">
        <f t="shared" si="57"/>
        <v>0.945739141478283</v>
      </c>
      <c r="AB145" s="30">
        <v>123802000</v>
      </c>
      <c r="AC145" s="39">
        <v>258517240</v>
      </c>
      <c r="AD145" s="89">
        <f t="shared" si="58"/>
        <v>0.47889262627126916</v>
      </c>
      <c r="AE145" s="30">
        <v>21320000</v>
      </c>
      <c r="AF145" s="39">
        <v>455075564</v>
      </c>
      <c r="AG145" s="89">
        <f t="shared" si="59"/>
        <v>0.046849362362159266</v>
      </c>
    </row>
    <row r="146" spans="1:33" s="7" customFormat="1" ht="12.75" customHeight="1">
      <c r="A146" s="17"/>
      <c r="B146" s="18" t="s">
        <v>82</v>
      </c>
      <c r="C146" s="19" t="s">
        <v>83</v>
      </c>
      <c r="D146" s="29">
        <v>2589799975</v>
      </c>
      <c r="E146" s="105">
        <v>2882486125</v>
      </c>
      <c r="F146" s="111">
        <f t="shared" si="50"/>
        <v>0.8984605173077806</v>
      </c>
      <c r="G146" s="36">
        <v>649004731</v>
      </c>
      <c r="H146" s="30">
        <v>2696508340</v>
      </c>
      <c r="I146" s="89">
        <f t="shared" si="51"/>
        <v>0.24068337611742746</v>
      </c>
      <c r="J146" s="30">
        <v>649004731</v>
      </c>
      <c r="K146" s="30">
        <v>1747058202</v>
      </c>
      <c r="L146" s="89">
        <f t="shared" si="52"/>
        <v>0.3714843216196412</v>
      </c>
      <c r="M146" s="30">
        <v>649004731</v>
      </c>
      <c r="N146" s="30">
        <v>2589799975</v>
      </c>
      <c r="O146" s="89">
        <f t="shared" si="53"/>
        <v>0.2506003310159118</v>
      </c>
      <c r="P146" s="30">
        <v>29297311</v>
      </c>
      <c r="Q146" s="30">
        <v>261137850</v>
      </c>
      <c r="R146" s="89">
        <f t="shared" si="54"/>
        <v>0.11219097882593428</v>
      </c>
      <c r="S146" s="39">
        <v>0</v>
      </c>
      <c r="T146" s="40">
        <v>261137850</v>
      </c>
      <c r="U146" s="89">
        <f t="shared" si="55"/>
        <v>0</v>
      </c>
      <c r="V146" s="39">
        <v>0</v>
      </c>
      <c r="W146" s="40">
        <v>2490142230</v>
      </c>
      <c r="X146" s="89">
        <f t="shared" si="56"/>
        <v>0</v>
      </c>
      <c r="Y146" s="39">
        <v>252887850</v>
      </c>
      <c r="Z146" s="39">
        <v>261137850</v>
      </c>
      <c r="AA146" s="89">
        <f t="shared" si="57"/>
        <v>0.9684074905265553</v>
      </c>
      <c r="AB146" s="30">
        <v>1738517294</v>
      </c>
      <c r="AC146" s="39">
        <v>1814628099</v>
      </c>
      <c r="AD146" s="89">
        <f t="shared" si="58"/>
        <v>0.958057077898252</v>
      </c>
      <c r="AE146" s="30">
        <v>1588869338</v>
      </c>
      <c r="AF146" s="39">
        <v>2696508340</v>
      </c>
      <c r="AG146" s="89">
        <f t="shared" si="59"/>
        <v>0.5892321245333141</v>
      </c>
    </row>
    <row r="147" spans="1:33" s="7" customFormat="1" ht="12.75" customHeight="1">
      <c r="A147" s="17"/>
      <c r="B147" s="18" t="s">
        <v>84</v>
      </c>
      <c r="C147" s="19" t="s">
        <v>85</v>
      </c>
      <c r="D147" s="29">
        <v>1306338669</v>
      </c>
      <c r="E147" s="105">
        <v>1446898669</v>
      </c>
      <c r="F147" s="111">
        <f t="shared" si="50"/>
        <v>0.9028542889619591</v>
      </c>
      <c r="G147" s="36">
        <v>412117366</v>
      </c>
      <c r="H147" s="30">
        <v>1404161111</v>
      </c>
      <c r="I147" s="89">
        <f t="shared" si="51"/>
        <v>0.29349720824165454</v>
      </c>
      <c r="J147" s="30">
        <v>412117366</v>
      </c>
      <c r="K147" s="30">
        <v>981451605</v>
      </c>
      <c r="L147" s="89">
        <f t="shared" si="52"/>
        <v>0.41990594737475617</v>
      </c>
      <c r="M147" s="30">
        <v>412117366</v>
      </c>
      <c r="N147" s="30">
        <v>1306338669</v>
      </c>
      <c r="O147" s="89">
        <f t="shared" si="53"/>
        <v>0.3154751335007752</v>
      </c>
      <c r="P147" s="30">
        <v>183699854</v>
      </c>
      <c r="Q147" s="30">
        <v>257134759</v>
      </c>
      <c r="R147" s="89">
        <f t="shared" si="54"/>
        <v>0.714410819892304</v>
      </c>
      <c r="S147" s="39">
        <v>99454354</v>
      </c>
      <c r="T147" s="40">
        <v>257134759</v>
      </c>
      <c r="U147" s="89">
        <f t="shared" si="55"/>
        <v>0.3867791129708761</v>
      </c>
      <c r="V147" s="39">
        <v>99454354</v>
      </c>
      <c r="W147" s="40">
        <v>6242604767</v>
      </c>
      <c r="X147" s="89">
        <f t="shared" si="56"/>
        <v>0.015931547440860113</v>
      </c>
      <c r="Y147" s="39">
        <v>198534259</v>
      </c>
      <c r="Z147" s="39">
        <v>257134759</v>
      </c>
      <c r="AA147" s="89">
        <f t="shared" si="57"/>
        <v>0.7721019895252668</v>
      </c>
      <c r="AB147" s="30">
        <v>65352006</v>
      </c>
      <c r="AC147" s="39">
        <v>773395343</v>
      </c>
      <c r="AD147" s="89">
        <f t="shared" si="58"/>
        <v>0.08450012867481153</v>
      </c>
      <c r="AE147" s="30">
        <v>183553449</v>
      </c>
      <c r="AF147" s="39">
        <v>1404161111</v>
      </c>
      <c r="AG147" s="89">
        <f t="shared" si="59"/>
        <v>0.13072107435682997</v>
      </c>
    </row>
    <row r="148" spans="1:33" s="7" customFormat="1" ht="12.75" customHeight="1">
      <c r="A148" s="17"/>
      <c r="B148" s="18" t="s">
        <v>342</v>
      </c>
      <c r="C148" s="19" t="s">
        <v>343</v>
      </c>
      <c r="D148" s="29">
        <v>202189331</v>
      </c>
      <c r="E148" s="105">
        <v>259088531</v>
      </c>
      <c r="F148" s="111">
        <f t="shared" si="50"/>
        <v>0.7803870368928063</v>
      </c>
      <c r="G148" s="36">
        <v>85181540</v>
      </c>
      <c r="H148" s="30">
        <v>260881343</v>
      </c>
      <c r="I148" s="89">
        <f t="shared" si="51"/>
        <v>0.3265144951358212</v>
      </c>
      <c r="J148" s="30">
        <v>85181540</v>
      </c>
      <c r="K148" s="30">
        <v>211184524</v>
      </c>
      <c r="L148" s="89">
        <f t="shared" si="52"/>
        <v>0.40335124177944026</v>
      </c>
      <c r="M148" s="30">
        <v>85181540</v>
      </c>
      <c r="N148" s="30">
        <v>202189331</v>
      </c>
      <c r="O148" s="89">
        <f t="shared" si="53"/>
        <v>0.42129591892264584</v>
      </c>
      <c r="P148" s="30">
        <v>14255000</v>
      </c>
      <c r="Q148" s="30">
        <v>75841250</v>
      </c>
      <c r="R148" s="89">
        <f t="shared" si="54"/>
        <v>0.18795839994725824</v>
      </c>
      <c r="S148" s="39">
        <v>0</v>
      </c>
      <c r="T148" s="40">
        <v>75841250</v>
      </c>
      <c r="U148" s="89">
        <f t="shared" si="55"/>
        <v>0</v>
      </c>
      <c r="V148" s="39">
        <v>0</v>
      </c>
      <c r="W148" s="40">
        <v>594343908</v>
      </c>
      <c r="X148" s="89">
        <f t="shared" si="56"/>
        <v>0</v>
      </c>
      <c r="Y148" s="39">
        <v>70106250</v>
      </c>
      <c r="Z148" s="39">
        <v>75841250</v>
      </c>
      <c r="AA148" s="89">
        <f t="shared" si="57"/>
        <v>0.9243815206104857</v>
      </c>
      <c r="AB148" s="30">
        <v>179742588</v>
      </c>
      <c r="AC148" s="39">
        <v>81520865</v>
      </c>
      <c r="AD148" s="89">
        <f t="shared" si="58"/>
        <v>2.204866054843751</v>
      </c>
      <c r="AE148" s="30">
        <v>69369963</v>
      </c>
      <c r="AF148" s="39">
        <v>260881343</v>
      </c>
      <c r="AG148" s="89">
        <f t="shared" si="59"/>
        <v>0.2659061863231822</v>
      </c>
    </row>
    <row r="149" spans="1:33" s="7" customFormat="1" ht="12.75" customHeight="1">
      <c r="A149" s="17"/>
      <c r="B149" s="18" t="s">
        <v>344</v>
      </c>
      <c r="C149" s="19" t="s">
        <v>345</v>
      </c>
      <c r="D149" s="29">
        <v>284790448</v>
      </c>
      <c r="E149" s="105">
        <v>626851648</v>
      </c>
      <c r="F149" s="111">
        <f t="shared" si="50"/>
        <v>0.4543187353955876</v>
      </c>
      <c r="G149" s="36">
        <v>113813858</v>
      </c>
      <c r="H149" s="30">
        <v>613285341</v>
      </c>
      <c r="I149" s="89">
        <f t="shared" si="51"/>
        <v>0.18558059420500644</v>
      </c>
      <c r="J149" s="30">
        <v>113813858</v>
      </c>
      <c r="K149" s="30">
        <v>483790944</v>
      </c>
      <c r="L149" s="89">
        <f t="shared" si="52"/>
        <v>0.2352542134397621</v>
      </c>
      <c r="M149" s="30">
        <v>113813858</v>
      </c>
      <c r="N149" s="30">
        <v>284790448</v>
      </c>
      <c r="O149" s="89">
        <f t="shared" si="53"/>
        <v>0.39964071407338775</v>
      </c>
      <c r="P149" s="30">
        <v>0</v>
      </c>
      <c r="Q149" s="30">
        <v>135671781</v>
      </c>
      <c r="R149" s="89">
        <f t="shared" si="54"/>
        <v>0</v>
      </c>
      <c r="S149" s="39">
        <v>0</v>
      </c>
      <c r="T149" s="40">
        <v>135671781</v>
      </c>
      <c r="U149" s="89">
        <f t="shared" si="55"/>
        <v>0</v>
      </c>
      <c r="V149" s="39">
        <v>0</v>
      </c>
      <c r="W149" s="40">
        <v>1361034740</v>
      </c>
      <c r="X149" s="89">
        <f t="shared" si="56"/>
        <v>0</v>
      </c>
      <c r="Y149" s="39">
        <v>134771781</v>
      </c>
      <c r="Z149" s="39">
        <v>135671781</v>
      </c>
      <c r="AA149" s="89">
        <f t="shared" si="57"/>
        <v>0.9933663434402766</v>
      </c>
      <c r="AB149" s="30">
        <v>20928132</v>
      </c>
      <c r="AC149" s="39">
        <v>91318207</v>
      </c>
      <c r="AD149" s="89">
        <f t="shared" si="58"/>
        <v>0.22917808712560464</v>
      </c>
      <c r="AE149" s="30">
        <v>15120420</v>
      </c>
      <c r="AF149" s="39">
        <v>613285341</v>
      </c>
      <c r="AG149" s="89">
        <f t="shared" si="59"/>
        <v>0.024654787892606746</v>
      </c>
    </row>
    <row r="150" spans="1:33" s="7" customFormat="1" ht="12.75" customHeight="1">
      <c r="A150" s="17"/>
      <c r="B150" s="18" t="s">
        <v>346</v>
      </c>
      <c r="C150" s="19" t="s">
        <v>347</v>
      </c>
      <c r="D150" s="29">
        <v>235802000</v>
      </c>
      <c r="E150" s="105">
        <v>556292000</v>
      </c>
      <c r="F150" s="111">
        <f t="shared" si="50"/>
        <v>0.4238817024152783</v>
      </c>
      <c r="G150" s="36">
        <v>192049563</v>
      </c>
      <c r="H150" s="30">
        <v>621258000</v>
      </c>
      <c r="I150" s="89">
        <f t="shared" si="51"/>
        <v>0.30913012468249906</v>
      </c>
      <c r="J150" s="30">
        <v>192049563</v>
      </c>
      <c r="K150" s="30">
        <v>621258000</v>
      </c>
      <c r="L150" s="89">
        <f t="shared" si="52"/>
        <v>0.30913012468249906</v>
      </c>
      <c r="M150" s="30">
        <v>192049563</v>
      </c>
      <c r="N150" s="30">
        <v>235802000</v>
      </c>
      <c r="O150" s="89">
        <f t="shared" si="53"/>
        <v>0.814452646712072</v>
      </c>
      <c r="P150" s="30">
        <v>4500000</v>
      </c>
      <c r="Q150" s="30">
        <v>123602000</v>
      </c>
      <c r="R150" s="89">
        <f t="shared" si="54"/>
        <v>0.036407177877380625</v>
      </c>
      <c r="S150" s="39">
        <v>0</v>
      </c>
      <c r="T150" s="40">
        <v>123602000</v>
      </c>
      <c r="U150" s="89">
        <f t="shared" si="55"/>
        <v>0</v>
      </c>
      <c r="V150" s="39">
        <v>0</v>
      </c>
      <c r="W150" s="40">
        <v>1455068000</v>
      </c>
      <c r="X150" s="89">
        <f t="shared" si="56"/>
        <v>0</v>
      </c>
      <c r="Y150" s="39">
        <v>112302000</v>
      </c>
      <c r="Z150" s="39">
        <v>123602000</v>
      </c>
      <c r="AA150" s="89">
        <f t="shared" si="57"/>
        <v>0.9085775311079108</v>
      </c>
      <c r="AB150" s="30">
        <v>65590000</v>
      </c>
      <c r="AC150" s="39">
        <v>27026000</v>
      </c>
      <c r="AD150" s="89">
        <f t="shared" si="58"/>
        <v>2.4269222230444756</v>
      </c>
      <c r="AE150" s="30">
        <v>0</v>
      </c>
      <c r="AF150" s="39">
        <v>621258000</v>
      </c>
      <c r="AG150" s="89">
        <f t="shared" si="59"/>
        <v>0</v>
      </c>
    </row>
    <row r="151" spans="1:33" s="7" customFormat="1" ht="12.75" customHeight="1">
      <c r="A151" s="17"/>
      <c r="B151" s="18" t="s">
        <v>348</v>
      </c>
      <c r="C151" s="19" t="s">
        <v>349</v>
      </c>
      <c r="D151" s="29">
        <v>433978752</v>
      </c>
      <c r="E151" s="105">
        <v>552526056</v>
      </c>
      <c r="F151" s="111">
        <f t="shared" si="50"/>
        <v>0.7854448623505278</v>
      </c>
      <c r="G151" s="36">
        <v>132902885</v>
      </c>
      <c r="H151" s="30">
        <v>505139098</v>
      </c>
      <c r="I151" s="89">
        <f t="shared" si="51"/>
        <v>0.2631015605923262</v>
      </c>
      <c r="J151" s="30">
        <v>132902885</v>
      </c>
      <c r="K151" s="30">
        <v>366660523</v>
      </c>
      <c r="L151" s="89">
        <f t="shared" si="52"/>
        <v>0.36246848696062106</v>
      </c>
      <c r="M151" s="30">
        <v>132902885</v>
      </c>
      <c r="N151" s="30">
        <v>433978752</v>
      </c>
      <c r="O151" s="89">
        <f t="shared" si="53"/>
        <v>0.3062428388199061</v>
      </c>
      <c r="P151" s="30">
        <v>7449759</v>
      </c>
      <c r="Q151" s="30">
        <v>71173803</v>
      </c>
      <c r="R151" s="89">
        <f t="shared" si="54"/>
        <v>0.10466995841152398</v>
      </c>
      <c r="S151" s="39">
        <v>0</v>
      </c>
      <c r="T151" s="40">
        <v>71173803</v>
      </c>
      <c r="U151" s="89">
        <f t="shared" si="55"/>
        <v>0</v>
      </c>
      <c r="V151" s="39">
        <v>0</v>
      </c>
      <c r="W151" s="40">
        <v>2201876000</v>
      </c>
      <c r="X151" s="89">
        <f t="shared" si="56"/>
        <v>0</v>
      </c>
      <c r="Y151" s="39">
        <v>64171044</v>
      </c>
      <c r="Z151" s="39">
        <v>71173803</v>
      </c>
      <c r="AA151" s="89">
        <f t="shared" si="57"/>
        <v>0.9016104422578066</v>
      </c>
      <c r="AB151" s="30">
        <v>50000000</v>
      </c>
      <c r="AC151" s="39">
        <v>218868330</v>
      </c>
      <c r="AD151" s="89">
        <f t="shared" si="58"/>
        <v>0.22844785264272816</v>
      </c>
      <c r="AE151" s="30">
        <v>75000000</v>
      </c>
      <c r="AF151" s="39">
        <v>505139098</v>
      </c>
      <c r="AG151" s="89">
        <f t="shared" si="59"/>
        <v>0.14847395558361628</v>
      </c>
    </row>
    <row r="152" spans="1:33" s="7" customFormat="1" ht="12.75" customHeight="1">
      <c r="A152" s="17"/>
      <c r="B152" s="18" t="s">
        <v>350</v>
      </c>
      <c r="C152" s="19" t="s">
        <v>351</v>
      </c>
      <c r="D152" s="29">
        <v>607493510</v>
      </c>
      <c r="E152" s="105">
        <v>1067700675</v>
      </c>
      <c r="F152" s="111">
        <f t="shared" si="50"/>
        <v>0.5689736123843885</v>
      </c>
      <c r="G152" s="36">
        <v>287455314</v>
      </c>
      <c r="H152" s="30">
        <v>709944449</v>
      </c>
      <c r="I152" s="89">
        <f t="shared" si="51"/>
        <v>0.40489831902326767</v>
      </c>
      <c r="J152" s="30">
        <v>287455314</v>
      </c>
      <c r="K152" s="30">
        <v>621896445</v>
      </c>
      <c r="L152" s="89">
        <f t="shared" si="52"/>
        <v>0.4622237613852255</v>
      </c>
      <c r="M152" s="30">
        <v>287455314</v>
      </c>
      <c r="N152" s="30">
        <v>607493510</v>
      </c>
      <c r="O152" s="89">
        <f t="shared" si="53"/>
        <v>0.4731825266742356</v>
      </c>
      <c r="P152" s="30">
        <v>29834000</v>
      </c>
      <c r="Q152" s="30">
        <v>354404836</v>
      </c>
      <c r="R152" s="89">
        <f t="shared" si="54"/>
        <v>0.08418056688142934</v>
      </c>
      <c r="S152" s="39">
        <v>0</v>
      </c>
      <c r="T152" s="40">
        <v>354404836</v>
      </c>
      <c r="U152" s="89">
        <f t="shared" si="55"/>
        <v>0</v>
      </c>
      <c r="V152" s="39">
        <v>0</v>
      </c>
      <c r="W152" s="40">
        <v>2348923518</v>
      </c>
      <c r="X152" s="89">
        <f t="shared" si="56"/>
        <v>0</v>
      </c>
      <c r="Y152" s="39">
        <v>249954394</v>
      </c>
      <c r="Z152" s="39">
        <v>354404836</v>
      </c>
      <c r="AA152" s="89">
        <f t="shared" si="57"/>
        <v>0.7052792981639788</v>
      </c>
      <c r="AB152" s="30">
        <v>227043436</v>
      </c>
      <c r="AC152" s="39">
        <v>116565872</v>
      </c>
      <c r="AD152" s="89">
        <f t="shared" si="58"/>
        <v>1.9477693779874095</v>
      </c>
      <c r="AE152" s="30">
        <v>94390495</v>
      </c>
      <c r="AF152" s="39">
        <v>709944449</v>
      </c>
      <c r="AG152" s="89">
        <f t="shared" si="59"/>
        <v>0.13295476164783704</v>
      </c>
    </row>
    <row r="153" spans="1:33" s="7" customFormat="1" ht="12.75" customHeight="1">
      <c r="A153" s="17"/>
      <c r="B153" s="18" t="s">
        <v>352</v>
      </c>
      <c r="C153" s="19" t="s">
        <v>353</v>
      </c>
      <c r="D153" s="29">
        <v>962411540</v>
      </c>
      <c r="E153" s="105">
        <v>1616677540</v>
      </c>
      <c r="F153" s="111">
        <f t="shared" si="50"/>
        <v>0.5953021033495647</v>
      </c>
      <c r="G153" s="36">
        <v>338150000</v>
      </c>
      <c r="H153" s="30">
        <v>879460146</v>
      </c>
      <c r="I153" s="89">
        <f t="shared" si="51"/>
        <v>0.38449724133377616</v>
      </c>
      <c r="J153" s="30">
        <v>338150000</v>
      </c>
      <c r="K153" s="30">
        <v>694460146</v>
      </c>
      <c r="L153" s="89">
        <f t="shared" si="52"/>
        <v>0.4869249905091026</v>
      </c>
      <c r="M153" s="30">
        <v>338150000</v>
      </c>
      <c r="N153" s="30">
        <v>962411540</v>
      </c>
      <c r="O153" s="89">
        <f t="shared" si="53"/>
        <v>0.35135696731151</v>
      </c>
      <c r="P153" s="30">
        <v>0</v>
      </c>
      <c r="Q153" s="30">
        <v>704634000</v>
      </c>
      <c r="R153" s="89">
        <f t="shared" si="54"/>
        <v>0</v>
      </c>
      <c r="S153" s="39">
        <v>0</v>
      </c>
      <c r="T153" s="40">
        <v>704634000</v>
      </c>
      <c r="U153" s="89">
        <f t="shared" si="55"/>
        <v>0</v>
      </c>
      <c r="V153" s="39">
        <v>0</v>
      </c>
      <c r="W153" s="40">
        <v>3538962338</v>
      </c>
      <c r="X153" s="89">
        <f t="shared" si="56"/>
        <v>0</v>
      </c>
      <c r="Y153" s="39">
        <v>634984000</v>
      </c>
      <c r="Z153" s="39">
        <v>704634000</v>
      </c>
      <c r="AA153" s="89">
        <f t="shared" si="57"/>
        <v>0.9011543581490533</v>
      </c>
      <c r="AB153" s="30">
        <v>464000000</v>
      </c>
      <c r="AC153" s="39">
        <v>53963000</v>
      </c>
      <c r="AD153" s="89">
        <f t="shared" si="58"/>
        <v>8.598484146544855</v>
      </c>
      <c r="AE153" s="30">
        <v>338000000</v>
      </c>
      <c r="AF153" s="39">
        <v>879460146</v>
      </c>
      <c r="AG153" s="89">
        <f t="shared" si="59"/>
        <v>0.38432668215530486</v>
      </c>
    </row>
    <row r="154" spans="1:33" s="7" customFormat="1" ht="12.75" customHeight="1">
      <c r="A154" s="17"/>
      <c r="B154" s="18" t="s">
        <v>354</v>
      </c>
      <c r="C154" s="19" t="s">
        <v>355</v>
      </c>
      <c r="D154" s="29">
        <v>2499297939</v>
      </c>
      <c r="E154" s="105">
        <v>3206712756</v>
      </c>
      <c r="F154" s="111">
        <f t="shared" si="50"/>
        <v>0.7793956394515306</v>
      </c>
      <c r="G154" s="36">
        <v>664986897</v>
      </c>
      <c r="H154" s="30">
        <v>2675594822</v>
      </c>
      <c r="I154" s="89">
        <f t="shared" si="51"/>
        <v>0.2485379667848677</v>
      </c>
      <c r="J154" s="30">
        <v>664986897</v>
      </c>
      <c r="K154" s="30">
        <v>2034620358</v>
      </c>
      <c r="L154" s="89">
        <f t="shared" si="52"/>
        <v>0.32683586123834507</v>
      </c>
      <c r="M154" s="30">
        <v>664986897</v>
      </c>
      <c r="N154" s="30">
        <v>2499297939</v>
      </c>
      <c r="O154" s="89">
        <f t="shared" si="53"/>
        <v>0.2660694776014057</v>
      </c>
      <c r="P154" s="30">
        <v>146613213</v>
      </c>
      <c r="Q154" s="30">
        <v>751719378</v>
      </c>
      <c r="R154" s="89">
        <f t="shared" si="54"/>
        <v>0.19503716052933784</v>
      </c>
      <c r="S154" s="39">
        <v>0</v>
      </c>
      <c r="T154" s="40">
        <v>751719378</v>
      </c>
      <c r="U154" s="89">
        <f t="shared" si="55"/>
        <v>0</v>
      </c>
      <c r="V154" s="39">
        <v>0</v>
      </c>
      <c r="W154" s="40">
        <v>5816014558</v>
      </c>
      <c r="X154" s="89">
        <f t="shared" si="56"/>
        <v>0</v>
      </c>
      <c r="Y154" s="39">
        <v>662733597</v>
      </c>
      <c r="Z154" s="39">
        <v>751719378</v>
      </c>
      <c r="AA154" s="89">
        <f t="shared" si="57"/>
        <v>0.8816236702095499</v>
      </c>
      <c r="AB154" s="30">
        <v>105507422</v>
      </c>
      <c r="AC154" s="39">
        <v>1145386657</v>
      </c>
      <c r="AD154" s="89">
        <f t="shared" si="58"/>
        <v>0.0921151135777549</v>
      </c>
      <c r="AE154" s="30">
        <v>505825716</v>
      </c>
      <c r="AF154" s="39">
        <v>2675594822</v>
      </c>
      <c r="AG154" s="89">
        <f t="shared" si="59"/>
        <v>0.18905168743819611</v>
      </c>
    </row>
    <row r="155" spans="1:33" s="7" customFormat="1" ht="12.75" customHeight="1">
      <c r="A155" s="17"/>
      <c r="B155" s="18" t="s">
        <v>356</v>
      </c>
      <c r="C155" s="19" t="s">
        <v>357</v>
      </c>
      <c r="D155" s="29">
        <v>71121243</v>
      </c>
      <c r="E155" s="105">
        <v>88672243</v>
      </c>
      <c r="F155" s="111">
        <f t="shared" si="50"/>
        <v>0.8020688390616215</v>
      </c>
      <c r="G155" s="36">
        <v>23448637</v>
      </c>
      <c r="H155" s="30">
        <v>62448602</v>
      </c>
      <c r="I155" s="89">
        <f t="shared" si="51"/>
        <v>0.37548698047716106</v>
      </c>
      <c r="J155" s="30">
        <v>23448637</v>
      </c>
      <c r="K155" s="30">
        <v>48169626</v>
      </c>
      <c r="L155" s="89">
        <f t="shared" si="52"/>
        <v>0.48679300520207486</v>
      </c>
      <c r="M155" s="30">
        <v>23448637</v>
      </c>
      <c r="N155" s="30">
        <v>71121243</v>
      </c>
      <c r="O155" s="89">
        <f t="shared" si="53"/>
        <v>0.3296994823332882</v>
      </c>
      <c r="P155" s="30">
        <v>3922000</v>
      </c>
      <c r="Q155" s="30">
        <v>28280000</v>
      </c>
      <c r="R155" s="89">
        <f t="shared" si="54"/>
        <v>0.13868458274398868</v>
      </c>
      <c r="S155" s="39">
        <v>3822000</v>
      </c>
      <c r="T155" s="40">
        <v>28280000</v>
      </c>
      <c r="U155" s="89">
        <f t="shared" si="55"/>
        <v>0.13514851485148516</v>
      </c>
      <c r="V155" s="39">
        <v>3822000</v>
      </c>
      <c r="W155" s="40">
        <v>156287017</v>
      </c>
      <c r="X155" s="89">
        <f t="shared" si="56"/>
        <v>0.024455006393781255</v>
      </c>
      <c r="Y155" s="39">
        <v>18657000</v>
      </c>
      <c r="Z155" s="39">
        <v>28280000</v>
      </c>
      <c r="AA155" s="89">
        <f t="shared" si="57"/>
        <v>0.6597241867043847</v>
      </c>
      <c r="AB155" s="30">
        <v>13990304</v>
      </c>
      <c r="AC155" s="39">
        <v>25378647</v>
      </c>
      <c r="AD155" s="89">
        <f t="shared" si="58"/>
        <v>0.5512627997859776</v>
      </c>
      <c r="AE155" s="30">
        <v>10721316</v>
      </c>
      <c r="AF155" s="39">
        <v>62448602</v>
      </c>
      <c r="AG155" s="89">
        <f t="shared" si="59"/>
        <v>0.17168224198197424</v>
      </c>
    </row>
    <row r="156" spans="1:33" s="7" customFormat="1" ht="12.75" customHeight="1">
      <c r="A156" s="17"/>
      <c r="B156" s="18" t="s">
        <v>358</v>
      </c>
      <c r="C156" s="19" t="s">
        <v>359</v>
      </c>
      <c r="D156" s="29">
        <v>207074212</v>
      </c>
      <c r="E156" s="105">
        <v>249901212</v>
      </c>
      <c r="F156" s="111">
        <f t="shared" si="50"/>
        <v>0.8286242805417046</v>
      </c>
      <c r="G156" s="36">
        <v>72260111</v>
      </c>
      <c r="H156" s="30">
        <v>299276247</v>
      </c>
      <c r="I156" s="89">
        <f t="shared" si="51"/>
        <v>0.24144953608697184</v>
      </c>
      <c r="J156" s="30">
        <v>72260111</v>
      </c>
      <c r="K156" s="30">
        <v>203673417</v>
      </c>
      <c r="L156" s="89">
        <f t="shared" si="52"/>
        <v>0.3547842033798647</v>
      </c>
      <c r="M156" s="30">
        <v>72260111</v>
      </c>
      <c r="N156" s="30">
        <v>207074212</v>
      </c>
      <c r="O156" s="89">
        <f t="shared" si="53"/>
        <v>0.3489575563373386</v>
      </c>
      <c r="P156" s="30">
        <v>0</v>
      </c>
      <c r="Q156" s="30">
        <v>14160000</v>
      </c>
      <c r="R156" s="89">
        <f t="shared" si="54"/>
        <v>0</v>
      </c>
      <c r="S156" s="39">
        <v>0</v>
      </c>
      <c r="T156" s="40">
        <v>14160000</v>
      </c>
      <c r="U156" s="89">
        <f t="shared" si="55"/>
        <v>0</v>
      </c>
      <c r="V156" s="39">
        <v>0</v>
      </c>
      <c r="W156" s="40">
        <v>602242551</v>
      </c>
      <c r="X156" s="89">
        <f t="shared" si="56"/>
        <v>0</v>
      </c>
      <c r="Y156" s="39">
        <v>13927000</v>
      </c>
      <c r="Z156" s="39">
        <v>14160000</v>
      </c>
      <c r="AA156" s="89">
        <f t="shared" si="57"/>
        <v>0.983545197740113</v>
      </c>
      <c r="AB156" s="30">
        <v>17566791</v>
      </c>
      <c r="AC156" s="39">
        <v>133579745</v>
      </c>
      <c r="AD156" s="89">
        <f t="shared" si="58"/>
        <v>0.13150789440420027</v>
      </c>
      <c r="AE156" s="30">
        <v>154347549</v>
      </c>
      <c r="AF156" s="39">
        <v>299276247</v>
      </c>
      <c r="AG156" s="89">
        <f t="shared" si="59"/>
        <v>0.515736048374063</v>
      </c>
    </row>
    <row r="157" spans="1:33" s="7" customFormat="1" ht="12.75" customHeight="1">
      <c r="A157" s="17"/>
      <c r="B157" s="18" t="s">
        <v>360</v>
      </c>
      <c r="C157" s="19" t="s">
        <v>361</v>
      </c>
      <c r="D157" s="29">
        <v>33874000</v>
      </c>
      <c r="E157" s="105">
        <v>56040000</v>
      </c>
      <c r="F157" s="111">
        <f t="shared" si="50"/>
        <v>0.6044610992148466</v>
      </c>
      <c r="G157" s="36">
        <v>17570000</v>
      </c>
      <c r="H157" s="30">
        <v>50636500</v>
      </c>
      <c r="I157" s="89">
        <f t="shared" si="51"/>
        <v>0.3469829075864248</v>
      </c>
      <c r="J157" s="30">
        <v>17570000</v>
      </c>
      <c r="K157" s="30">
        <v>39396500</v>
      </c>
      <c r="L157" s="89">
        <f t="shared" si="52"/>
        <v>0.4459787036919523</v>
      </c>
      <c r="M157" s="30">
        <v>17570000</v>
      </c>
      <c r="N157" s="30">
        <v>33874000</v>
      </c>
      <c r="O157" s="89">
        <f t="shared" si="53"/>
        <v>0.518686898506229</v>
      </c>
      <c r="P157" s="30">
        <v>0</v>
      </c>
      <c r="Q157" s="30">
        <v>9606000</v>
      </c>
      <c r="R157" s="89">
        <f t="shared" si="54"/>
        <v>0</v>
      </c>
      <c r="S157" s="39">
        <v>0</v>
      </c>
      <c r="T157" s="40">
        <v>9606000</v>
      </c>
      <c r="U157" s="89">
        <f t="shared" si="55"/>
        <v>0</v>
      </c>
      <c r="V157" s="39">
        <v>0</v>
      </c>
      <c r="W157" s="40">
        <v>105451000</v>
      </c>
      <c r="X157" s="89">
        <f t="shared" si="56"/>
        <v>0</v>
      </c>
      <c r="Y157" s="39">
        <v>9606000</v>
      </c>
      <c r="Z157" s="39">
        <v>9606000</v>
      </c>
      <c r="AA157" s="89">
        <f t="shared" si="57"/>
        <v>1</v>
      </c>
      <c r="AB157" s="30">
        <v>45454000</v>
      </c>
      <c r="AC157" s="39">
        <v>12116000</v>
      </c>
      <c r="AD157" s="89">
        <f t="shared" si="58"/>
        <v>3.7515681743149556</v>
      </c>
      <c r="AE157" s="30">
        <v>43159000</v>
      </c>
      <c r="AF157" s="39">
        <v>50636500</v>
      </c>
      <c r="AG157" s="89">
        <f t="shared" si="59"/>
        <v>0.8523298411225104</v>
      </c>
    </row>
    <row r="158" spans="1:33" s="7" customFormat="1" ht="12.75" customHeight="1">
      <c r="A158" s="17"/>
      <c r="B158" s="18" t="s">
        <v>362</v>
      </c>
      <c r="C158" s="19" t="s">
        <v>363</v>
      </c>
      <c r="D158" s="29">
        <v>96422771</v>
      </c>
      <c r="E158" s="105">
        <v>121850771</v>
      </c>
      <c r="F158" s="111">
        <f t="shared" si="50"/>
        <v>0.7913185136924574</v>
      </c>
      <c r="G158" s="36">
        <v>33362518</v>
      </c>
      <c r="H158" s="30">
        <v>90644495</v>
      </c>
      <c r="I158" s="89">
        <f t="shared" si="51"/>
        <v>0.3680589538283599</v>
      </c>
      <c r="J158" s="30">
        <v>33362518</v>
      </c>
      <c r="K158" s="30">
        <v>67800032</v>
      </c>
      <c r="L158" s="89">
        <f t="shared" si="52"/>
        <v>0.49207230462664087</v>
      </c>
      <c r="M158" s="30">
        <v>33362518</v>
      </c>
      <c r="N158" s="30">
        <v>96422771</v>
      </c>
      <c r="O158" s="89">
        <f t="shared" si="53"/>
        <v>0.34600248109442944</v>
      </c>
      <c r="P158" s="30">
        <v>2745000</v>
      </c>
      <c r="Q158" s="30">
        <v>33937000</v>
      </c>
      <c r="R158" s="89">
        <f t="shared" si="54"/>
        <v>0.08088516957892565</v>
      </c>
      <c r="S158" s="39">
        <v>2500000</v>
      </c>
      <c r="T158" s="40">
        <v>33937000</v>
      </c>
      <c r="U158" s="89">
        <f t="shared" si="55"/>
        <v>0.07366591036332026</v>
      </c>
      <c r="V158" s="39">
        <v>2500000</v>
      </c>
      <c r="W158" s="40">
        <v>171426609</v>
      </c>
      <c r="X158" s="89">
        <f t="shared" si="56"/>
        <v>0.014583500277952766</v>
      </c>
      <c r="Y158" s="39">
        <v>31161290</v>
      </c>
      <c r="Z158" s="39">
        <v>33937000</v>
      </c>
      <c r="AA158" s="89">
        <f t="shared" si="57"/>
        <v>0.9182099183781713</v>
      </c>
      <c r="AB158" s="30">
        <v>18580451</v>
      </c>
      <c r="AC158" s="39">
        <v>48103280</v>
      </c>
      <c r="AD158" s="89">
        <f t="shared" si="58"/>
        <v>0.38626162290804283</v>
      </c>
      <c r="AE158" s="30">
        <v>8484021</v>
      </c>
      <c r="AF158" s="39">
        <v>90644495</v>
      </c>
      <c r="AG158" s="89">
        <f t="shared" si="59"/>
        <v>0.09359664919529863</v>
      </c>
    </row>
    <row r="159" spans="1:33" s="7" customFormat="1" ht="12.75" customHeight="1">
      <c r="A159" s="17"/>
      <c r="B159" s="18" t="s">
        <v>364</v>
      </c>
      <c r="C159" s="19" t="s">
        <v>365</v>
      </c>
      <c r="D159" s="29">
        <v>39792500</v>
      </c>
      <c r="E159" s="105">
        <v>61038500</v>
      </c>
      <c r="F159" s="111">
        <f t="shared" si="50"/>
        <v>0.6519246049624418</v>
      </c>
      <c r="G159" s="36">
        <v>18715600</v>
      </c>
      <c r="H159" s="30">
        <v>51635800</v>
      </c>
      <c r="I159" s="89">
        <f t="shared" si="51"/>
        <v>0.3624539563636082</v>
      </c>
      <c r="J159" s="30">
        <v>18715600</v>
      </c>
      <c r="K159" s="30">
        <v>43230800</v>
      </c>
      <c r="L159" s="89">
        <f t="shared" si="52"/>
        <v>0.43292282354247436</v>
      </c>
      <c r="M159" s="30">
        <v>18715600</v>
      </c>
      <c r="N159" s="30">
        <v>39792500</v>
      </c>
      <c r="O159" s="89">
        <f t="shared" si="53"/>
        <v>0.47032983602437645</v>
      </c>
      <c r="P159" s="30">
        <v>0</v>
      </c>
      <c r="Q159" s="30">
        <v>9344000</v>
      </c>
      <c r="R159" s="89">
        <f t="shared" si="54"/>
        <v>0</v>
      </c>
      <c r="S159" s="39">
        <v>0</v>
      </c>
      <c r="T159" s="40">
        <v>9344000</v>
      </c>
      <c r="U159" s="89">
        <f t="shared" si="55"/>
        <v>0</v>
      </c>
      <c r="V159" s="39">
        <v>0</v>
      </c>
      <c r="W159" s="40">
        <v>179865000</v>
      </c>
      <c r="X159" s="89">
        <f t="shared" si="56"/>
        <v>0</v>
      </c>
      <c r="Y159" s="39">
        <v>8182400</v>
      </c>
      <c r="Z159" s="39">
        <v>9344000</v>
      </c>
      <c r="AA159" s="89">
        <f t="shared" si="57"/>
        <v>0.8756849315068493</v>
      </c>
      <c r="AB159" s="30">
        <v>8186208</v>
      </c>
      <c r="AC159" s="39">
        <v>21340100</v>
      </c>
      <c r="AD159" s="89">
        <f t="shared" si="58"/>
        <v>0.38360682471028723</v>
      </c>
      <c r="AE159" s="30">
        <v>7969932</v>
      </c>
      <c r="AF159" s="39">
        <v>51635800</v>
      </c>
      <c r="AG159" s="89">
        <f t="shared" si="59"/>
        <v>0.15434895944286717</v>
      </c>
    </row>
    <row r="160" spans="1:33" s="7" customFormat="1" ht="12.75" customHeight="1">
      <c r="A160" s="17"/>
      <c r="B160" s="18" t="s">
        <v>366</v>
      </c>
      <c r="C160" s="19" t="s">
        <v>367</v>
      </c>
      <c r="D160" s="29">
        <v>47668678</v>
      </c>
      <c r="E160" s="105">
        <v>69074590</v>
      </c>
      <c r="F160" s="111">
        <f t="shared" si="50"/>
        <v>0.690104392946813</v>
      </c>
      <c r="G160" s="36">
        <v>19884170</v>
      </c>
      <c r="H160" s="30">
        <v>52440260</v>
      </c>
      <c r="I160" s="89">
        <f t="shared" si="51"/>
        <v>0.37917756319285983</v>
      </c>
      <c r="J160" s="30">
        <v>19884170</v>
      </c>
      <c r="K160" s="30">
        <v>41637980</v>
      </c>
      <c r="L160" s="89">
        <f t="shared" si="52"/>
        <v>0.47754886284108883</v>
      </c>
      <c r="M160" s="30">
        <v>19884170</v>
      </c>
      <c r="N160" s="30">
        <v>47668678</v>
      </c>
      <c r="O160" s="89">
        <f t="shared" si="53"/>
        <v>0.4171328183256939</v>
      </c>
      <c r="P160" s="30">
        <v>100000</v>
      </c>
      <c r="Q160" s="30">
        <v>16367488</v>
      </c>
      <c r="R160" s="89">
        <f t="shared" si="54"/>
        <v>0.006109673029850396</v>
      </c>
      <c r="S160" s="39">
        <v>0</v>
      </c>
      <c r="T160" s="40">
        <v>16367488</v>
      </c>
      <c r="U160" s="89">
        <f t="shared" si="55"/>
        <v>0</v>
      </c>
      <c r="V160" s="39">
        <v>0</v>
      </c>
      <c r="W160" s="40">
        <v>126927090</v>
      </c>
      <c r="X160" s="89">
        <f t="shared" si="56"/>
        <v>0</v>
      </c>
      <c r="Y160" s="39">
        <v>9249944</v>
      </c>
      <c r="Z160" s="39">
        <v>16367488</v>
      </c>
      <c r="AA160" s="89">
        <f t="shared" si="57"/>
        <v>0.5651413338442649</v>
      </c>
      <c r="AB160" s="30">
        <v>2437827</v>
      </c>
      <c r="AC160" s="39">
        <v>19546690</v>
      </c>
      <c r="AD160" s="89">
        <f t="shared" si="58"/>
        <v>0.12471814921094057</v>
      </c>
      <c r="AE160" s="30">
        <v>8441467</v>
      </c>
      <c r="AF160" s="39">
        <v>52440260</v>
      </c>
      <c r="AG160" s="89">
        <f t="shared" si="59"/>
        <v>0.16097301958457108</v>
      </c>
    </row>
    <row r="161" spans="1:33" s="7" customFormat="1" ht="12.75" customHeight="1">
      <c r="A161" s="17"/>
      <c r="B161" s="18" t="s">
        <v>368</v>
      </c>
      <c r="C161" s="19" t="s">
        <v>369</v>
      </c>
      <c r="D161" s="29">
        <v>105380939</v>
      </c>
      <c r="E161" s="105">
        <v>135965939</v>
      </c>
      <c r="F161" s="111">
        <f t="shared" si="50"/>
        <v>0.7750539567119086</v>
      </c>
      <c r="G161" s="36">
        <v>30629638</v>
      </c>
      <c r="H161" s="30">
        <v>126438166</v>
      </c>
      <c r="I161" s="89">
        <f t="shared" si="51"/>
        <v>0.24224993899389524</v>
      </c>
      <c r="J161" s="30">
        <v>30629638</v>
      </c>
      <c r="K161" s="30">
        <v>111568688</v>
      </c>
      <c r="L161" s="89">
        <f t="shared" si="52"/>
        <v>0.2745361494257242</v>
      </c>
      <c r="M161" s="30">
        <v>30629638</v>
      </c>
      <c r="N161" s="30">
        <v>105380939</v>
      </c>
      <c r="O161" s="89">
        <f t="shared" si="53"/>
        <v>0.290656339663096</v>
      </c>
      <c r="P161" s="30">
        <v>0</v>
      </c>
      <c r="Q161" s="30">
        <v>9514000</v>
      </c>
      <c r="R161" s="89">
        <f t="shared" si="54"/>
        <v>0</v>
      </c>
      <c r="S161" s="39">
        <v>0</v>
      </c>
      <c r="T161" s="40">
        <v>9514000</v>
      </c>
      <c r="U161" s="89">
        <f t="shared" si="55"/>
        <v>0</v>
      </c>
      <c r="V161" s="39">
        <v>0</v>
      </c>
      <c r="W161" s="40">
        <v>174185826</v>
      </c>
      <c r="X161" s="89">
        <f t="shared" si="56"/>
        <v>0</v>
      </c>
      <c r="Y161" s="39">
        <v>9514000</v>
      </c>
      <c r="Z161" s="39">
        <v>9514000</v>
      </c>
      <c r="AA161" s="89">
        <f t="shared" si="57"/>
        <v>1</v>
      </c>
      <c r="AB161" s="30">
        <v>19563954</v>
      </c>
      <c r="AC161" s="39">
        <v>22399887</v>
      </c>
      <c r="AD161" s="89">
        <f t="shared" si="58"/>
        <v>0.8733952095383338</v>
      </c>
      <c r="AE161" s="30">
        <v>26274219</v>
      </c>
      <c r="AF161" s="39">
        <v>126438166</v>
      </c>
      <c r="AG161" s="89">
        <f t="shared" si="59"/>
        <v>0.2078029113456138</v>
      </c>
    </row>
    <row r="162" spans="1:33" s="7" customFormat="1" ht="12.75" customHeight="1">
      <c r="A162" s="17"/>
      <c r="B162" s="18" t="s">
        <v>370</v>
      </c>
      <c r="C162" s="19" t="s">
        <v>371</v>
      </c>
      <c r="D162" s="29">
        <v>119402662</v>
      </c>
      <c r="E162" s="105">
        <v>160327862</v>
      </c>
      <c r="F162" s="111">
        <f aca="true" t="shared" si="60" ref="F162:F193">IF($E162=0,0,($D162/$E162))</f>
        <v>0.7447405616872755</v>
      </c>
      <c r="G162" s="36">
        <v>47215689</v>
      </c>
      <c r="H162" s="30">
        <v>153429853</v>
      </c>
      <c r="I162" s="89">
        <f aca="true" t="shared" si="61" ref="I162:I193">IF($H162=0,0,($G162/$H162))</f>
        <v>0.3077346948901789</v>
      </c>
      <c r="J162" s="30">
        <v>47215689</v>
      </c>
      <c r="K162" s="30">
        <v>130467432</v>
      </c>
      <c r="L162" s="89">
        <f aca="true" t="shared" si="62" ref="L162:L193">IF($K162=0,0,($J162/$K162))</f>
        <v>0.3618963619978356</v>
      </c>
      <c r="M162" s="30">
        <v>47215689</v>
      </c>
      <c r="N162" s="30">
        <v>119402662</v>
      </c>
      <c r="O162" s="89">
        <f aca="true" t="shared" si="63" ref="O162:O193">IF($D162=0,0,($M162/$D162))</f>
        <v>0.39543246531639303</v>
      </c>
      <c r="P162" s="30">
        <v>1550000</v>
      </c>
      <c r="Q162" s="30">
        <v>29640800</v>
      </c>
      <c r="R162" s="89">
        <f aca="true" t="shared" si="64" ref="R162:R193">IF($Q162=0,0,($P162/$Q162))</f>
        <v>0.05229278561982133</v>
      </c>
      <c r="S162" s="39">
        <v>0</v>
      </c>
      <c r="T162" s="40">
        <v>29640800</v>
      </c>
      <c r="U162" s="89">
        <f aca="true" t="shared" si="65" ref="U162:U193">IF($T162=0,0,($S162/$T162))</f>
        <v>0</v>
      </c>
      <c r="V162" s="39">
        <v>0</v>
      </c>
      <c r="W162" s="40">
        <v>546577780</v>
      </c>
      <c r="X162" s="89">
        <f aca="true" t="shared" si="66" ref="X162:X193">IF($W162=0,0,($V162/$W162))</f>
        <v>0</v>
      </c>
      <c r="Y162" s="39">
        <v>28090800</v>
      </c>
      <c r="Z162" s="39">
        <v>29640800</v>
      </c>
      <c r="AA162" s="89">
        <f aca="true" t="shared" si="67" ref="AA162:AA193">IF($Z162=0,0,($Y162/$Z162))</f>
        <v>0.9477072143801787</v>
      </c>
      <c r="AB162" s="30">
        <v>50384797</v>
      </c>
      <c r="AC162" s="39">
        <v>65571847</v>
      </c>
      <c r="AD162" s="89">
        <f aca="true" t="shared" si="68" ref="AD162:AD193">IF($AC162=0,0,($AB162/$AC162))</f>
        <v>0.7683906936463144</v>
      </c>
      <c r="AE162" s="30">
        <v>24500000</v>
      </c>
      <c r="AF162" s="39">
        <v>153429853</v>
      </c>
      <c r="AG162" s="89">
        <f aca="true" t="shared" si="69" ref="AG162:AG193">IF($AF162=0,0,($AE162/$AF162))</f>
        <v>0.15968209263682212</v>
      </c>
    </row>
    <row r="163" spans="1:33" s="7" customFormat="1" ht="12.75" customHeight="1">
      <c r="A163" s="17"/>
      <c r="B163" s="18" t="s">
        <v>372</v>
      </c>
      <c r="C163" s="19" t="s">
        <v>373</v>
      </c>
      <c r="D163" s="29">
        <v>190971600</v>
      </c>
      <c r="E163" s="105">
        <v>232181600</v>
      </c>
      <c r="F163" s="111">
        <f t="shared" si="60"/>
        <v>0.8225096217788145</v>
      </c>
      <c r="G163" s="36">
        <v>69837719</v>
      </c>
      <c r="H163" s="30">
        <v>215963650</v>
      </c>
      <c r="I163" s="89">
        <f t="shared" si="61"/>
        <v>0.3233771933378603</v>
      </c>
      <c r="J163" s="30">
        <v>69837719</v>
      </c>
      <c r="K163" s="30">
        <v>158841027</v>
      </c>
      <c r="L163" s="89">
        <f t="shared" si="62"/>
        <v>0.4396705329788632</v>
      </c>
      <c r="M163" s="30">
        <v>69837719</v>
      </c>
      <c r="N163" s="30">
        <v>190971600</v>
      </c>
      <c r="O163" s="89">
        <f t="shared" si="63"/>
        <v>0.3656968837251193</v>
      </c>
      <c r="P163" s="30">
        <v>6833997</v>
      </c>
      <c r="Q163" s="30">
        <v>20739247</v>
      </c>
      <c r="R163" s="89">
        <f t="shared" si="64"/>
        <v>0.3295200158424267</v>
      </c>
      <c r="S163" s="39">
        <v>0</v>
      </c>
      <c r="T163" s="40">
        <v>20739247</v>
      </c>
      <c r="U163" s="89">
        <f t="shared" si="65"/>
        <v>0</v>
      </c>
      <c r="V163" s="39">
        <v>0</v>
      </c>
      <c r="W163" s="40">
        <v>932113624</v>
      </c>
      <c r="X163" s="89">
        <f t="shared" si="66"/>
        <v>0</v>
      </c>
      <c r="Y163" s="39">
        <v>18449386</v>
      </c>
      <c r="Z163" s="39">
        <v>20739247</v>
      </c>
      <c r="AA163" s="89">
        <f t="shared" si="67"/>
        <v>0.8895880356697617</v>
      </c>
      <c r="AB163" s="30">
        <v>22823967</v>
      </c>
      <c r="AC163" s="39">
        <v>106383404</v>
      </c>
      <c r="AD163" s="89">
        <f t="shared" si="68"/>
        <v>0.21454443213717808</v>
      </c>
      <c r="AE163" s="30">
        <v>16352308</v>
      </c>
      <c r="AF163" s="39">
        <v>215963650</v>
      </c>
      <c r="AG163" s="89">
        <f t="shared" si="69"/>
        <v>0.07571787196595353</v>
      </c>
    </row>
    <row r="164" spans="1:33" s="7" customFormat="1" ht="12.75" customHeight="1">
      <c r="A164" s="17"/>
      <c r="B164" s="18" t="s">
        <v>374</v>
      </c>
      <c r="C164" s="19" t="s">
        <v>375</v>
      </c>
      <c r="D164" s="29">
        <v>60742773</v>
      </c>
      <c r="E164" s="105">
        <v>83817771</v>
      </c>
      <c r="F164" s="111">
        <f t="shared" si="60"/>
        <v>0.7247004098927899</v>
      </c>
      <c r="G164" s="36">
        <v>21001756</v>
      </c>
      <c r="H164" s="30">
        <v>61948771</v>
      </c>
      <c r="I164" s="89">
        <f t="shared" si="61"/>
        <v>0.3390181219252921</v>
      </c>
      <c r="J164" s="30">
        <v>21001756</v>
      </c>
      <c r="K164" s="30">
        <v>51272827</v>
      </c>
      <c r="L164" s="89">
        <f t="shared" si="62"/>
        <v>0.409607919610128</v>
      </c>
      <c r="M164" s="30">
        <v>21001756</v>
      </c>
      <c r="N164" s="30">
        <v>60742773</v>
      </c>
      <c r="O164" s="89">
        <f t="shared" si="63"/>
        <v>0.3457490490267871</v>
      </c>
      <c r="P164" s="30">
        <v>0</v>
      </c>
      <c r="Q164" s="30">
        <v>23669000</v>
      </c>
      <c r="R164" s="89">
        <f t="shared" si="64"/>
        <v>0</v>
      </c>
      <c r="S164" s="39">
        <v>0</v>
      </c>
      <c r="T164" s="40">
        <v>23669000</v>
      </c>
      <c r="U164" s="89">
        <f t="shared" si="65"/>
        <v>0</v>
      </c>
      <c r="V164" s="39">
        <v>0</v>
      </c>
      <c r="W164" s="40">
        <v>140863240</v>
      </c>
      <c r="X164" s="89">
        <f t="shared" si="66"/>
        <v>0</v>
      </c>
      <c r="Y164" s="39">
        <v>22427000</v>
      </c>
      <c r="Z164" s="39">
        <v>23669000</v>
      </c>
      <c r="AA164" s="89">
        <f t="shared" si="67"/>
        <v>0.9475263002239216</v>
      </c>
      <c r="AB164" s="30">
        <v>2894188</v>
      </c>
      <c r="AC164" s="39">
        <v>20851190</v>
      </c>
      <c r="AD164" s="89">
        <f t="shared" si="68"/>
        <v>0.13880205398348966</v>
      </c>
      <c r="AE164" s="30">
        <v>5317237</v>
      </c>
      <c r="AF164" s="39">
        <v>61948771</v>
      </c>
      <c r="AG164" s="89">
        <f t="shared" si="69"/>
        <v>0.08583280853142349</v>
      </c>
    </row>
    <row r="165" spans="1:33" s="7" customFormat="1" ht="12.75" customHeight="1">
      <c r="A165" s="17"/>
      <c r="B165" s="18" t="s">
        <v>376</v>
      </c>
      <c r="C165" s="19" t="s">
        <v>377</v>
      </c>
      <c r="D165" s="29">
        <v>34590154</v>
      </c>
      <c r="E165" s="105">
        <v>59985154</v>
      </c>
      <c r="F165" s="111">
        <f t="shared" si="60"/>
        <v>0.5766452479225109</v>
      </c>
      <c r="G165" s="36">
        <v>17753833</v>
      </c>
      <c r="H165" s="30">
        <v>50807544</v>
      </c>
      <c r="I165" s="89">
        <f t="shared" si="61"/>
        <v>0.34943300939718713</v>
      </c>
      <c r="J165" s="30">
        <v>17753833</v>
      </c>
      <c r="K165" s="30">
        <v>42869000</v>
      </c>
      <c r="L165" s="89">
        <f t="shared" si="62"/>
        <v>0.4141415241783107</v>
      </c>
      <c r="M165" s="30">
        <v>17753833</v>
      </c>
      <c r="N165" s="30">
        <v>34590154</v>
      </c>
      <c r="O165" s="89">
        <f t="shared" si="63"/>
        <v>0.5132626180270836</v>
      </c>
      <c r="P165" s="30">
        <v>0</v>
      </c>
      <c r="Q165" s="30">
        <v>9137000</v>
      </c>
      <c r="R165" s="89">
        <f t="shared" si="64"/>
        <v>0</v>
      </c>
      <c r="S165" s="39">
        <v>0</v>
      </c>
      <c r="T165" s="40">
        <v>9137000</v>
      </c>
      <c r="U165" s="89">
        <f t="shared" si="65"/>
        <v>0</v>
      </c>
      <c r="V165" s="39">
        <v>0</v>
      </c>
      <c r="W165" s="40">
        <v>399373000</v>
      </c>
      <c r="X165" s="89">
        <f t="shared" si="66"/>
        <v>0</v>
      </c>
      <c r="Y165" s="39">
        <v>9137000</v>
      </c>
      <c r="Z165" s="39">
        <v>9137000</v>
      </c>
      <c r="AA165" s="89">
        <f t="shared" si="67"/>
        <v>1</v>
      </c>
      <c r="AB165" s="30">
        <v>10001000</v>
      </c>
      <c r="AC165" s="39">
        <v>16884529</v>
      </c>
      <c r="AD165" s="89">
        <f t="shared" si="68"/>
        <v>0.5923173811955311</v>
      </c>
      <c r="AE165" s="30">
        <v>20780000</v>
      </c>
      <c r="AF165" s="39">
        <v>50807544</v>
      </c>
      <c r="AG165" s="89">
        <f t="shared" si="69"/>
        <v>0.4089943808344682</v>
      </c>
    </row>
    <row r="166" spans="1:33" s="7" customFormat="1" ht="12.75" customHeight="1">
      <c r="A166" s="122"/>
      <c r="B166" s="123" t="s">
        <v>378</v>
      </c>
      <c r="C166" s="124" t="s">
        <v>379</v>
      </c>
      <c r="D166" s="125">
        <v>48289766</v>
      </c>
      <c r="E166" s="126">
        <v>72321766</v>
      </c>
      <c r="F166" s="127">
        <f t="shared" si="60"/>
        <v>0.6677072293837515</v>
      </c>
      <c r="G166" s="128">
        <v>25125000</v>
      </c>
      <c r="H166" s="129">
        <v>63599696</v>
      </c>
      <c r="I166" s="130">
        <f t="shared" si="61"/>
        <v>0.3950490580961267</v>
      </c>
      <c r="J166" s="129">
        <v>25125000</v>
      </c>
      <c r="K166" s="129">
        <v>51466261</v>
      </c>
      <c r="L166" s="130">
        <f t="shared" si="62"/>
        <v>0.4881838997396761</v>
      </c>
      <c r="M166" s="129">
        <v>25125000</v>
      </c>
      <c r="N166" s="129">
        <v>48289766</v>
      </c>
      <c r="O166" s="130">
        <f t="shared" si="63"/>
        <v>0.5202965779540121</v>
      </c>
      <c r="P166" s="129">
        <v>40000</v>
      </c>
      <c r="Q166" s="129">
        <v>14323000</v>
      </c>
      <c r="R166" s="130">
        <f t="shared" si="64"/>
        <v>0.002792711024226768</v>
      </c>
      <c r="S166" s="131">
        <v>0</v>
      </c>
      <c r="T166" s="132">
        <v>14323000</v>
      </c>
      <c r="U166" s="130">
        <f t="shared" si="65"/>
        <v>0</v>
      </c>
      <c r="V166" s="131">
        <v>0</v>
      </c>
      <c r="W166" s="132">
        <v>244555000</v>
      </c>
      <c r="X166" s="130">
        <f t="shared" si="66"/>
        <v>0</v>
      </c>
      <c r="Y166" s="131">
        <v>14323000</v>
      </c>
      <c r="Z166" s="131">
        <v>14323000</v>
      </c>
      <c r="AA166" s="130">
        <f t="shared" si="67"/>
        <v>1</v>
      </c>
      <c r="AB166" s="129">
        <v>12688000</v>
      </c>
      <c r="AC166" s="131">
        <v>19163914</v>
      </c>
      <c r="AD166" s="130">
        <f t="shared" si="68"/>
        <v>0.6620776945669867</v>
      </c>
      <c r="AE166" s="129">
        <v>24000000</v>
      </c>
      <c r="AF166" s="131">
        <v>63599696</v>
      </c>
      <c r="AG166" s="130">
        <f t="shared" si="69"/>
        <v>0.3773602943007778</v>
      </c>
    </row>
    <row r="167" spans="1:33" s="7" customFormat="1" ht="12.75" customHeight="1">
      <c r="A167" s="17"/>
      <c r="B167" s="18" t="s">
        <v>380</v>
      </c>
      <c r="C167" s="19" t="s">
        <v>381</v>
      </c>
      <c r="D167" s="29">
        <v>88814402</v>
      </c>
      <c r="E167" s="105">
        <v>119700402</v>
      </c>
      <c r="F167" s="111">
        <f t="shared" si="60"/>
        <v>0.7419724622144543</v>
      </c>
      <c r="G167" s="36">
        <v>39936094</v>
      </c>
      <c r="H167" s="30">
        <v>102334013</v>
      </c>
      <c r="I167" s="89">
        <f t="shared" si="61"/>
        <v>0.39025239829107455</v>
      </c>
      <c r="J167" s="30">
        <v>39936094</v>
      </c>
      <c r="K167" s="30">
        <v>83275357</v>
      </c>
      <c r="L167" s="89">
        <f t="shared" si="62"/>
        <v>0.47956677027514877</v>
      </c>
      <c r="M167" s="30">
        <v>39936094</v>
      </c>
      <c r="N167" s="30">
        <v>88814402</v>
      </c>
      <c r="O167" s="89">
        <f t="shared" si="63"/>
        <v>0.44965786066993957</v>
      </c>
      <c r="P167" s="30">
        <v>1200000</v>
      </c>
      <c r="Q167" s="30">
        <v>25579000</v>
      </c>
      <c r="R167" s="89">
        <f t="shared" si="64"/>
        <v>0.046913483717111695</v>
      </c>
      <c r="S167" s="39">
        <v>0</v>
      </c>
      <c r="T167" s="40">
        <v>25579000</v>
      </c>
      <c r="U167" s="89">
        <f t="shared" si="65"/>
        <v>0</v>
      </c>
      <c r="V167" s="39">
        <v>0</v>
      </c>
      <c r="W167" s="40">
        <v>437953208</v>
      </c>
      <c r="X167" s="89">
        <f t="shared" si="66"/>
        <v>0</v>
      </c>
      <c r="Y167" s="39">
        <v>25579000</v>
      </c>
      <c r="Z167" s="39">
        <v>25579000</v>
      </c>
      <c r="AA167" s="89">
        <f t="shared" si="67"/>
        <v>1</v>
      </c>
      <c r="AB167" s="30">
        <v>3382000</v>
      </c>
      <c r="AC167" s="39">
        <v>32983102</v>
      </c>
      <c r="AD167" s="89">
        <f t="shared" si="68"/>
        <v>0.10253735382439165</v>
      </c>
      <c r="AE167" s="30">
        <v>11000000</v>
      </c>
      <c r="AF167" s="39">
        <v>102334013</v>
      </c>
      <c r="AG167" s="89">
        <f t="shared" si="69"/>
        <v>0.10749114275426686</v>
      </c>
    </row>
    <row r="168" spans="1:33" s="7" customFormat="1" ht="12.75" customHeight="1">
      <c r="A168" s="17"/>
      <c r="B168" s="18" t="s">
        <v>382</v>
      </c>
      <c r="C168" s="19" t="s">
        <v>383</v>
      </c>
      <c r="D168" s="29">
        <v>94075148</v>
      </c>
      <c r="E168" s="105">
        <v>139468148</v>
      </c>
      <c r="F168" s="111">
        <f t="shared" si="60"/>
        <v>0.6745278355599875</v>
      </c>
      <c r="G168" s="36">
        <v>45652873</v>
      </c>
      <c r="H168" s="30">
        <v>147827900</v>
      </c>
      <c r="I168" s="89">
        <f t="shared" si="61"/>
        <v>0.30882447088810705</v>
      </c>
      <c r="J168" s="30">
        <v>45652873</v>
      </c>
      <c r="K168" s="30">
        <v>110927900</v>
      </c>
      <c r="L168" s="89">
        <f t="shared" si="62"/>
        <v>0.41155446916420485</v>
      </c>
      <c r="M168" s="30">
        <v>45652873</v>
      </c>
      <c r="N168" s="30">
        <v>94075148</v>
      </c>
      <c r="O168" s="89">
        <f t="shared" si="63"/>
        <v>0.4852809054310497</v>
      </c>
      <c r="P168" s="30">
        <v>0</v>
      </c>
      <c r="Q168" s="30">
        <v>20631000</v>
      </c>
      <c r="R168" s="89">
        <f t="shared" si="64"/>
        <v>0</v>
      </c>
      <c r="S168" s="39">
        <v>0</v>
      </c>
      <c r="T168" s="40">
        <v>20631000</v>
      </c>
      <c r="U168" s="89">
        <f t="shared" si="65"/>
        <v>0</v>
      </c>
      <c r="V168" s="39">
        <v>0</v>
      </c>
      <c r="W168" s="40">
        <v>328254000</v>
      </c>
      <c r="X168" s="89">
        <f t="shared" si="66"/>
        <v>0</v>
      </c>
      <c r="Y168" s="39">
        <v>20031000</v>
      </c>
      <c r="Z168" s="39">
        <v>20631000</v>
      </c>
      <c r="AA168" s="89">
        <f t="shared" si="67"/>
        <v>0.9709175512578159</v>
      </c>
      <c r="AB168" s="30">
        <v>8662000</v>
      </c>
      <c r="AC168" s="39">
        <v>57462186</v>
      </c>
      <c r="AD168" s="89">
        <f t="shared" si="68"/>
        <v>0.15074261184564053</v>
      </c>
      <c r="AE168" s="30">
        <v>46161000</v>
      </c>
      <c r="AF168" s="39">
        <v>147827900</v>
      </c>
      <c r="AG168" s="89">
        <f t="shared" si="69"/>
        <v>0.3122617584366686</v>
      </c>
    </row>
    <row r="169" spans="1:33" s="7" customFormat="1" ht="12.75" customHeight="1">
      <c r="A169" s="17"/>
      <c r="B169" s="18" t="s">
        <v>384</v>
      </c>
      <c r="C169" s="19" t="s">
        <v>385</v>
      </c>
      <c r="D169" s="29">
        <v>142116800</v>
      </c>
      <c r="E169" s="105">
        <v>202913800</v>
      </c>
      <c r="F169" s="111">
        <f t="shared" si="60"/>
        <v>0.7003801614281532</v>
      </c>
      <c r="G169" s="36">
        <v>93037604</v>
      </c>
      <c r="H169" s="30">
        <v>194538004</v>
      </c>
      <c r="I169" s="89">
        <f t="shared" si="61"/>
        <v>0.47824899036180096</v>
      </c>
      <c r="J169" s="30">
        <v>93037604</v>
      </c>
      <c r="K169" s="30">
        <v>138839704</v>
      </c>
      <c r="L169" s="89">
        <f t="shared" si="62"/>
        <v>0.6701080549696361</v>
      </c>
      <c r="M169" s="30">
        <v>93037604</v>
      </c>
      <c r="N169" s="30">
        <v>142116800</v>
      </c>
      <c r="O169" s="89">
        <f t="shared" si="63"/>
        <v>0.6546559168233453</v>
      </c>
      <c r="P169" s="30">
        <v>0</v>
      </c>
      <c r="Q169" s="30">
        <v>23395000</v>
      </c>
      <c r="R169" s="89">
        <f t="shared" si="64"/>
        <v>0</v>
      </c>
      <c r="S169" s="39">
        <v>0</v>
      </c>
      <c r="T169" s="40">
        <v>23395000</v>
      </c>
      <c r="U169" s="89">
        <f t="shared" si="65"/>
        <v>0</v>
      </c>
      <c r="V169" s="39">
        <v>0</v>
      </c>
      <c r="W169" s="40">
        <v>753235800</v>
      </c>
      <c r="X169" s="89">
        <f t="shared" si="66"/>
        <v>0</v>
      </c>
      <c r="Y169" s="39">
        <v>23395000</v>
      </c>
      <c r="Z169" s="39">
        <v>23395000</v>
      </c>
      <c r="AA169" s="89">
        <f t="shared" si="67"/>
        <v>1</v>
      </c>
      <c r="AB169" s="30">
        <v>46300000</v>
      </c>
      <c r="AC169" s="39">
        <v>79628005</v>
      </c>
      <c r="AD169" s="89">
        <f t="shared" si="68"/>
        <v>0.581453723473293</v>
      </c>
      <c r="AE169" s="30">
        <v>32487000</v>
      </c>
      <c r="AF169" s="39">
        <v>194538004</v>
      </c>
      <c r="AG169" s="89">
        <f t="shared" si="69"/>
        <v>0.1669956478015473</v>
      </c>
    </row>
    <row r="170" spans="1:33" s="7" customFormat="1" ht="12.75" customHeight="1">
      <c r="A170" s="17"/>
      <c r="B170" s="18" t="s">
        <v>386</v>
      </c>
      <c r="C170" s="19" t="s">
        <v>387</v>
      </c>
      <c r="D170" s="29">
        <v>35004345</v>
      </c>
      <c r="E170" s="105">
        <v>59329345</v>
      </c>
      <c r="F170" s="111">
        <f t="shared" si="60"/>
        <v>0.5900005300918121</v>
      </c>
      <c r="G170" s="36">
        <v>21502569</v>
      </c>
      <c r="H170" s="30">
        <v>63788538</v>
      </c>
      <c r="I170" s="89">
        <f t="shared" si="61"/>
        <v>0.33709142228655564</v>
      </c>
      <c r="J170" s="30">
        <v>21502569</v>
      </c>
      <c r="K170" s="30">
        <v>62590063</v>
      </c>
      <c r="L170" s="89">
        <f t="shared" si="62"/>
        <v>0.34354605139157635</v>
      </c>
      <c r="M170" s="30">
        <v>21502569</v>
      </c>
      <c r="N170" s="30">
        <v>35004345</v>
      </c>
      <c r="O170" s="89">
        <f t="shared" si="63"/>
        <v>0.6142828554569439</v>
      </c>
      <c r="P170" s="30">
        <v>680000</v>
      </c>
      <c r="Q170" s="30">
        <v>15949880</v>
      </c>
      <c r="R170" s="89">
        <f t="shared" si="64"/>
        <v>0.04263354959410353</v>
      </c>
      <c r="S170" s="39">
        <v>680000</v>
      </c>
      <c r="T170" s="40">
        <v>15949880</v>
      </c>
      <c r="U170" s="89">
        <f t="shared" si="65"/>
        <v>0.04263354959410353</v>
      </c>
      <c r="V170" s="39">
        <v>680000</v>
      </c>
      <c r="W170" s="40">
        <v>162115220</v>
      </c>
      <c r="X170" s="89">
        <f t="shared" si="66"/>
        <v>0.004194547556978302</v>
      </c>
      <c r="Y170" s="39">
        <v>15949880</v>
      </c>
      <c r="Z170" s="39">
        <v>15949880</v>
      </c>
      <c r="AA170" s="89">
        <f t="shared" si="67"/>
        <v>1</v>
      </c>
      <c r="AB170" s="30">
        <v>48241561</v>
      </c>
      <c r="AC170" s="39">
        <v>9312886</v>
      </c>
      <c r="AD170" s="89">
        <f t="shared" si="68"/>
        <v>5.180087139475346</v>
      </c>
      <c r="AE170" s="30">
        <v>7263343</v>
      </c>
      <c r="AF170" s="39">
        <v>63788538</v>
      </c>
      <c r="AG170" s="89">
        <f t="shared" si="69"/>
        <v>0.11386595817574624</v>
      </c>
    </row>
    <row r="171" spans="1:33" s="7" customFormat="1" ht="12.75" customHeight="1">
      <c r="A171" s="17"/>
      <c r="B171" s="18" t="s">
        <v>388</v>
      </c>
      <c r="C171" s="19" t="s">
        <v>389</v>
      </c>
      <c r="D171" s="29">
        <v>177169166</v>
      </c>
      <c r="E171" s="105">
        <v>212882166</v>
      </c>
      <c r="F171" s="111">
        <f t="shared" si="60"/>
        <v>0.8322405269025682</v>
      </c>
      <c r="G171" s="36">
        <v>74730000</v>
      </c>
      <c r="H171" s="30">
        <v>212817922</v>
      </c>
      <c r="I171" s="89">
        <f t="shared" si="61"/>
        <v>0.3511452386044818</v>
      </c>
      <c r="J171" s="30">
        <v>74730000</v>
      </c>
      <c r="K171" s="30">
        <v>166525922</v>
      </c>
      <c r="L171" s="89">
        <f t="shared" si="62"/>
        <v>0.4487589625836151</v>
      </c>
      <c r="M171" s="30">
        <v>74730000</v>
      </c>
      <c r="N171" s="30">
        <v>177169166</v>
      </c>
      <c r="O171" s="89">
        <f t="shared" si="63"/>
        <v>0.4218002584038805</v>
      </c>
      <c r="P171" s="30">
        <v>3385000</v>
      </c>
      <c r="Q171" s="30">
        <v>18218000</v>
      </c>
      <c r="R171" s="89">
        <f t="shared" si="64"/>
        <v>0.18580524755736086</v>
      </c>
      <c r="S171" s="39">
        <v>0</v>
      </c>
      <c r="T171" s="40">
        <v>18218000</v>
      </c>
      <c r="U171" s="89">
        <f t="shared" si="65"/>
        <v>0</v>
      </c>
      <c r="V171" s="39">
        <v>0</v>
      </c>
      <c r="W171" s="40">
        <v>953903000</v>
      </c>
      <c r="X171" s="89">
        <f t="shared" si="66"/>
        <v>0</v>
      </c>
      <c r="Y171" s="39">
        <v>14833000</v>
      </c>
      <c r="Z171" s="39">
        <v>18218000</v>
      </c>
      <c r="AA171" s="89">
        <f t="shared" si="67"/>
        <v>0.8141947524426392</v>
      </c>
      <c r="AB171" s="30">
        <v>15098000</v>
      </c>
      <c r="AC171" s="39">
        <v>88093000</v>
      </c>
      <c r="AD171" s="89">
        <f t="shared" si="68"/>
        <v>0.17138705686036348</v>
      </c>
      <c r="AE171" s="30">
        <v>55300000</v>
      </c>
      <c r="AF171" s="39">
        <v>212817922</v>
      </c>
      <c r="AG171" s="89">
        <f t="shared" si="69"/>
        <v>0.2598465367968399</v>
      </c>
    </row>
    <row r="172" spans="1:33" s="7" customFormat="1" ht="12.75" customHeight="1">
      <c r="A172" s="17"/>
      <c r="B172" s="18" t="s">
        <v>390</v>
      </c>
      <c r="C172" s="19" t="s">
        <v>391</v>
      </c>
      <c r="D172" s="29">
        <v>70507560</v>
      </c>
      <c r="E172" s="105">
        <v>92972143</v>
      </c>
      <c r="F172" s="111">
        <f t="shared" si="60"/>
        <v>0.7583729676963561</v>
      </c>
      <c r="G172" s="36">
        <v>31237000</v>
      </c>
      <c r="H172" s="30">
        <v>83797808</v>
      </c>
      <c r="I172" s="89">
        <f t="shared" si="61"/>
        <v>0.3727663138873513</v>
      </c>
      <c r="J172" s="30">
        <v>31237000</v>
      </c>
      <c r="K172" s="30">
        <v>66124808</v>
      </c>
      <c r="L172" s="89">
        <f t="shared" si="62"/>
        <v>0.472394566347928</v>
      </c>
      <c r="M172" s="30">
        <v>31237000</v>
      </c>
      <c r="N172" s="30">
        <v>70507560</v>
      </c>
      <c r="O172" s="89">
        <f t="shared" si="63"/>
        <v>0.4430305062322395</v>
      </c>
      <c r="P172" s="30">
        <v>0</v>
      </c>
      <c r="Q172" s="30">
        <v>12073000</v>
      </c>
      <c r="R172" s="89">
        <f t="shared" si="64"/>
        <v>0</v>
      </c>
      <c r="S172" s="39">
        <v>0</v>
      </c>
      <c r="T172" s="40">
        <v>12073000</v>
      </c>
      <c r="U172" s="89">
        <f t="shared" si="65"/>
        <v>0</v>
      </c>
      <c r="V172" s="39">
        <v>0</v>
      </c>
      <c r="W172" s="40">
        <v>0</v>
      </c>
      <c r="X172" s="89">
        <f t="shared" si="66"/>
        <v>0</v>
      </c>
      <c r="Y172" s="39">
        <v>10373000</v>
      </c>
      <c r="Z172" s="39">
        <v>12073000</v>
      </c>
      <c r="AA172" s="89">
        <f t="shared" si="67"/>
        <v>0.8591899279383749</v>
      </c>
      <c r="AB172" s="30">
        <v>48522739</v>
      </c>
      <c r="AC172" s="39">
        <v>42994725</v>
      </c>
      <c r="AD172" s="89">
        <f t="shared" si="68"/>
        <v>1.1285742378861592</v>
      </c>
      <c r="AE172" s="30">
        <v>7709127</v>
      </c>
      <c r="AF172" s="39">
        <v>83797808</v>
      </c>
      <c r="AG172" s="89">
        <f t="shared" si="69"/>
        <v>0.09199676201554102</v>
      </c>
    </row>
    <row r="173" spans="1:33" s="7" customFormat="1" ht="12.75" customHeight="1">
      <c r="A173" s="17"/>
      <c r="B173" s="18" t="s">
        <v>392</v>
      </c>
      <c r="C173" s="19" t="s">
        <v>393</v>
      </c>
      <c r="D173" s="29">
        <v>548892815</v>
      </c>
      <c r="E173" s="105">
        <v>645614517</v>
      </c>
      <c r="F173" s="111">
        <f t="shared" si="60"/>
        <v>0.850186606011525</v>
      </c>
      <c r="G173" s="36">
        <v>234811018</v>
      </c>
      <c r="H173" s="30">
        <v>647530654</v>
      </c>
      <c r="I173" s="89">
        <f t="shared" si="61"/>
        <v>0.36262533140245745</v>
      </c>
      <c r="J173" s="30">
        <v>234811018</v>
      </c>
      <c r="K173" s="30">
        <v>458643370</v>
      </c>
      <c r="L173" s="89">
        <f t="shared" si="62"/>
        <v>0.5119686304415564</v>
      </c>
      <c r="M173" s="30">
        <v>234811018</v>
      </c>
      <c r="N173" s="30">
        <v>548892815</v>
      </c>
      <c r="O173" s="89">
        <f t="shared" si="63"/>
        <v>0.42779029271862484</v>
      </c>
      <c r="P173" s="30">
        <v>37998458</v>
      </c>
      <c r="Q173" s="30">
        <v>77674756</v>
      </c>
      <c r="R173" s="89">
        <f t="shared" si="64"/>
        <v>0.48919957984805257</v>
      </c>
      <c r="S173" s="39">
        <v>0</v>
      </c>
      <c r="T173" s="40">
        <v>77674756</v>
      </c>
      <c r="U173" s="89">
        <f t="shared" si="65"/>
        <v>0</v>
      </c>
      <c r="V173" s="39">
        <v>0</v>
      </c>
      <c r="W173" s="40">
        <v>1874795699</v>
      </c>
      <c r="X173" s="89">
        <f t="shared" si="66"/>
        <v>0</v>
      </c>
      <c r="Y173" s="39">
        <v>51118004</v>
      </c>
      <c r="Z173" s="39">
        <v>77674756</v>
      </c>
      <c r="AA173" s="89">
        <f t="shared" si="67"/>
        <v>0.6581031809098956</v>
      </c>
      <c r="AB173" s="30">
        <v>58589192</v>
      </c>
      <c r="AC173" s="39">
        <v>371022764</v>
      </c>
      <c r="AD173" s="89">
        <f t="shared" si="68"/>
        <v>0.15791266112178498</v>
      </c>
      <c r="AE173" s="30">
        <v>71767540</v>
      </c>
      <c r="AF173" s="39">
        <v>647530654</v>
      </c>
      <c r="AG173" s="89">
        <f t="shared" si="69"/>
        <v>0.11083265256504753</v>
      </c>
    </row>
    <row r="174" spans="1:33" s="7" customFormat="1" ht="12.75" customHeight="1">
      <c r="A174" s="17"/>
      <c r="B174" s="18" t="s">
        <v>86</v>
      </c>
      <c r="C174" s="19" t="s">
        <v>87</v>
      </c>
      <c r="D174" s="29">
        <v>1815219144</v>
      </c>
      <c r="E174" s="105">
        <v>1981115842</v>
      </c>
      <c r="F174" s="111">
        <f t="shared" si="60"/>
        <v>0.9162609805630942</v>
      </c>
      <c r="G174" s="36">
        <v>644340071</v>
      </c>
      <c r="H174" s="30">
        <v>1891343834</v>
      </c>
      <c r="I174" s="89">
        <f t="shared" si="61"/>
        <v>0.3406784421832419</v>
      </c>
      <c r="J174" s="30">
        <v>644340071</v>
      </c>
      <c r="K174" s="30">
        <v>1384843834</v>
      </c>
      <c r="L174" s="89">
        <f t="shared" si="62"/>
        <v>0.4652799508366804</v>
      </c>
      <c r="M174" s="30">
        <v>644340071</v>
      </c>
      <c r="N174" s="30">
        <v>1815219144</v>
      </c>
      <c r="O174" s="89">
        <f t="shared" si="63"/>
        <v>0.3549654448774368</v>
      </c>
      <c r="P174" s="30">
        <v>43639856</v>
      </c>
      <c r="Q174" s="30">
        <v>125204158</v>
      </c>
      <c r="R174" s="89">
        <f t="shared" si="64"/>
        <v>0.34854957452770857</v>
      </c>
      <c r="S174" s="39">
        <v>0</v>
      </c>
      <c r="T174" s="40">
        <v>125204158</v>
      </c>
      <c r="U174" s="89">
        <f t="shared" si="65"/>
        <v>0</v>
      </c>
      <c r="V174" s="39">
        <v>0</v>
      </c>
      <c r="W174" s="40">
        <v>1580750066</v>
      </c>
      <c r="X174" s="89">
        <f t="shared" si="66"/>
        <v>0</v>
      </c>
      <c r="Y174" s="39">
        <v>103704158</v>
      </c>
      <c r="Z174" s="39">
        <v>125204158</v>
      </c>
      <c r="AA174" s="89">
        <f t="shared" si="67"/>
        <v>0.8282804633373279</v>
      </c>
      <c r="AB174" s="30">
        <v>278151102</v>
      </c>
      <c r="AC174" s="39">
        <v>1087887246</v>
      </c>
      <c r="AD174" s="89">
        <f t="shared" si="68"/>
        <v>0.2556800835957222</v>
      </c>
      <c r="AE174" s="30">
        <v>183948391</v>
      </c>
      <c r="AF174" s="39">
        <v>1891343834</v>
      </c>
      <c r="AG174" s="89">
        <f t="shared" si="69"/>
        <v>0.09725803827586857</v>
      </c>
    </row>
    <row r="175" spans="1:33" s="7" customFormat="1" ht="12.75" customHeight="1">
      <c r="A175" s="17"/>
      <c r="B175" s="18" t="s">
        <v>394</v>
      </c>
      <c r="C175" s="19" t="s">
        <v>395</v>
      </c>
      <c r="D175" s="29">
        <v>135932980</v>
      </c>
      <c r="E175" s="105">
        <v>199321980</v>
      </c>
      <c r="F175" s="111">
        <f t="shared" si="60"/>
        <v>0.6819768697862624</v>
      </c>
      <c r="G175" s="36">
        <v>47969680</v>
      </c>
      <c r="H175" s="30">
        <v>167412483</v>
      </c>
      <c r="I175" s="89">
        <f t="shared" si="61"/>
        <v>0.28653586124757496</v>
      </c>
      <c r="J175" s="30">
        <v>47969680</v>
      </c>
      <c r="K175" s="30">
        <v>129822083</v>
      </c>
      <c r="L175" s="89">
        <f t="shared" si="62"/>
        <v>0.36950323775039107</v>
      </c>
      <c r="M175" s="30">
        <v>47969680</v>
      </c>
      <c r="N175" s="30">
        <v>135932980</v>
      </c>
      <c r="O175" s="89">
        <f t="shared" si="63"/>
        <v>0.35289213846411666</v>
      </c>
      <c r="P175" s="30">
        <v>500000</v>
      </c>
      <c r="Q175" s="30">
        <v>75669152</v>
      </c>
      <c r="R175" s="89">
        <f t="shared" si="64"/>
        <v>0.006607712479716966</v>
      </c>
      <c r="S175" s="39">
        <v>0</v>
      </c>
      <c r="T175" s="40">
        <v>75669152</v>
      </c>
      <c r="U175" s="89">
        <f t="shared" si="65"/>
        <v>0</v>
      </c>
      <c r="V175" s="39">
        <v>0</v>
      </c>
      <c r="W175" s="40">
        <v>569050418</v>
      </c>
      <c r="X175" s="89">
        <f t="shared" si="66"/>
        <v>0</v>
      </c>
      <c r="Y175" s="39">
        <v>75169152</v>
      </c>
      <c r="Z175" s="39">
        <v>75669152</v>
      </c>
      <c r="AA175" s="89">
        <f t="shared" si="67"/>
        <v>0.9933922875202831</v>
      </c>
      <c r="AB175" s="30">
        <v>166106000</v>
      </c>
      <c r="AC175" s="39">
        <v>77784190</v>
      </c>
      <c r="AD175" s="89">
        <f t="shared" si="68"/>
        <v>2.1354725169729223</v>
      </c>
      <c r="AE175" s="30">
        <v>49403172</v>
      </c>
      <c r="AF175" s="39">
        <v>167412483</v>
      </c>
      <c r="AG175" s="89">
        <f t="shared" si="69"/>
        <v>0.29509849632897445</v>
      </c>
    </row>
    <row r="176" spans="1:33" s="7" customFormat="1" ht="12.75" customHeight="1">
      <c r="A176" s="17"/>
      <c r="B176" s="18" t="s">
        <v>396</v>
      </c>
      <c r="C176" s="19" t="s">
        <v>397</v>
      </c>
      <c r="D176" s="29">
        <v>93406194</v>
      </c>
      <c r="E176" s="105">
        <v>135806194</v>
      </c>
      <c r="F176" s="111">
        <f t="shared" si="60"/>
        <v>0.6877903816375268</v>
      </c>
      <c r="G176" s="36">
        <v>36817346</v>
      </c>
      <c r="H176" s="30">
        <v>135888014</v>
      </c>
      <c r="I176" s="89">
        <f t="shared" si="61"/>
        <v>0.27093887765553776</v>
      </c>
      <c r="J176" s="30">
        <v>36817346</v>
      </c>
      <c r="K176" s="30">
        <v>106454495</v>
      </c>
      <c r="L176" s="89">
        <f t="shared" si="62"/>
        <v>0.3458505533279736</v>
      </c>
      <c r="M176" s="30">
        <v>36817346</v>
      </c>
      <c r="N176" s="30">
        <v>93406194</v>
      </c>
      <c r="O176" s="89">
        <f t="shared" si="63"/>
        <v>0.39416386026819594</v>
      </c>
      <c r="P176" s="30">
        <v>0</v>
      </c>
      <c r="Q176" s="30">
        <v>38937000</v>
      </c>
      <c r="R176" s="89">
        <f t="shared" si="64"/>
        <v>0</v>
      </c>
      <c r="S176" s="39">
        <v>0</v>
      </c>
      <c r="T176" s="40">
        <v>38937000</v>
      </c>
      <c r="U176" s="89">
        <f t="shared" si="65"/>
        <v>0</v>
      </c>
      <c r="V176" s="39">
        <v>0</v>
      </c>
      <c r="W176" s="40">
        <v>256554000</v>
      </c>
      <c r="X176" s="89">
        <f t="shared" si="66"/>
        <v>0</v>
      </c>
      <c r="Y176" s="39">
        <v>38937000</v>
      </c>
      <c r="Z176" s="39">
        <v>38937000</v>
      </c>
      <c r="AA176" s="89">
        <f t="shared" si="67"/>
        <v>1</v>
      </c>
      <c r="AB176" s="30">
        <v>118854029</v>
      </c>
      <c r="AC176" s="39">
        <v>35012444</v>
      </c>
      <c r="AD176" s="89">
        <f t="shared" si="68"/>
        <v>3.3946224662294355</v>
      </c>
      <c r="AE176" s="30">
        <v>91607403</v>
      </c>
      <c r="AF176" s="39">
        <v>135888014</v>
      </c>
      <c r="AG176" s="89">
        <f t="shared" si="69"/>
        <v>0.674138949444062</v>
      </c>
    </row>
    <row r="177" spans="1:33" s="7" customFormat="1" ht="12.75" customHeight="1">
      <c r="A177" s="17"/>
      <c r="B177" s="18" t="s">
        <v>398</v>
      </c>
      <c r="C177" s="19" t="s">
        <v>399</v>
      </c>
      <c r="D177" s="29">
        <v>161521034</v>
      </c>
      <c r="E177" s="105">
        <v>273673585</v>
      </c>
      <c r="F177" s="111">
        <f t="shared" si="60"/>
        <v>0.590195922635354</v>
      </c>
      <c r="G177" s="36">
        <v>68628557</v>
      </c>
      <c r="H177" s="30">
        <v>270350531</v>
      </c>
      <c r="I177" s="89">
        <f t="shared" si="61"/>
        <v>0.2538502763288451</v>
      </c>
      <c r="J177" s="30">
        <v>68628557</v>
      </c>
      <c r="K177" s="30">
        <v>189080335</v>
      </c>
      <c r="L177" s="89">
        <f t="shared" si="62"/>
        <v>0.36295978108987376</v>
      </c>
      <c r="M177" s="30">
        <v>68628557</v>
      </c>
      <c r="N177" s="30">
        <v>161521034</v>
      </c>
      <c r="O177" s="89">
        <f t="shared" si="63"/>
        <v>0.42488928717482083</v>
      </c>
      <c r="P177" s="30">
        <v>3215000</v>
      </c>
      <c r="Q177" s="30">
        <v>35778999</v>
      </c>
      <c r="R177" s="89">
        <f t="shared" si="64"/>
        <v>0.08985718130347917</v>
      </c>
      <c r="S177" s="39">
        <v>0</v>
      </c>
      <c r="T177" s="40">
        <v>35778999</v>
      </c>
      <c r="U177" s="89">
        <f t="shared" si="65"/>
        <v>0</v>
      </c>
      <c r="V177" s="39">
        <v>0</v>
      </c>
      <c r="W177" s="40">
        <v>192930626</v>
      </c>
      <c r="X177" s="89">
        <f t="shared" si="66"/>
        <v>0</v>
      </c>
      <c r="Y177" s="39">
        <v>33813999</v>
      </c>
      <c r="Z177" s="39">
        <v>35778999</v>
      </c>
      <c r="AA177" s="89">
        <f t="shared" si="67"/>
        <v>0.9450795143821659</v>
      </c>
      <c r="AB177" s="30">
        <v>34145086</v>
      </c>
      <c r="AC177" s="39">
        <v>117403454</v>
      </c>
      <c r="AD177" s="89">
        <f t="shared" si="68"/>
        <v>0.29083544680039825</v>
      </c>
      <c r="AE177" s="30">
        <v>20791404</v>
      </c>
      <c r="AF177" s="39">
        <v>270350531</v>
      </c>
      <c r="AG177" s="89">
        <f t="shared" si="69"/>
        <v>0.0769053566238418</v>
      </c>
    </row>
    <row r="178" spans="1:33" s="7" customFormat="1" ht="12.75" customHeight="1">
      <c r="A178" s="17"/>
      <c r="B178" s="18" t="s">
        <v>400</v>
      </c>
      <c r="C178" s="19" t="s">
        <v>401</v>
      </c>
      <c r="D178" s="29">
        <v>179277995</v>
      </c>
      <c r="E178" s="105">
        <v>301638945</v>
      </c>
      <c r="F178" s="111">
        <f t="shared" si="60"/>
        <v>0.5943463136035037</v>
      </c>
      <c r="G178" s="36">
        <v>52978671</v>
      </c>
      <c r="H178" s="30">
        <v>160944839</v>
      </c>
      <c r="I178" s="89">
        <f t="shared" si="61"/>
        <v>0.3291728478475784</v>
      </c>
      <c r="J178" s="30">
        <v>52978671</v>
      </c>
      <c r="K178" s="30">
        <v>148859880</v>
      </c>
      <c r="L178" s="89">
        <f t="shared" si="62"/>
        <v>0.3558962361114358</v>
      </c>
      <c r="M178" s="30">
        <v>52978671</v>
      </c>
      <c r="N178" s="30">
        <v>179277995</v>
      </c>
      <c r="O178" s="89">
        <f t="shared" si="63"/>
        <v>0.29551128681464783</v>
      </c>
      <c r="P178" s="30">
        <v>7948714</v>
      </c>
      <c r="Q178" s="30">
        <v>137325764</v>
      </c>
      <c r="R178" s="89">
        <f t="shared" si="64"/>
        <v>0.05788217570011116</v>
      </c>
      <c r="S178" s="39">
        <v>0</v>
      </c>
      <c r="T178" s="40">
        <v>137325764</v>
      </c>
      <c r="U178" s="89">
        <f t="shared" si="65"/>
        <v>0</v>
      </c>
      <c r="V178" s="39">
        <v>0</v>
      </c>
      <c r="W178" s="40">
        <v>1415910286</v>
      </c>
      <c r="X178" s="89">
        <f t="shared" si="66"/>
        <v>0</v>
      </c>
      <c r="Y178" s="39">
        <v>122575154</v>
      </c>
      <c r="Z178" s="39">
        <v>137325764</v>
      </c>
      <c r="AA178" s="89">
        <f t="shared" si="67"/>
        <v>0.8925867253867963</v>
      </c>
      <c r="AB178" s="30">
        <v>5155259</v>
      </c>
      <c r="AC178" s="39">
        <v>24808653</v>
      </c>
      <c r="AD178" s="89">
        <f t="shared" si="68"/>
        <v>0.20780084271403207</v>
      </c>
      <c r="AE178" s="30">
        <v>13740219</v>
      </c>
      <c r="AF178" s="39">
        <v>160944839</v>
      </c>
      <c r="AG178" s="89">
        <f t="shared" si="69"/>
        <v>0.08537222495217756</v>
      </c>
    </row>
    <row r="179" spans="1:33" s="7" customFormat="1" ht="12.75" customHeight="1">
      <c r="A179" s="17"/>
      <c r="B179" s="18" t="s">
        <v>402</v>
      </c>
      <c r="C179" s="19" t="s">
        <v>403</v>
      </c>
      <c r="D179" s="29">
        <v>304408091</v>
      </c>
      <c r="E179" s="105">
        <v>426609091</v>
      </c>
      <c r="F179" s="111">
        <f t="shared" si="60"/>
        <v>0.7135527522079926</v>
      </c>
      <c r="G179" s="36">
        <v>110536217</v>
      </c>
      <c r="H179" s="30">
        <v>314077676</v>
      </c>
      <c r="I179" s="89">
        <f t="shared" si="61"/>
        <v>0.3519391075728668</v>
      </c>
      <c r="J179" s="30">
        <v>110536217</v>
      </c>
      <c r="K179" s="30">
        <v>239521929</v>
      </c>
      <c r="L179" s="89">
        <f t="shared" si="62"/>
        <v>0.4614868353035016</v>
      </c>
      <c r="M179" s="30">
        <v>110536217</v>
      </c>
      <c r="N179" s="30">
        <v>304408091</v>
      </c>
      <c r="O179" s="89">
        <f t="shared" si="63"/>
        <v>0.3631185249934766</v>
      </c>
      <c r="P179" s="30">
        <v>20113800</v>
      </c>
      <c r="Q179" s="30">
        <v>127434800</v>
      </c>
      <c r="R179" s="89">
        <f t="shared" si="64"/>
        <v>0.15783600711893456</v>
      </c>
      <c r="S179" s="39">
        <v>1600000</v>
      </c>
      <c r="T179" s="40">
        <v>127434800</v>
      </c>
      <c r="U179" s="89">
        <f t="shared" si="65"/>
        <v>0.01255544011525894</v>
      </c>
      <c r="V179" s="39">
        <v>1600000</v>
      </c>
      <c r="W179" s="40">
        <v>1182204303</v>
      </c>
      <c r="X179" s="89">
        <f t="shared" si="66"/>
        <v>0.001353403972511171</v>
      </c>
      <c r="Y179" s="39">
        <v>115780366</v>
      </c>
      <c r="Z179" s="39">
        <v>127434800</v>
      </c>
      <c r="AA179" s="89">
        <f t="shared" si="67"/>
        <v>0.9085459073973514</v>
      </c>
      <c r="AB179" s="30">
        <v>61182619</v>
      </c>
      <c r="AC179" s="39">
        <v>122919388</v>
      </c>
      <c r="AD179" s="89">
        <f t="shared" si="68"/>
        <v>0.4977458804139181</v>
      </c>
      <c r="AE179" s="30">
        <v>28931765</v>
      </c>
      <c r="AF179" s="39">
        <v>314077676</v>
      </c>
      <c r="AG179" s="89">
        <f t="shared" si="69"/>
        <v>0.09211659156571192</v>
      </c>
    </row>
    <row r="180" spans="1:33" s="7" customFormat="1" ht="12.75" customHeight="1">
      <c r="A180" s="17"/>
      <c r="B180" s="18" t="s">
        <v>404</v>
      </c>
      <c r="C180" s="19" t="s">
        <v>405</v>
      </c>
      <c r="D180" s="29">
        <v>640401782</v>
      </c>
      <c r="E180" s="105">
        <v>669193782</v>
      </c>
      <c r="F180" s="111">
        <f t="shared" si="60"/>
        <v>0.9569750933519583</v>
      </c>
      <c r="G180" s="36">
        <v>143567994</v>
      </c>
      <c r="H180" s="30">
        <v>528998501</v>
      </c>
      <c r="I180" s="89">
        <f t="shared" si="61"/>
        <v>0.2713958427644013</v>
      </c>
      <c r="J180" s="30">
        <v>143567994</v>
      </c>
      <c r="K180" s="30">
        <v>395312621</v>
      </c>
      <c r="L180" s="89">
        <f t="shared" si="62"/>
        <v>0.36317584203819286</v>
      </c>
      <c r="M180" s="30">
        <v>143567994</v>
      </c>
      <c r="N180" s="30">
        <v>640401782</v>
      </c>
      <c r="O180" s="89">
        <f t="shared" si="63"/>
        <v>0.22418425125494107</v>
      </c>
      <c r="P180" s="30">
        <v>233741024</v>
      </c>
      <c r="Q180" s="30">
        <v>278844024</v>
      </c>
      <c r="R180" s="89">
        <f t="shared" si="64"/>
        <v>0.8382500748877444</v>
      </c>
      <c r="S180" s="39">
        <v>85000000</v>
      </c>
      <c r="T180" s="40">
        <v>278844024</v>
      </c>
      <c r="U180" s="89">
        <f t="shared" si="65"/>
        <v>0.3048299145188064</v>
      </c>
      <c r="V180" s="39">
        <v>85000000</v>
      </c>
      <c r="W180" s="40">
        <v>950000000</v>
      </c>
      <c r="X180" s="89">
        <f t="shared" si="66"/>
        <v>0.08947368421052632</v>
      </c>
      <c r="Y180" s="39">
        <v>249067745</v>
      </c>
      <c r="Z180" s="39">
        <v>278844024</v>
      </c>
      <c r="AA180" s="89">
        <f t="shared" si="67"/>
        <v>0.8932152872675514</v>
      </c>
      <c r="AB180" s="30">
        <v>400000000</v>
      </c>
      <c r="AC180" s="39">
        <v>306042124</v>
      </c>
      <c r="AD180" s="89">
        <f t="shared" si="68"/>
        <v>1.307009619368607</v>
      </c>
      <c r="AE180" s="30">
        <v>10500000</v>
      </c>
      <c r="AF180" s="39">
        <v>528998501</v>
      </c>
      <c r="AG180" s="89">
        <f t="shared" si="69"/>
        <v>0.019848827511138825</v>
      </c>
    </row>
    <row r="181" spans="1:33" s="7" customFormat="1" ht="12.75" customHeight="1">
      <c r="A181" s="17"/>
      <c r="B181" s="18" t="s">
        <v>406</v>
      </c>
      <c r="C181" s="19" t="s">
        <v>407</v>
      </c>
      <c r="D181" s="29">
        <v>191126835</v>
      </c>
      <c r="E181" s="105">
        <v>473691535</v>
      </c>
      <c r="F181" s="111">
        <f t="shared" si="60"/>
        <v>0.40348374602049836</v>
      </c>
      <c r="G181" s="36">
        <v>96788198</v>
      </c>
      <c r="H181" s="30">
        <v>382495234</v>
      </c>
      <c r="I181" s="89">
        <f t="shared" si="61"/>
        <v>0.25304419348660434</v>
      </c>
      <c r="J181" s="30">
        <v>96788198</v>
      </c>
      <c r="K181" s="30">
        <v>359175234</v>
      </c>
      <c r="L181" s="89">
        <f t="shared" si="62"/>
        <v>0.2694734737751991</v>
      </c>
      <c r="M181" s="30">
        <v>96788198</v>
      </c>
      <c r="N181" s="30">
        <v>191126835</v>
      </c>
      <c r="O181" s="89">
        <f t="shared" si="63"/>
        <v>0.5064082079316596</v>
      </c>
      <c r="P181" s="30">
        <v>58399959</v>
      </c>
      <c r="Q181" s="30">
        <v>159759125</v>
      </c>
      <c r="R181" s="89">
        <f t="shared" si="64"/>
        <v>0.3655500679538649</v>
      </c>
      <c r="S181" s="39">
        <v>0</v>
      </c>
      <c r="T181" s="40">
        <v>159759125</v>
      </c>
      <c r="U181" s="89">
        <f t="shared" si="65"/>
        <v>0</v>
      </c>
      <c r="V181" s="39">
        <v>0</v>
      </c>
      <c r="W181" s="40">
        <v>1378476443</v>
      </c>
      <c r="X181" s="89">
        <f t="shared" si="66"/>
        <v>0</v>
      </c>
      <c r="Y181" s="39">
        <v>96129266</v>
      </c>
      <c r="Z181" s="39">
        <v>159759125</v>
      </c>
      <c r="AA181" s="89">
        <f t="shared" si="67"/>
        <v>0.6017137737828747</v>
      </c>
      <c r="AB181" s="30">
        <v>60483519</v>
      </c>
      <c r="AC181" s="39">
        <v>31264079</v>
      </c>
      <c r="AD181" s="89">
        <f t="shared" si="68"/>
        <v>1.9346010160734304</v>
      </c>
      <c r="AE181" s="30">
        <v>157408000</v>
      </c>
      <c r="AF181" s="39">
        <v>382495234</v>
      </c>
      <c r="AG181" s="89">
        <f t="shared" si="69"/>
        <v>0.41152931071554216</v>
      </c>
    </row>
    <row r="182" spans="1:33" s="7" customFormat="1" ht="12.75" customHeight="1">
      <c r="A182" s="17"/>
      <c r="B182" s="18" t="s">
        <v>88</v>
      </c>
      <c r="C182" s="19" t="s">
        <v>89</v>
      </c>
      <c r="D182" s="29">
        <v>1333892000</v>
      </c>
      <c r="E182" s="105">
        <v>1849211000</v>
      </c>
      <c r="F182" s="111">
        <f t="shared" si="60"/>
        <v>0.7213303403451526</v>
      </c>
      <c r="G182" s="36">
        <v>370680000</v>
      </c>
      <c r="H182" s="30">
        <v>1582851000</v>
      </c>
      <c r="I182" s="89">
        <f t="shared" si="61"/>
        <v>0.23418502436426422</v>
      </c>
      <c r="J182" s="30">
        <v>370680000</v>
      </c>
      <c r="K182" s="30">
        <v>1067851000</v>
      </c>
      <c r="L182" s="89">
        <f t="shared" si="62"/>
        <v>0.3471270804634729</v>
      </c>
      <c r="M182" s="30">
        <v>370680000</v>
      </c>
      <c r="N182" s="30">
        <v>1333892000</v>
      </c>
      <c r="O182" s="89">
        <f t="shared" si="63"/>
        <v>0.27789356259727177</v>
      </c>
      <c r="P182" s="30">
        <v>0</v>
      </c>
      <c r="Q182" s="30">
        <v>255211000</v>
      </c>
      <c r="R182" s="89">
        <f t="shared" si="64"/>
        <v>0</v>
      </c>
      <c r="S182" s="39">
        <v>0</v>
      </c>
      <c r="T182" s="40">
        <v>255211000</v>
      </c>
      <c r="U182" s="89">
        <f t="shared" si="65"/>
        <v>0</v>
      </c>
      <c r="V182" s="39">
        <v>0</v>
      </c>
      <c r="W182" s="40">
        <v>6900000000</v>
      </c>
      <c r="X182" s="89">
        <f t="shared" si="66"/>
        <v>0</v>
      </c>
      <c r="Y182" s="39">
        <v>247711000</v>
      </c>
      <c r="Z182" s="39">
        <v>255211000</v>
      </c>
      <c r="AA182" s="89">
        <f t="shared" si="67"/>
        <v>0.970612551966804</v>
      </c>
      <c r="AB182" s="30">
        <v>241500000</v>
      </c>
      <c r="AC182" s="39">
        <v>657500000</v>
      </c>
      <c r="AD182" s="89">
        <f t="shared" si="68"/>
        <v>0.3673003802281369</v>
      </c>
      <c r="AE182" s="30">
        <v>183000000</v>
      </c>
      <c r="AF182" s="39">
        <v>1582851000</v>
      </c>
      <c r="AG182" s="89">
        <f t="shared" si="69"/>
        <v>0.1156141670946918</v>
      </c>
    </row>
    <row r="183" spans="1:33" s="7" customFormat="1" ht="12.75" customHeight="1">
      <c r="A183" s="17"/>
      <c r="B183" s="18" t="s">
        <v>90</v>
      </c>
      <c r="C183" s="19" t="s">
        <v>91</v>
      </c>
      <c r="D183" s="29">
        <v>3872007906</v>
      </c>
      <c r="E183" s="105">
        <v>4455775815</v>
      </c>
      <c r="F183" s="111">
        <f t="shared" si="60"/>
        <v>0.8689862476844563</v>
      </c>
      <c r="G183" s="36">
        <v>577888981</v>
      </c>
      <c r="H183" s="30">
        <v>3886035043</v>
      </c>
      <c r="I183" s="89">
        <f t="shared" si="61"/>
        <v>0.14870915331578496</v>
      </c>
      <c r="J183" s="30">
        <v>577888981</v>
      </c>
      <c r="K183" s="30">
        <v>2116762945</v>
      </c>
      <c r="L183" s="89">
        <f t="shared" si="62"/>
        <v>0.2730059983169254</v>
      </c>
      <c r="M183" s="30">
        <v>577888981</v>
      </c>
      <c r="N183" s="30">
        <v>3872007906</v>
      </c>
      <c r="O183" s="89">
        <f t="shared" si="63"/>
        <v>0.1492478825016118</v>
      </c>
      <c r="P183" s="30">
        <v>88000000</v>
      </c>
      <c r="Q183" s="30">
        <v>486874090</v>
      </c>
      <c r="R183" s="89">
        <f t="shared" si="64"/>
        <v>0.18074488211110187</v>
      </c>
      <c r="S183" s="39">
        <v>0</v>
      </c>
      <c r="T183" s="40">
        <v>486874090</v>
      </c>
      <c r="U183" s="89">
        <f t="shared" si="65"/>
        <v>0</v>
      </c>
      <c r="V183" s="39">
        <v>0</v>
      </c>
      <c r="W183" s="40">
        <v>9206086027</v>
      </c>
      <c r="X183" s="89">
        <f t="shared" si="66"/>
        <v>0</v>
      </c>
      <c r="Y183" s="39">
        <v>469018263</v>
      </c>
      <c r="Z183" s="39">
        <v>486874090</v>
      </c>
      <c r="AA183" s="89">
        <f t="shared" si="67"/>
        <v>0.9633255756123724</v>
      </c>
      <c r="AB183" s="30">
        <v>319300726</v>
      </c>
      <c r="AC183" s="39">
        <v>2921054967</v>
      </c>
      <c r="AD183" s="89">
        <f t="shared" si="68"/>
        <v>0.10931007105557147</v>
      </c>
      <c r="AE183" s="30">
        <v>800663901</v>
      </c>
      <c r="AF183" s="39">
        <v>3886035043</v>
      </c>
      <c r="AG183" s="89">
        <f t="shared" si="69"/>
        <v>0.20603620197462022</v>
      </c>
    </row>
    <row r="184" spans="1:33" s="7" customFormat="1" ht="12.75" customHeight="1">
      <c r="A184" s="17"/>
      <c r="B184" s="18" t="s">
        <v>408</v>
      </c>
      <c r="C184" s="19" t="s">
        <v>409</v>
      </c>
      <c r="D184" s="29">
        <v>94348743</v>
      </c>
      <c r="E184" s="105">
        <v>163590000</v>
      </c>
      <c r="F184" s="111">
        <f t="shared" si="60"/>
        <v>0.5767390610673024</v>
      </c>
      <c r="G184" s="36">
        <v>43322000</v>
      </c>
      <c r="H184" s="30">
        <v>158059931</v>
      </c>
      <c r="I184" s="89">
        <f t="shared" si="61"/>
        <v>0.2740859098565594</v>
      </c>
      <c r="J184" s="30">
        <v>43322000</v>
      </c>
      <c r="K184" s="30">
        <v>131535885</v>
      </c>
      <c r="L184" s="89">
        <f t="shared" si="62"/>
        <v>0.3293549893247763</v>
      </c>
      <c r="M184" s="30">
        <v>43322000</v>
      </c>
      <c r="N184" s="30">
        <v>94348743</v>
      </c>
      <c r="O184" s="89">
        <f t="shared" si="63"/>
        <v>0.4591688094880077</v>
      </c>
      <c r="P184" s="30">
        <v>3500000</v>
      </c>
      <c r="Q184" s="30">
        <v>34769250</v>
      </c>
      <c r="R184" s="89">
        <f t="shared" si="64"/>
        <v>0.10066366113735556</v>
      </c>
      <c r="S184" s="39">
        <v>0</v>
      </c>
      <c r="T184" s="40">
        <v>34769250</v>
      </c>
      <c r="U184" s="89">
        <f t="shared" si="65"/>
        <v>0</v>
      </c>
      <c r="V184" s="39">
        <v>0</v>
      </c>
      <c r="W184" s="40">
        <v>364677886</v>
      </c>
      <c r="X184" s="89">
        <f t="shared" si="66"/>
        <v>0</v>
      </c>
      <c r="Y184" s="39">
        <v>31269250</v>
      </c>
      <c r="Z184" s="39">
        <v>34769250</v>
      </c>
      <c r="AA184" s="89">
        <f t="shared" si="67"/>
        <v>0.8993363388626444</v>
      </c>
      <c r="AB184" s="30">
        <v>80983794</v>
      </c>
      <c r="AC184" s="39">
        <v>56910895</v>
      </c>
      <c r="AD184" s="89">
        <f t="shared" si="68"/>
        <v>1.4229928030476413</v>
      </c>
      <c r="AE184" s="30">
        <v>60625000</v>
      </c>
      <c r="AF184" s="39">
        <v>158059931</v>
      </c>
      <c r="AG184" s="89">
        <f t="shared" si="69"/>
        <v>0.38355704457444056</v>
      </c>
    </row>
    <row r="185" spans="1:33" s="7" customFormat="1" ht="12.75" customHeight="1">
      <c r="A185" s="17"/>
      <c r="B185" s="18" t="s">
        <v>410</v>
      </c>
      <c r="C185" s="19" t="s">
        <v>411</v>
      </c>
      <c r="D185" s="29">
        <v>485444625</v>
      </c>
      <c r="E185" s="105">
        <v>839913012</v>
      </c>
      <c r="F185" s="111">
        <f t="shared" si="60"/>
        <v>0.5779701207915088</v>
      </c>
      <c r="G185" s="36">
        <v>191558562</v>
      </c>
      <c r="H185" s="30">
        <v>762027556</v>
      </c>
      <c r="I185" s="89">
        <f t="shared" si="61"/>
        <v>0.2513800983858384</v>
      </c>
      <c r="J185" s="30">
        <v>191558562</v>
      </c>
      <c r="K185" s="30">
        <v>702027556</v>
      </c>
      <c r="L185" s="89">
        <f t="shared" si="62"/>
        <v>0.2728647335319128</v>
      </c>
      <c r="M185" s="30">
        <v>191558562</v>
      </c>
      <c r="N185" s="30">
        <v>485444625</v>
      </c>
      <c r="O185" s="89">
        <f t="shared" si="63"/>
        <v>0.39460435265917304</v>
      </c>
      <c r="P185" s="30">
        <v>30600000</v>
      </c>
      <c r="Q185" s="30">
        <v>185872000</v>
      </c>
      <c r="R185" s="89">
        <f t="shared" si="64"/>
        <v>0.16462942239820952</v>
      </c>
      <c r="S185" s="39">
        <v>0</v>
      </c>
      <c r="T185" s="40">
        <v>185872000</v>
      </c>
      <c r="U185" s="89">
        <f t="shared" si="65"/>
        <v>0</v>
      </c>
      <c r="V185" s="39">
        <v>0</v>
      </c>
      <c r="W185" s="40">
        <v>1186476000</v>
      </c>
      <c r="X185" s="89">
        <f t="shared" si="66"/>
        <v>0</v>
      </c>
      <c r="Y185" s="39">
        <v>161772000</v>
      </c>
      <c r="Z185" s="39">
        <v>185872000</v>
      </c>
      <c r="AA185" s="89">
        <f t="shared" si="67"/>
        <v>0.870340879745201</v>
      </c>
      <c r="AB185" s="30">
        <v>214968000</v>
      </c>
      <c r="AC185" s="39">
        <v>114118913</v>
      </c>
      <c r="AD185" s="89">
        <f t="shared" si="68"/>
        <v>1.8837193095240927</v>
      </c>
      <c r="AE185" s="30">
        <v>40000000</v>
      </c>
      <c r="AF185" s="39">
        <v>762027556</v>
      </c>
      <c r="AG185" s="89">
        <f t="shared" si="69"/>
        <v>0.05249154008283658</v>
      </c>
    </row>
    <row r="186" spans="1:33" s="7" customFormat="1" ht="12.75" customHeight="1">
      <c r="A186" s="17"/>
      <c r="B186" s="18" t="s">
        <v>412</v>
      </c>
      <c r="C186" s="19" t="s">
        <v>413</v>
      </c>
      <c r="D186" s="29">
        <v>57417608</v>
      </c>
      <c r="E186" s="105">
        <v>161146609</v>
      </c>
      <c r="F186" s="111">
        <f t="shared" si="60"/>
        <v>0.3563066474454948</v>
      </c>
      <c r="G186" s="36">
        <v>53865669</v>
      </c>
      <c r="H186" s="30">
        <v>114676990</v>
      </c>
      <c r="I186" s="89">
        <f t="shared" si="61"/>
        <v>0.4697164531437388</v>
      </c>
      <c r="J186" s="30">
        <v>53865669</v>
      </c>
      <c r="K186" s="30">
        <v>114676990</v>
      </c>
      <c r="L186" s="89">
        <f t="shared" si="62"/>
        <v>0.4697164531437388</v>
      </c>
      <c r="M186" s="30">
        <v>53865669</v>
      </c>
      <c r="N186" s="30">
        <v>57417608</v>
      </c>
      <c r="O186" s="89">
        <f t="shared" si="63"/>
        <v>0.9381385062226905</v>
      </c>
      <c r="P186" s="30">
        <v>3080000</v>
      </c>
      <c r="Q186" s="30">
        <v>45279000</v>
      </c>
      <c r="R186" s="89">
        <f t="shared" si="64"/>
        <v>0.0680227036816184</v>
      </c>
      <c r="S186" s="39">
        <v>0</v>
      </c>
      <c r="T186" s="40">
        <v>45279000</v>
      </c>
      <c r="U186" s="89">
        <f t="shared" si="65"/>
        <v>0</v>
      </c>
      <c r="V186" s="39">
        <v>0</v>
      </c>
      <c r="W186" s="40">
        <v>284077717</v>
      </c>
      <c r="X186" s="89">
        <f t="shared" si="66"/>
        <v>0</v>
      </c>
      <c r="Y186" s="39">
        <v>37794235</v>
      </c>
      <c r="Z186" s="39">
        <v>45279000</v>
      </c>
      <c r="AA186" s="89">
        <f t="shared" si="67"/>
        <v>0.8346967689215751</v>
      </c>
      <c r="AB186" s="30">
        <v>3200000</v>
      </c>
      <c r="AC186" s="39">
        <v>0</v>
      </c>
      <c r="AD186" s="89">
        <f t="shared" si="68"/>
        <v>0</v>
      </c>
      <c r="AE186" s="30">
        <v>13456000</v>
      </c>
      <c r="AF186" s="39">
        <v>114676990</v>
      </c>
      <c r="AG186" s="89">
        <f t="shared" si="69"/>
        <v>0.11733827335370417</v>
      </c>
    </row>
    <row r="187" spans="1:33" s="7" customFormat="1" ht="12.75" customHeight="1">
      <c r="A187" s="17"/>
      <c r="B187" s="18" t="s">
        <v>414</v>
      </c>
      <c r="C187" s="19" t="s">
        <v>415</v>
      </c>
      <c r="D187" s="29">
        <v>107907116</v>
      </c>
      <c r="E187" s="105">
        <v>196934116</v>
      </c>
      <c r="F187" s="111">
        <f t="shared" si="60"/>
        <v>0.5479351073939875</v>
      </c>
      <c r="G187" s="36">
        <v>72020974</v>
      </c>
      <c r="H187" s="30">
        <v>167040886</v>
      </c>
      <c r="I187" s="89">
        <f t="shared" si="61"/>
        <v>0.43115775858612243</v>
      </c>
      <c r="J187" s="30">
        <v>72020974</v>
      </c>
      <c r="K187" s="30">
        <v>132742441</v>
      </c>
      <c r="L187" s="89">
        <f t="shared" si="62"/>
        <v>0.5425617719354732</v>
      </c>
      <c r="M187" s="30">
        <v>72020974</v>
      </c>
      <c r="N187" s="30">
        <v>107907116</v>
      </c>
      <c r="O187" s="89">
        <f t="shared" si="63"/>
        <v>0.6674348890948026</v>
      </c>
      <c r="P187" s="30">
        <v>0</v>
      </c>
      <c r="Q187" s="30">
        <v>29739000</v>
      </c>
      <c r="R187" s="89">
        <f t="shared" si="64"/>
        <v>0</v>
      </c>
      <c r="S187" s="39">
        <v>0</v>
      </c>
      <c r="T187" s="40">
        <v>29739000</v>
      </c>
      <c r="U187" s="89">
        <f t="shared" si="65"/>
        <v>0</v>
      </c>
      <c r="V187" s="39">
        <v>0</v>
      </c>
      <c r="W187" s="40">
        <v>493403035</v>
      </c>
      <c r="X187" s="89">
        <f t="shared" si="66"/>
        <v>0</v>
      </c>
      <c r="Y187" s="39">
        <v>28439000</v>
      </c>
      <c r="Z187" s="39">
        <v>29739000</v>
      </c>
      <c r="AA187" s="89">
        <f t="shared" si="67"/>
        <v>0.9562863579811023</v>
      </c>
      <c r="AB187" s="30">
        <v>59355325</v>
      </c>
      <c r="AC187" s="39">
        <v>59142027</v>
      </c>
      <c r="AD187" s="89">
        <f t="shared" si="68"/>
        <v>1.0036065385449167</v>
      </c>
      <c r="AE187" s="30">
        <v>54343093</v>
      </c>
      <c r="AF187" s="39">
        <v>167040886</v>
      </c>
      <c r="AG187" s="89">
        <f t="shared" si="69"/>
        <v>0.32532809362613174</v>
      </c>
    </row>
    <row r="188" spans="1:33" s="7" customFormat="1" ht="12.75" customHeight="1">
      <c r="A188" s="17"/>
      <c r="B188" s="18" t="s">
        <v>416</v>
      </c>
      <c r="C188" s="19" t="s">
        <v>417</v>
      </c>
      <c r="D188" s="29">
        <v>477881194</v>
      </c>
      <c r="E188" s="105">
        <v>683553194</v>
      </c>
      <c r="F188" s="111">
        <f t="shared" si="60"/>
        <v>0.6991133948238124</v>
      </c>
      <c r="G188" s="36">
        <v>232164706</v>
      </c>
      <c r="H188" s="30">
        <v>638269096</v>
      </c>
      <c r="I188" s="89">
        <f t="shared" si="61"/>
        <v>0.36374110458263514</v>
      </c>
      <c r="J188" s="30">
        <v>232164706</v>
      </c>
      <c r="K188" s="30">
        <v>565785296</v>
      </c>
      <c r="L188" s="89">
        <f t="shared" si="62"/>
        <v>0.41034064978599233</v>
      </c>
      <c r="M188" s="30">
        <v>232164706</v>
      </c>
      <c r="N188" s="30">
        <v>477881194</v>
      </c>
      <c r="O188" s="89">
        <f t="shared" si="63"/>
        <v>0.4858209716450989</v>
      </c>
      <c r="P188" s="30">
        <v>56640000</v>
      </c>
      <c r="Q188" s="30">
        <v>127056949</v>
      </c>
      <c r="R188" s="89">
        <f t="shared" si="64"/>
        <v>0.4457843545416788</v>
      </c>
      <c r="S188" s="39">
        <v>56640000</v>
      </c>
      <c r="T188" s="40">
        <v>127056949</v>
      </c>
      <c r="U188" s="89">
        <f t="shared" si="65"/>
        <v>0.4457843545416788</v>
      </c>
      <c r="V188" s="39">
        <v>56640000</v>
      </c>
      <c r="W188" s="40">
        <v>1195149468</v>
      </c>
      <c r="X188" s="89">
        <f t="shared" si="66"/>
        <v>0.047391561906297064</v>
      </c>
      <c r="Y188" s="39">
        <v>59403000</v>
      </c>
      <c r="Z188" s="39">
        <v>127056949</v>
      </c>
      <c r="AA188" s="89">
        <f t="shared" si="67"/>
        <v>0.4675305087012596</v>
      </c>
      <c r="AB188" s="30">
        <v>120893296</v>
      </c>
      <c r="AC188" s="39">
        <v>152939163</v>
      </c>
      <c r="AD188" s="89">
        <f t="shared" si="68"/>
        <v>0.7904665726462751</v>
      </c>
      <c r="AE188" s="30">
        <v>379299837</v>
      </c>
      <c r="AF188" s="39">
        <v>638269096</v>
      </c>
      <c r="AG188" s="89">
        <f t="shared" si="69"/>
        <v>0.5942632024283375</v>
      </c>
    </row>
    <row r="189" spans="1:33" s="7" customFormat="1" ht="12.75" customHeight="1">
      <c r="A189" s="17"/>
      <c r="B189" s="18" t="s">
        <v>418</v>
      </c>
      <c r="C189" s="19" t="s">
        <v>419</v>
      </c>
      <c r="D189" s="29">
        <v>349329000</v>
      </c>
      <c r="E189" s="105">
        <v>446121000</v>
      </c>
      <c r="F189" s="111">
        <f t="shared" si="60"/>
        <v>0.7830364407862441</v>
      </c>
      <c r="G189" s="36">
        <v>156292000</v>
      </c>
      <c r="H189" s="30">
        <v>406246000</v>
      </c>
      <c r="I189" s="89">
        <f t="shared" si="61"/>
        <v>0.38472255726825616</v>
      </c>
      <c r="J189" s="30">
        <v>156292000</v>
      </c>
      <c r="K189" s="30">
        <v>283246000</v>
      </c>
      <c r="L189" s="89">
        <f t="shared" si="62"/>
        <v>0.5517889043446332</v>
      </c>
      <c r="M189" s="30">
        <v>156292000</v>
      </c>
      <c r="N189" s="30">
        <v>349329000</v>
      </c>
      <c r="O189" s="89">
        <f t="shared" si="63"/>
        <v>0.4474063132462521</v>
      </c>
      <c r="P189" s="30">
        <v>0</v>
      </c>
      <c r="Q189" s="30">
        <v>39875000</v>
      </c>
      <c r="R189" s="89">
        <f t="shared" si="64"/>
        <v>0</v>
      </c>
      <c r="S189" s="39">
        <v>0</v>
      </c>
      <c r="T189" s="40">
        <v>39875000</v>
      </c>
      <c r="U189" s="89">
        <f t="shared" si="65"/>
        <v>0</v>
      </c>
      <c r="V189" s="39">
        <v>0</v>
      </c>
      <c r="W189" s="40">
        <v>618000000</v>
      </c>
      <c r="X189" s="89">
        <f t="shared" si="66"/>
        <v>0</v>
      </c>
      <c r="Y189" s="39">
        <v>39875000</v>
      </c>
      <c r="Z189" s="39">
        <v>39875000</v>
      </c>
      <c r="AA189" s="89">
        <f t="shared" si="67"/>
        <v>1</v>
      </c>
      <c r="AB189" s="30">
        <v>98000000</v>
      </c>
      <c r="AC189" s="39">
        <v>239370000</v>
      </c>
      <c r="AD189" s="89">
        <f t="shared" si="68"/>
        <v>0.409408029410536</v>
      </c>
      <c r="AE189" s="30">
        <v>58045000</v>
      </c>
      <c r="AF189" s="39">
        <v>406246000</v>
      </c>
      <c r="AG189" s="89">
        <f t="shared" si="69"/>
        <v>0.14288140683231343</v>
      </c>
    </row>
    <row r="190" spans="1:33" s="7" customFormat="1" ht="12.75" customHeight="1">
      <c r="A190" s="17"/>
      <c r="B190" s="18" t="s">
        <v>420</v>
      </c>
      <c r="C190" s="19" t="s">
        <v>421</v>
      </c>
      <c r="D190" s="29">
        <v>158412202</v>
      </c>
      <c r="E190" s="105">
        <v>292011202</v>
      </c>
      <c r="F190" s="111">
        <f t="shared" si="60"/>
        <v>0.5424867296700487</v>
      </c>
      <c r="G190" s="36">
        <v>116377002</v>
      </c>
      <c r="H190" s="30">
        <v>293237993</v>
      </c>
      <c r="I190" s="89">
        <f t="shared" si="61"/>
        <v>0.3968687713668808</v>
      </c>
      <c r="J190" s="30">
        <v>116377002</v>
      </c>
      <c r="K190" s="30">
        <v>238910412</v>
      </c>
      <c r="L190" s="89">
        <f t="shared" si="62"/>
        <v>0.4871156557211914</v>
      </c>
      <c r="M190" s="30">
        <v>116377002</v>
      </c>
      <c r="N190" s="30">
        <v>158412202</v>
      </c>
      <c r="O190" s="89">
        <f t="shared" si="63"/>
        <v>0.734646703541183</v>
      </c>
      <c r="P190" s="30">
        <v>1618950</v>
      </c>
      <c r="Q190" s="30">
        <v>33532950</v>
      </c>
      <c r="R190" s="89">
        <f t="shared" si="64"/>
        <v>0.04827937893922247</v>
      </c>
      <c r="S190" s="39">
        <v>0</v>
      </c>
      <c r="T190" s="40">
        <v>33532950</v>
      </c>
      <c r="U190" s="89">
        <f t="shared" si="65"/>
        <v>0</v>
      </c>
      <c r="V190" s="39">
        <v>0</v>
      </c>
      <c r="W190" s="40">
        <v>575341275</v>
      </c>
      <c r="X190" s="89">
        <f t="shared" si="66"/>
        <v>0</v>
      </c>
      <c r="Y190" s="39">
        <v>32034000</v>
      </c>
      <c r="Z190" s="39">
        <v>33532950</v>
      </c>
      <c r="AA190" s="89">
        <f t="shared" si="67"/>
        <v>0.9552991907959186</v>
      </c>
      <c r="AB190" s="30">
        <v>62786288</v>
      </c>
      <c r="AC190" s="39">
        <v>73291550</v>
      </c>
      <c r="AD190" s="89">
        <f t="shared" si="68"/>
        <v>0.8566647587614125</v>
      </c>
      <c r="AE190" s="30">
        <v>153407785</v>
      </c>
      <c r="AF190" s="39">
        <v>293237993</v>
      </c>
      <c r="AG190" s="89">
        <f t="shared" si="69"/>
        <v>0.5231511218261543</v>
      </c>
    </row>
    <row r="191" spans="1:33" s="7" customFormat="1" ht="12.75" customHeight="1">
      <c r="A191" s="17"/>
      <c r="B191" s="18" t="s">
        <v>422</v>
      </c>
      <c r="C191" s="19" t="s">
        <v>423</v>
      </c>
      <c r="D191" s="29">
        <v>347245648</v>
      </c>
      <c r="E191" s="105">
        <v>414485648</v>
      </c>
      <c r="F191" s="111">
        <f t="shared" si="60"/>
        <v>0.8377748413619378</v>
      </c>
      <c r="G191" s="36">
        <v>160409290</v>
      </c>
      <c r="H191" s="30">
        <v>404097798</v>
      </c>
      <c r="I191" s="89">
        <f t="shared" si="61"/>
        <v>0.3969566050444056</v>
      </c>
      <c r="J191" s="30">
        <v>160409290</v>
      </c>
      <c r="K191" s="30">
        <v>309044484</v>
      </c>
      <c r="L191" s="89">
        <f t="shared" si="62"/>
        <v>0.5190491929310733</v>
      </c>
      <c r="M191" s="30">
        <v>160409290</v>
      </c>
      <c r="N191" s="30">
        <v>347245648</v>
      </c>
      <c r="O191" s="89">
        <f t="shared" si="63"/>
        <v>0.4619475893330706</v>
      </c>
      <c r="P191" s="30">
        <v>0</v>
      </c>
      <c r="Q191" s="30">
        <v>56288000</v>
      </c>
      <c r="R191" s="89">
        <f t="shared" si="64"/>
        <v>0</v>
      </c>
      <c r="S191" s="39">
        <v>0</v>
      </c>
      <c r="T191" s="40">
        <v>56288000</v>
      </c>
      <c r="U191" s="89">
        <f t="shared" si="65"/>
        <v>0</v>
      </c>
      <c r="V191" s="39">
        <v>0</v>
      </c>
      <c r="W191" s="40">
        <v>738443120</v>
      </c>
      <c r="X191" s="89">
        <f t="shared" si="66"/>
        <v>0</v>
      </c>
      <c r="Y191" s="39">
        <v>41238000</v>
      </c>
      <c r="Z191" s="39">
        <v>56288000</v>
      </c>
      <c r="AA191" s="89">
        <f t="shared" si="67"/>
        <v>0.732625071063104</v>
      </c>
      <c r="AB191" s="30">
        <v>49256700</v>
      </c>
      <c r="AC191" s="39">
        <v>207457539</v>
      </c>
      <c r="AD191" s="89">
        <f t="shared" si="68"/>
        <v>0.23743027241829953</v>
      </c>
      <c r="AE191" s="30">
        <v>396688426</v>
      </c>
      <c r="AF191" s="39">
        <v>404097798</v>
      </c>
      <c r="AG191" s="89">
        <f t="shared" si="69"/>
        <v>0.9816644088716365</v>
      </c>
    </row>
    <row r="192" spans="1:33" s="7" customFormat="1" ht="12.75" customHeight="1">
      <c r="A192" s="17"/>
      <c r="B192" s="18" t="s">
        <v>424</v>
      </c>
      <c r="C192" s="19" t="s">
        <v>425</v>
      </c>
      <c r="D192" s="29">
        <v>107744945</v>
      </c>
      <c r="E192" s="105">
        <v>169544945</v>
      </c>
      <c r="F192" s="111">
        <f t="shared" si="60"/>
        <v>0.635494883082477</v>
      </c>
      <c r="G192" s="36">
        <v>48189122</v>
      </c>
      <c r="H192" s="30">
        <v>179701424</v>
      </c>
      <c r="I192" s="89">
        <f t="shared" si="61"/>
        <v>0.26816215991699655</v>
      </c>
      <c r="J192" s="30">
        <v>48189122</v>
      </c>
      <c r="K192" s="30">
        <v>151239699</v>
      </c>
      <c r="L192" s="89">
        <f t="shared" si="62"/>
        <v>0.31862746566296724</v>
      </c>
      <c r="M192" s="30">
        <v>48189122</v>
      </c>
      <c r="N192" s="30">
        <v>107744945</v>
      </c>
      <c r="O192" s="89">
        <f t="shared" si="63"/>
        <v>0.447251813066497</v>
      </c>
      <c r="P192" s="30">
        <v>0</v>
      </c>
      <c r="Q192" s="30">
        <v>20279000</v>
      </c>
      <c r="R192" s="89">
        <f t="shared" si="64"/>
        <v>0</v>
      </c>
      <c r="S192" s="39">
        <v>0</v>
      </c>
      <c r="T192" s="40">
        <v>20279000</v>
      </c>
      <c r="U192" s="89">
        <f t="shared" si="65"/>
        <v>0</v>
      </c>
      <c r="V192" s="39">
        <v>0</v>
      </c>
      <c r="W192" s="40">
        <v>263833387</v>
      </c>
      <c r="X192" s="89">
        <f t="shared" si="66"/>
        <v>0</v>
      </c>
      <c r="Y192" s="39">
        <v>14979000</v>
      </c>
      <c r="Z192" s="39">
        <v>20279000</v>
      </c>
      <c r="AA192" s="89">
        <f t="shared" si="67"/>
        <v>0.7386458898367769</v>
      </c>
      <c r="AB192" s="30">
        <v>4951314</v>
      </c>
      <c r="AC192" s="39">
        <v>51455756</v>
      </c>
      <c r="AD192" s="89">
        <f t="shared" si="68"/>
        <v>0.09622468669977369</v>
      </c>
      <c r="AE192" s="30">
        <v>61828000</v>
      </c>
      <c r="AF192" s="39">
        <v>179701424</v>
      </c>
      <c r="AG192" s="89">
        <f t="shared" si="69"/>
        <v>0.34405959966126926</v>
      </c>
    </row>
    <row r="193" spans="1:33" s="7" customFormat="1" ht="12.75" customHeight="1">
      <c r="A193" s="17"/>
      <c r="B193" s="18" t="s">
        <v>426</v>
      </c>
      <c r="C193" s="19" t="s">
        <v>427</v>
      </c>
      <c r="D193" s="29">
        <v>86199166</v>
      </c>
      <c r="E193" s="105">
        <v>257006966</v>
      </c>
      <c r="F193" s="111">
        <f t="shared" si="60"/>
        <v>0.33539622424086357</v>
      </c>
      <c r="G193" s="36">
        <v>80283937</v>
      </c>
      <c r="H193" s="30">
        <v>188140720</v>
      </c>
      <c r="I193" s="89">
        <f t="shared" si="61"/>
        <v>0.4267228115210785</v>
      </c>
      <c r="J193" s="30">
        <v>80283937</v>
      </c>
      <c r="K193" s="30">
        <v>184240720</v>
      </c>
      <c r="L193" s="89">
        <f t="shared" si="62"/>
        <v>0.435755662483299</v>
      </c>
      <c r="M193" s="30">
        <v>80283937</v>
      </c>
      <c r="N193" s="30">
        <v>86199166</v>
      </c>
      <c r="O193" s="89">
        <f t="shared" si="63"/>
        <v>0.9313771898906771</v>
      </c>
      <c r="P193" s="30">
        <v>19515000</v>
      </c>
      <c r="Q193" s="30">
        <v>63279000</v>
      </c>
      <c r="R193" s="89">
        <f t="shared" si="64"/>
        <v>0.3083961503816432</v>
      </c>
      <c r="S193" s="39">
        <v>0</v>
      </c>
      <c r="T193" s="40">
        <v>63279000</v>
      </c>
      <c r="U193" s="89">
        <f t="shared" si="65"/>
        <v>0</v>
      </c>
      <c r="V193" s="39">
        <v>0</v>
      </c>
      <c r="W193" s="40">
        <v>383334256</v>
      </c>
      <c r="X193" s="89">
        <f t="shared" si="66"/>
        <v>0</v>
      </c>
      <c r="Y193" s="39">
        <v>32452000</v>
      </c>
      <c r="Z193" s="39">
        <v>63279000</v>
      </c>
      <c r="AA193" s="89">
        <f t="shared" si="67"/>
        <v>0.5128399627048468</v>
      </c>
      <c r="AB193" s="30">
        <v>3384620</v>
      </c>
      <c r="AC193" s="39">
        <v>9261400</v>
      </c>
      <c r="AD193" s="89">
        <f t="shared" si="68"/>
        <v>0.3654544669272464</v>
      </c>
      <c r="AE193" s="30">
        <v>55000</v>
      </c>
      <c r="AF193" s="39">
        <v>188140720</v>
      </c>
      <c r="AG193" s="89">
        <f t="shared" si="69"/>
        <v>0.0002923343760989115</v>
      </c>
    </row>
    <row r="194" spans="1:33" s="7" customFormat="1" ht="12.75" customHeight="1">
      <c r="A194" s="17"/>
      <c r="B194" s="18" t="s">
        <v>428</v>
      </c>
      <c r="C194" s="19" t="s">
        <v>429</v>
      </c>
      <c r="D194" s="29">
        <v>275374375</v>
      </c>
      <c r="E194" s="105">
        <v>317844375</v>
      </c>
      <c r="F194" s="111">
        <f aca="true" t="shared" si="70" ref="F194:F223">IF($E194=0,0,($D194/$E194))</f>
        <v>0.8663811495798848</v>
      </c>
      <c r="G194" s="36">
        <v>56550873</v>
      </c>
      <c r="H194" s="30">
        <v>312932290</v>
      </c>
      <c r="I194" s="89">
        <f aca="true" t="shared" si="71" ref="I194:I223">IF($H194=0,0,($G194/$H194))</f>
        <v>0.18071280851202667</v>
      </c>
      <c r="J194" s="30">
        <v>56550873</v>
      </c>
      <c r="K194" s="30">
        <v>233848646</v>
      </c>
      <c r="L194" s="89">
        <f aca="true" t="shared" si="72" ref="L194:L223">IF($K194=0,0,($J194/$K194))</f>
        <v>0.2418268139127904</v>
      </c>
      <c r="M194" s="30">
        <v>56550873</v>
      </c>
      <c r="N194" s="30">
        <v>275374375</v>
      </c>
      <c r="O194" s="89">
        <f aca="true" t="shared" si="73" ref="O194:O223">IF($D194=0,0,($M194/$D194))</f>
        <v>0.2053599685882174</v>
      </c>
      <c r="P194" s="30">
        <v>4900000</v>
      </c>
      <c r="Q194" s="30">
        <v>44536000</v>
      </c>
      <c r="R194" s="89">
        <f aca="true" t="shared" si="74" ref="R194:R223">IF($Q194=0,0,($P194/$Q194))</f>
        <v>0.1100233518950961</v>
      </c>
      <c r="S194" s="39">
        <v>0</v>
      </c>
      <c r="T194" s="40">
        <v>44536000</v>
      </c>
      <c r="U194" s="89">
        <f aca="true" t="shared" si="75" ref="U194:U223">IF($T194=0,0,($S194/$T194))</f>
        <v>0</v>
      </c>
      <c r="V194" s="39">
        <v>0</v>
      </c>
      <c r="W194" s="40">
        <v>558800000</v>
      </c>
      <c r="X194" s="89">
        <f aca="true" t="shared" si="76" ref="X194:X223">IF($W194=0,0,($V194/$W194))</f>
        <v>0</v>
      </c>
      <c r="Y194" s="39">
        <v>27836000</v>
      </c>
      <c r="Z194" s="39">
        <v>44536000</v>
      </c>
      <c r="AA194" s="89">
        <f aca="true" t="shared" si="77" ref="AA194:AA223">IF($Z194=0,0,($Y194/$Z194))</f>
        <v>0.6250224537452848</v>
      </c>
      <c r="AB194" s="30">
        <v>69000000</v>
      </c>
      <c r="AC194" s="39">
        <v>140505758</v>
      </c>
      <c r="AD194" s="89">
        <f aca="true" t="shared" si="78" ref="AD194:AD223">IF($AC194=0,0,($AB194/$AC194))</f>
        <v>0.4910830771789438</v>
      </c>
      <c r="AE194" s="30">
        <v>101200000</v>
      </c>
      <c r="AF194" s="39">
        <v>312932290</v>
      </c>
      <c r="AG194" s="89">
        <f aca="true" t="shared" si="79" ref="AG194:AG223">IF($AF194=0,0,($AE194/$AF194))</f>
        <v>0.32339264190346095</v>
      </c>
    </row>
    <row r="195" spans="1:33" s="7" customFormat="1" ht="12.75" customHeight="1">
      <c r="A195" s="17"/>
      <c r="B195" s="18" t="s">
        <v>430</v>
      </c>
      <c r="C195" s="19" t="s">
        <v>431</v>
      </c>
      <c r="D195" s="29">
        <v>54545498</v>
      </c>
      <c r="E195" s="105">
        <v>160382498</v>
      </c>
      <c r="F195" s="111">
        <f t="shared" si="70"/>
        <v>0.34009632397669726</v>
      </c>
      <c r="G195" s="36">
        <v>28199086</v>
      </c>
      <c r="H195" s="30">
        <v>169319724</v>
      </c>
      <c r="I195" s="89">
        <f t="shared" si="71"/>
        <v>0.16654342054089338</v>
      </c>
      <c r="J195" s="30">
        <v>28199086</v>
      </c>
      <c r="K195" s="30">
        <v>169319724</v>
      </c>
      <c r="L195" s="89">
        <f t="shared" si="72"/>
        <v>0.16654342054089338</v>
      </c>
      <c r="M195" s="30">
        <v>28199086</v>
      </c>
      <c r="N195" s="30">
        <v>54545498</v>
      </c>
      <c r="O195" s="89">
        <f t="shared" si="73"/>
        <v>0.5169828314703443</v>
      </c>
      <c r="P195" s="30">
        <v>4300000</v>
      </c>
      <c r="Q195" s="30">
        <v>47897000</v>
      </c>
      <c r="R195" s="89">
        <f t="shared" si="74"/>
        <v>0.08977597761864</v>
      </c>
      <c r="S195" s="39">
        <v>0</v>
      </c>
      <c r="T195" s="40">
        <v>47897000</v>
      </c>
      <c r="U195" s="89">
        <f t="shared" si="75"/>
        <v>0</v>
      </c>
      <c r="V195" s="39">
        <v>0</v>
      </c>
      <c r="W195" s="40">
        <v>903801643</v>
      </c>
      <c r="X195" s="89">
        <f t="shared" si="76"/>
        <v>0</v>
      </c>
      <c r="Y195" s="39">
        <v>12000000</v>
      </c>
      <c r="Z195" s="39">
        <v>47897000</v>
      </c>
      <c r="AA195" s="89">
        <f t="shared" si="77"/>
        <v>0.2505376119589953</v>
      </c>
      <c r="AB195" s="30">
        <v>749000</v>
      </c>
      <c r="AC195" s="39">
        <v>0</v>
      </c>
      <c r="AD195" s="89">
        <f t="shared" si="78"/>
        <v>0</v>
      </c>
      <c r="AE195" s="30">
        <v>14000000</v>
      </c>
      <c r="AF195" s="39">
        <v>169319724</v>
      </c>
      <c r="AG195" s="89">
        <f t="shared" si="79"/>
        <v>0.08268381065870388</v>
      </c>
    </row>
    <row r="196" spans="1:33" s="7" customFormat="1" ht="12.75" customHeight="1">
      <c r="A196" s="17"/>
      <c r="B196" s="18" t="s">
        <v>92</v>
      </c>
      <c r="C196" s="19" t="s">
        <v>93</v>
      </c>
      <c r="D196" s="29">
        <v>2297518124</v>
      </c>
      <c r="E196" s="105">
        <v>2648789224</v>
      </c>
      <c r="F196" s="111">
        <f t="shared" si="70"/>
        <v>0.8673842762507403</v>
      </c>
      <c r="G196" s="36">
        <v>527465949</v>
      </c>
      <c r="H196" s="30">
        <v>2818956041</v>
      </c>
      <c r="I196" s="89">
        <f t="shared" si="71"/>
        <v>0.18711393201182594</v>
      </c>
      <c r="J196" s="30">
        <v>527465949</v>
      </c>
      <c r="K196" s="30">
        <v>2007153755</v>
      </c>
      <c r="L196" s="89">
        <f t="shared" si="72"/>
        <v>0.2627929961449316</v>
      </c>
      <c r="M196" s="30">
        <v>527465949</v>
      </c>
      <c r="N196" s="30">
        <v>2297518124</v>
      </c>
      <c r="O196" s="89">
        <f t="shared" si="73"/>
        <v>0.2295807565085393</v>
      </c>
      <c r="P196" s="30">
        <v>10000000</v>
      </c>
      <c r="Q196" s="30">
        <v>144615900</v>
      </c>
      <c r="R196" s="89">
        <f t="shared" si="74"/>
        <v>0.06914868973605254</v>
      </c>
      <c r="S196" s="39">
        <v>0</v>
      </c>
      <c r="T196" s="40">
        <v>144615900</v>
      </c>
      <c r="U196" s="89">
        <f t="shared" si="75"/>
        <v>0</v>
      </c>
      <c r="V196" s="39">
        <v>0</v>
      </c>
      <c r="W196" s="40">
        <v>5331261000</v>
      </c>
      <c r="X196" s="89">
        <f t="shared" si="76"/>
        <v>0</v>
      </c>
      <c r="Y196" s="39">
        <v>124691950</v>
      </c>
      <c r="Z196" s="39">
        <v>144615900</v>
      </c>
      <c r="AA196" s="89">
        <f t="shared" si="77"/>
        <v>0.8622284963133376</v>
      </c>
      <c r="AB196" s="30">
        <v>110000000</v>
      </c>
      <c r="AC196" s="39">
        <v>1576422743</v>
      </c>
      <c r="AD196" s="89">
        <f t="shared" si="78"/>
        <v>0.06977823714384207</v>
      </c>
      <c r="AE196" s="30">
        <v>184341000</v>
      </c>
      <c r="AF196" s="39">
        <v>2818956041</v>
      </c>
      <c r="AG196" s="89">
        <f t="shared" si="79"/>
        <v>0.06539335744114926</v>
      </c>
    </row>
    <row r="197" spans="1:33" s="7" customFormat="1" ht="12.75" customHeight="1">
      <c r="A197" s="17"/>
      <c r="B197" s="18" t="s">
        <v>432</v>
      </c>
      <c r="C197" s="19" t="s">
        <v>433</v>
      </c>
      <c r="D197" s="29">
        <v>147650109</v>
      </c>
      <c r="E197" s="105">
        <v>245544109</v>
      </c>
      <c r="F197" s="111">
        <f t="shared" si="70"/>
        <v>0.6013180670524659</v>
      </c>
      <c r="G197" s="36">
        <v>77079283</v>
      </c>
      <c r="H197" s="30">
        <v>299005336</v>
      </c>
      <c r="I197" s="89">
        <f t="shared" si="71"/>
        <v>0.25778564366490103</v>
      </c>
      <c r="J197" s="30">
        <v>77079283</v>
      </c>
      <c r="K197" s="30">
        <v>221091559</v>
      </c>
      <c r="L197" s="89">
        <f t="shared" si="72"/>
        <v>0.348630600592038</v>
      </c>
      <c r="M197" s="30">
        <v>77079283</v>
      </c>
      <c r="N197" s="30">
        <v>147650109</v>
      </c>
      <c r="O197" s="89">
        <f t="shared" si="73"/>
        <v>0.5220401361166621</v>
      </c>
      <c r="P197" s="30">
        <v>0</v>
      </c>
      <c r="Q197" s="30">
        <v>29725340</v>
      </c>
      <c r="R197" s="89">
        <f t="shared" si="74"/>
        <v>0</v>
      </c>
      <c r="S197" s="39">
        <v>0</v>
      </c>
      <c r="T197" s="40">
        <v>29725340</v>
      </c>
      <c r="U197" s="89">
        <f t="shared" si="75"/>
        <v>0</v>
      </c>
      <c r="V197" s="39">
        <v>0</v>
      </c>
      <c r="W197" s="40">
        <v>630856248</v>
      </c>
      <c r="X197" s="89">
        <f t="shared" si="76"/>
        <v>0</v>
      </c>
      <c r="Y197" s="39">
        <v>28148000</v>
      </c>
      <c r="Z197" s="39">
        <v>29725340</v>
      </c>
      <c r="AA197" s="89">
        <f t="shared" si="77"/>
        <v>0.946936183068049</v>
      </c>
      <c r="AB197" s="30">
        <v>404469131</v>
      </c>
      <c r="AC197" s="39">
        <v>64885223</v>
      </c>
      <c r="AD197" s="89">
        <f t="shared" si="78"/>
        <v>6.233609322726686</v>
      </c>
      <c r="AE197" s="30">
        <v>0</v>
      </c>
      <c r="AF197" s="39">
        <v>299005336</v>
      </c>
      <c r="AG197" s="89">
        <f t="shared" si="79"/>
        <v>0</v>
      </c>
    </row>
    <row r="198" spans="1:33" s="7" customFormat="1" ht="12.75" customHeight="1">
      <c r="A198" s="17"/>
      <c r="B198" s="18" t="s">
        <v>434</v>
      </c>
      <c r="C198" s="19" t="s">
        <v>435</v>
      </c>
      <c r="D198" s="29">
        <v>0</v>
      </c>
      <c r="E198" s="105">
        <v>0</v>
      </c>
      <c r="F198" s="111">
        <f t="shared" si="70"/>
        <v>0</v>
      </c>
      <c r="G198" s="36">
        <v>0</v>
      </c>
      <c r="H198" s="30">
        <v>0</v>
      </c>
      <c r="I198" s="89">
        <f t="shared" si="71"/>
        <v>0</v>
      </c>
      <c r="J198" s="30">
        <v>0</v>
      </c>
      <c r="K198" s="30">
        <v>0</v>
      </c>
      <c r="L198" s="89">
        <f t="shared" si="72"/>
        <v>0</v>
      </c>
      <c r="M198" s="30">
        <v>0</v>
      </c>
      <c r="N198" s="30">
        <v>0</v>
      </c>
      <c r="O198" s="89">
        <f t="shared" si="73"/>
        <v>0</v>
      </c>
      <c r="P198" s="30">
        <v>0</v>
      </c>
      <c r="Q198" s="30">
        <v>0</v>
      </c>
      <c r="R198" s="89">
        <f t="shared" si="74"/>
        <v>0</v>
      </c>
      <c r="S198" s="39">
        <v>0</v>
      </c>
      <c r="T198" s="40">
        <v>0</v>
      </c>
      <c r="U198" s="89">
        <f t="shared" si="75"/>
        <v>0</v>
      </c>
      <c r="V198" s="39">
        <v>0</v>
      </c>
      <c r="W198" s="40">
        <v>0</v>
      </c>
      <c r="X198" s="89">
        <f t="shared" si="76"/>
        <v>0</v>
      </c>
      <c r="Y198" s="39">
        <v>0</v>
      </c>
      <c r="Z198" s="39">
        <v>0</v>
      </c>
      <c r="AA198" s="89">
        <f t="shared" si="77"/>
        <v>0</v>
      </c>
      <c r="AB198" s="30">
        <v>0</v>
      </c>
      <c r="AC198" s="39">
        <v>0</v>
      </c>
      <c r="AD198" s="89">
        <f t="shared" si="78"/>
        <v>0</v>
      </c>
      <c r="AE198" s="30">
        <v>0</v>
      </c>
      <c r="AF198" s="39">
        <v>0</v>
      </c>
      <c r="AG198" s="89">
        <f t="shared" si="79"/>
        <v>0</v>
      </c>
    </row>
    <row r="199" spans="1:33" s="7" customFormat="1" ht="12.75" customHeight="1">
      <c r="A199" s="17"/>
      <c r="B199" s="18" t="s">
        <v>436</v>
      </c>
      <c r="C199" s="19" t="s">
        <v>437</v>
      </c>
      <c r="D199" s="29">
        <v>246512119</v>
      </c>
      <c r="E199" s="105">
        <v>299463343</v>
      </c>
      <c r="F199" s="111">
        <f t="shared" si="70"/>
        <v>0.8231796136731165</v>
      </c>
      <c r="G199" s="36">
        <v>101585796</v>
      </c>
      <c r="H199" s="30">
        <v>272371575</v>
      </c>
      <c r="I199" s="89">
        <f t="shared" si="71"/>
        <v>0.3729676857799864</v>
      </c>
      <c r="J199" s="30">
        <v>101585796</v>
      </c>
      <c r="K199" s="30">
        <v>182709761</v>
      </c>
      <c r="L199" s="89">
        <f t="shared" si="72"/>
        <v>0.5559954511680413</v>
      </c>
      <c r="M199" s="30">
        <v>101585796</v>
      </c>
      <c r="N199" s="30">
        <v>246512119</v>
      </c>
      <c r="O199" s="89">
        <f t="shared" si="73"/>
        <v>0.41209250243798357</v>
      </c>
      <c r="P199" s="30">
        <v>3374500</v>
      </c>
      <c r="Q199" s="30">
        <v>27077276</v>
      </c>
      <c r="R199" s="89">
        <f t="shared" si="74"/>
        <v>0.12462479608362377</v>
      </c>
      <c r="S199" s="39">
        <v>0</v>
      </c>
      <c r="T199" s="40">
        <v>27077276</v>
      </c>
      <c r="U199" s="89">
        <f t="shared" si="75"/>
        <v>0</v>
      </c>
      <c r="V199" s="39">
        <v>0</v>
      </c>
      <c r="W199" s="40">
        <v>509306513</v>
      </c>
      <c r="X199" s="89">
        <f t="shared" si="76"/>
        <v>0</v>
      </c>
      <c r="Y199" s="39">
        <v>23895000</v>
      </c>
      <c r="Z199" s="39">
        <v>27077276</v>
      </c>
      <c r="AA199" s="89">
        <f t="shared" si="77"/>
        <v>0.8824742932043829</v>
      </c>
      <c r="AB199" s="30">
        <v>25573559</v>
      </c>
      <c r="AC199" s="39">
        <v>158216441</v>
      </c>
      <c r="AD199" s="89">
        <f t="shared" si="78"/>
        <v>0.1616365457240945</v>
      </c>
      <c r="AE199" s="30">
        <v>20405884</v>
      </c>
      <c r="AF199" s="39">
        <v>272371575</v>
      </c>
      <c r="AG199" s="89">
        <f t="shared" si="79"/>
        <v>0.07491928627280582</v>
      </c>
    </row>
    <row r="200" spans="1:33" s="7" customFormat="1" ht="12.75" customHeight="1">
      <c r="A200" s="17"/>
      <c r="B200" s="18" t="s">
        <v>438</v>
      </c>
      <c r="C200" s="19" t="s">
        <v>439</v>
      </c>
      <c r="D200" s="29">
        <v>220842990</v>
      </c>
      <c r="E200" s="105">
        <v>265792640</v>
      </c>
      <c r="F200" s="111">
        <f t="shared" si="70"/>
        <v>0.8308845196014457</v>
      </c>
      <c r="G200" s="36">
        <v>73779858</v>
      </c>
      <c r="H200" s="30">
        <v>230105869</v>
      </c>
      <c r="I200" s="89">
        <f t="shared" si="71"/>
        <v>0.3206344032885141</v>
      </c>
      <c r="J200" s="30">
        <v>73779858</v>
      </c>
      <c r="K200" s="30">
        <v>163081382</v>
      </c>
      <c r="L200" s="89">
        <f t="shared" si="72"/>
        <v>0.4524112875128811</v>
      </c>
      <c r="M200" s="30">
        <v>73779858</v>
      </c>
      <c r="N200" s="30">
        <v>220842990</v>
      </c>
      <c r="O200" s="89">
        <f t="shared" si="73"/>
        <v>0.33408286131246456</v>
      </c>
      <c r="P200" s="30">
        <v>4649750</v>
      </c>
      <c r="Q200" s="30">
        <v>50560750</v>
      </c>
      <c r="R200" s="89">
        <f t="shared" si="74"/>
        <v>0.0919636279129562</v>
      </c>
      <c r="S200" s="39">
        <v>0</v>
      </c>
      <c r="T200" s="40">
        <v>50560750</v>
      </c>
      <c r="U200" s="89">
        <f t="shared" si="75"/>
        <v>0</v>
      </c>
      <c r="V200" s="39">
        <v>0</v>
      </c>
      <c r="W200" s="40">
        <v>449435244</v>
      </c>
      <c r="X200" s="89">
        <f t="shared" si="76"/>
        <v>0</v>
      </c>
      <c r="Y200" s="39">
        <v>45892000</v>
      </c>
      <c r="Z200" s="39">
        <v>50560750</v>
      </c>
      <c r="AA200" s="89">
        <f t="shared" si="77"/>
        <v>0.9076605865221541</v>
      </c>
      <c r="AB200" s="30">
        <v>37619479</v>
      </c>
      <c r="AC200" s="39">
        <v>118473145</v>
      </c>
      <c r="AD200" s="89">
        <f t="shared" si="78"/>
        <v>0.3175359192161228</v>
      </c>
      <c r="AE200" s="30">
        <v>28000000</v>
      </c>
      <c r="AF200" s="39">
        <v>230105869</v>
      </c>
      <c r="AG200" s="89">
        <f t="shared" si="79"/>
        <v>0.1216831196947871</v>
      </c>
    </row>
    <row r="201" spans="1:33" s="7" customFormat="1" ht="12.75" customHeight="1">
      <c r="A201" s="17"/>
      <c r="B201" s="18" t="s">
        <v>440</v>
      </c>
      <c r="C201" s="19" t="s">
        <v>441</v>
      </c>
      <c r="D201" s="29">
        <v>246445530</v>
      </c>
      <c r="E201" s="105">
        <v>313656530</v>
      </c>
      <c r="F201" s="111">
        <f t="shared" si="70"/>
        <v>0.7857178360036056</v>
      </c>
      <c r="G201" s="36">
        <v>107290816</v>
      </c>
      <c r="H201" s="30">
        <v>305576663</v>
      </c>
      <c r="I201" s="89">
        <f t="shared" si="71"/>
        <v>0.35110932538719425</v>
      </c>
      <c r="J201" s="30">
        <v>107290816</v>
      </c>
      <c r="K201" s="30">
        <v>230179663</v>
      </c>
      <c r="L201" s="89">
        <f t="shared" si="72"/>
        <v>0.46611770389115564</v>
      </c>
      <c r="M201" s="30">
        <v>107290816</v>
      </c>
      <c r="N201" s="30">
        <v>246445530</v>
      </c>
      <c r="O201" s="89">
        <f t="shared" si="73"/>
        <v>0.43535306158728054</v>
      </c>
      <c r="P201" s="30">
        <v>17434000</v>
      </c>
      <c r="Q201" s="30">
        <v>32478000</v>
      </c>
      <c r="R201" s="89">
        <f t="shared" si="74"/>
        <v>0.5367941375700475</v>
      </c>
      <c r="S201" s="39">
        <v>6750000</v>
      </c>
      <c r="T201" s="40">
        <v>32478000</v>
      </c>
      <c r="U201" s="89">
        <f t="shared" si="75"/>
        <v>0.20783299464252725</v>
      </c>
      <c r="V201" s="39">
        <v>6750000</v>
      </c>
      <c r="W201" s="40">
        <v>346198504</v>
      </c>
      <c r="X201" s="89">
        <f t="shared" si="76"/>
        <v>0.01949748459918244</v>
      </c>
      <c r="Y201" s="39">
        <v>19955000</v>
      </c>
      <c r="Z201" s="39">
        <v>32478000</v>
      </c>
      <c r="AA201" s="89">
        <f t="shared" si="77"/>
        <v>0.6144159123098712</v>
      </c>
      <c r="AB201" s="30">
        <v>70565378</v>
      </c>
      <c r="AC201" s="39">
        <v>152540243</v>
      </c>
      <c r="AD201" s="89">
        <f t="shared" si="78"/>
        <v>0.4626017148799219</v>
      </c>
      <c r="AE201" s="30">
        <v>43775390</v>
      </c>
      <c r="AF201" s="39">
        <v>305576663</v>
      </c>
      <c r="AG201" s="89">
        <f t="shared" si="79"/>
        <v>0.14325501682698852</v>
      </c>
    </row>
    <row r="202" spans="1:33" s="7" customFormat="1" ht="12.75" customHeight="1">
      <c r="A202" s="17"/>
      <c r="B202" s="18" t="s">
        <v>442</v>
      </c>
      <c r="C202" s="19" t="s">
        <v>443</v>
      </c>
      <c r="D202" s="29">
        <v>817492964</v>
      </c>
      <c r="E202" s="105">
        <v>891809243</v>
      </c>
      <c r="F202" s="111">
        <f t="shared" si="70"/>
        <v>0.9166679650571866</v>
      </c>
      <c r="G202" s="36">
        <v>291233711</v>
      </c>
      <c r="H202" s="30">
        <v>941225936</v>
      </c>
      <c r="I202" s="89">
        <f t="shared" si="71"/>
        <v>0.3094195557739072</v>
      </c>
      <c r="J202" s="30">
        <v>291233711</v>
      </c>
      <c r="K202" s="30">
        <v>643606271</v>
      </c>
      <c r="L202" s="89">
        <f t="shared" si="72"/>
        <v>0.4525029107430807</v>
      </c>
      <c r="M202" s="30">
        <v>291233711</v>
      </c>
      <c r="N202" s="30">
        <v>817492964</v>
      </c>
      <c r="O202" s="89">
        <f t="shared" si="73"/>
        <v>0.3562522539337721</v>
      </c>
      <c r="P202" s="30">
        <v>177792640</v>
      </c>
      <c r="Q202" s="30">
        <v>209248040</v>
      </c>
      <c r="R202" s="89">
        <f t="shared" si="74"/>
        <v>0.8496740996952707</v>
      </c>
      <c r="S202" s="39">
        <v>67840591</v>
      </c>
      <c r="T202" s="40">
        <v>209248040</v>
      </c>
      <c r="U202" s="89">
        <f t="shared" si="75"/>
        <v>0.32421135700960446</v>
      </c>
      <c r="V202" s="39">
        <v>67840591</v>
      </c>
      <c r="W202" s="40">
        <v>2331144630</v>
      </c>
      <c r="X202" s="89">
        <f t="shared" si="76"/>
        <v>0.0291018369804022</v>
      </c>
      <c r="Y202" s="39">
        <v>133387620</v>
      </c>
      <c r="Z202" s="39">
        <v>209248040</v>
      </c>
      <c r="AA202" s="89">
        <f t="shared" si="77"/>
        <v>0.6374617415771254</v>
      </c>
      <c r="AB202" s="30">
        <v>84522490</v>
      </c>
      <c r="AC202" s="39">
        <v>530667723</v>
      </c>
      <c r="AD202" s="89">
        <f t="shared" si="78"/>
        <v>0.15927573194422454</v>
      </c>
      <c r="AE202" s="30">
        <v>73000000</v>
      </c>
      <c r="AF202" s="39">
        <v>941225936</v>
      </c>
      <c r="AG202" s="89">
        <f t="shared" si="79"/>
        <v>0.07755842376192235</v>
      </c>
    </row>
    <row r="203" spans="1:33" s="7" customFormat="1" ht="12.75" customHeight="1">
      <c r="A203" s="17"/>
      <c r="B203" s="18" t="s">
        <v>444</v>
      </c>
      <c r="C203" s="19" t="s">
        <v>445</v>
      </c>
      <c r="D203" s="29">
        <v>525194874</v>
      </c>
      <c r="E203" s="105">
        <v>628440876</v>
      </c>
      <c r="F203" s="111">
        <f t="shared" si="70"/>
        <v>0.835710874414859</v>
      </c>
      <c r="G203" s="36">
        <v>175657185</v>
      </c>
      <c r="H203" s="30">
        <v>641238730</v>
      </c>
      <c r="I203" s="89">
        <f t="shared" si="71"/>
        <v>0.27393414773932945</v>
      </c>
      <c r="J203" s="30">
        <v>175657185</v>
      </c>
      <c r="K203" s="30">
        <v>428850630</v>
      </c>
      <c r="L203" s="89">
        <f t="shared" si="72"/>
        <v>0.40959992293820346</v>
      </c>
      <c r="M203" s="30">
        <v>175657185</v>
      </c>
      <c r="N203" s="30">
        <v>525194874</v>
      </c>
      <c r="O203" s="89">
        <f t="shared" si="73"/>
        <v>0.33446096619747284</v>
      </c>
      <c r="P203" s="30">
        <v>40641020</v>
      </c>
      <c r="Q203" s="30">
        <v>74689669</v>
      </c>
      <c r="R203" s="89">
        <f t="shared" si="74"/>
        <v>0.5441317459848429</v>
      </c>
      <c r="S203" s="39">
        <v>0</v>
      </c>
      <c r="T203" s="40">
        <v>74689669</v>
      </c>
      <c r="U203" s="89">
        <f t="shared" si="75"/>
        <v>0</v>
      </c>
      <c r="V203" s="39">
        <v>0</v>
      </c>
      <c r="W203" s="40">
        <v>1763074620</v>
      </c>
      <c r="X203" s="89">
        <f t="shared" si="76"/>
        <v>0</v>
      </c>
      <c r="Y203" s="39">
        <v>40312849</v>
      </c>
      <c r="Z203" s="39">
        <v>74689669</v>
      </c>
      <c r="AA203" s="89">
        <f t="shared" si="77"/>
        <v>0.5397379522461132</v>
      </c>
      <c r="AB203" s="30">
        <v>60416573</v>
      </c>
      <c r="AC203" s="39">
        <v>331266802</v>
      </c>
      <c r="AD203" s="89">
        <f t="shared" si="78"/>
        <v>0.18238040345497705</v>
      </c>
      <c r="AE203" s="30">
        <v>92649855</v>
      </c>
      <c r="AF203" s="39">
        <v>641238730</v>
      </c>
      <c r="AG203" s="89">
        <f t="shared" si="79"/>
        <v>0.14448574402235498</v>
      </c>
    </row>
    <row r="204" spans="1:33" s="7" customFormat="1" ht="12.75" customHeight="1">
      <c r="A204" s="17"/>
      <c r="B204" s="18" t="s">
        <v>446</v>
      </c>
      <c r="C204" s="19" t="s">
        <v>447</v>
      </c>
      <c r="D204" s="29">
        <v>449286389</v>
      </c>
      <c r="E204" s="105">
        <v>584095863</v>
      </c>
      <c r="F204" s="111">
        <f t="shared" si="70"/>
        <v>0.7691997452137407</v>
      </c>
      <c r="G204" s="36">
        <v>143664879</v>
      </c>
      <c r="H204" s="30">
        <v>554699938</v>
      </c>
      <c r="I204" s="89">
        <f t="shared" si="71"/>
        <v>0.25899566442713395</v>
      </c>
      <c r="J204" s="30">
        <v>143664879</v>
      </c>
      <c r="K204" s="30">
        <v>375479064</v>
      </c>
      <c r="L204" s="89">
        <f t="shared" si="72"/>
        <v>0.38261754855125557</v>
      </c>
      <c r="M204" s="30">
        <v>143664879</v>
      </c>
      <c r="N204" s="30">
        <v>449286389</v>
      </c>
      <c r="O204" s="89">
        <f t="shared" si="73"/>
        <v>0.31976236653810586</v>
      </c>
      <c r="P204" s="30">
        <v>24545570</v>
      </c>
      <c r="Q204" s="30">
        <v>84220817</v>
      </c>
      <c r="R204" s="89">
        <f t="shared" si="74"/>
        <v>0.29144302886541695</v>
      </c>
      <c r="S204" s="39">
        <v>4800000</v>
      </c>
      <c r="T204" s="40">
        <v>84220817</v>
      </c>
      <c r="U204" s="89">
        <f t="shared" si="75"/>
        <v>0.056993035344219</v>
      </c>
      <c r="V204" s="39">
        <v>4800000</v>
      </c>
      <c r="W204" s="40">
        <v>815145264</v>
      </c>
      <c r="X204" s="89">
        <f t="shared" si="76"/>
        <v>0.005888520993725604</v>
      </c>
      <c r="Y204" s="39">
        <v>72319817</v>
      </c>
      <c r="Z204" s="39">
        <v>84220817</v>
      </c>
      <c r="AA204" s="89">
        <f t="shared" si="77"/>
        <v>0.858692892993427</v>
      </c>
      <c r="AB204" s="30">
        <v>62535672</v>
      </c>
      <c r="AC204" s="39">
        <v>295516427</v>
      </c>
      <c r="AD204" s="89">
        <f t="shared" si="78"/>
        <v>0.2116148758119629</v>
      </c>
      <c r="AE204" s="30">
        <v>31224410</v>
      </c>
      <c r="AF204" s="39">
        <v>554699938</v>
      </c>
      <c r="AG204" s="89">
        <f t="shared" si="79"/>
        <v>0.05629063185509135</v>
      </c>
    </row>
    <row r="205" spans="1:33" s="7" customFormat="1" ht="12.75" customHeight="1">
      <c r="A205" s="17"/>
      <c r="B205" s="18" t="s">
        <v>94</v>
      </c>
      <c r="C205" s="19" t="s">
        <v>95</v>
      </c>
      <c r="D205" s="29">
        <v>1829385692</v>
      </c>
      <c r="E205" s="105">
        <v>2011987110</v>
      </c>
      <c r="F205" s="111">
        <f t="shared" si="70"/>
        <v>0.9092432465931654</v>
      </c>
      <c r="G205" s="36">
        <v>477652266</v>
      </c>
      <c r="H205" s="30">
        <v>2047906494</v>
      </c>
      <c r="I205" s="89">
        <f t="shared" si="71"/>
        <v>0.23323929456712783</v>
      </c>
      <c r="J205" s="30">
        <v>477652266</v>
      </c>
      <c r="K205" s="30">
        <v>1418189179</v>
      </c>
      <c r="L205" s="89">
        <f t="shared" si="72"/>
        <v>0.3368043368775415</v>
      </c>
      <c r="M205" s="30">
        <v>477652266</v>
      </c>
      <c r="N205" s="30">
        <v>1829385692</v>
      </c>
      <c r="O205" s="89">
        <f t="shared" si="73"/>
        <v>0.2610998151394747</v>
      </c>
      <c r="P205" s="30">
        <v>541921738</v>
      </c>
      <c r="Q205" s="30">
        <v>592474442</v>
      </c>
      <c r="R205" s="89">
        <f t="shared" si="74"/>
        <v>0.9146753000359803</v>
      </c>
      <c r="S205" s="39">
        <v>506921738</v>
      </c>
      <c r="T205" s="40">
        <v>592474442</v>
      </c>
      <c r="U205" s="89">
        <f t="shared" si="75"/>
        <v>0.8556010218580872</v>
      </c>
      <c r="V205" s="39">
        <v>506921738</v>
      </c>
      <c r="W205" s="40">
        <v>5151002711</v>
      </c>
      <c r="X205" s="89">
        <f t="shared" si="76"/>
        <v>0.09841224445824215</v>
      </c>
      <c r="Y205" s="39">
        <v>499834045</v>
      </c>
      <c r="Z205" s="39">
        <v>592474442</v>
      </c>
      <c r="AA205" s="89">
        <f t="shared" si="77"/>
        <v>0.8436381547746156</v>
      </c>
      <c r="AB205" s="30">
        <v>190445812</v>
      </c>
      <c r="AC205" s="39">
        <v>1404527143</v>
      </c>
      <c r="AD205" s="89">
        <f t="shared" si="78"/>
        <v>0.13559425529735028</v>
      </c>
      <c r="AE205" s="30">
        <v>126080394</v>
      </c>
      <c r="AF205" s="39">
        <v>2047906494</v>
      </c>
      <c r="AG205" s="89">
        <f t="shared" si="79"/>
        <v>0.06156550329294478</v>
      </c>
    </row>
    <row r="206" spans="1:33" s="7" customFormat="1" ht="12.75" customHeight="1">
      <c r="A206" s="17"/>
      <c r="B206" s="18" t="s">
        <v>96</v>
      </c>
      <c r="C206" s="19" t="s">
        <v>97</v>
      </c>
      <c r="D206" s="29">
        <v>1323916404</v>
      </c>
      <c r="E206" s="105">
        <v>1436637404</v>
      </c>
      <c r="F206" s="111">
        <f t="shared" si="70"/>
        <v>0.9215383090499014</v>
      </c>
      <c r="G206" s="36">
        <v>397313870</v>
      </c>
      <c r="H206" s="30">
        <v>1380139101</v>
      </c>
      <c r="I206" s="89">
        <f t="shared" si="71"/>
        <v>0.2878795838130522</v>
      </c>
      <c r="J206" s="30">
        <v>397313870</v>
      </c>
      <c r="K206" s="30">
        <v>1028853768</v>
      </c>
      <c r="L206" s="89">
        <f t="shared" si="72"/>
        <v>0.3861713708570488</v>
      </c>
      <c r="M206" s="30">
        <v>397313870</v>
      </c>
      <c r="N206" s="30">
        <v>1323916404</v>
      </c>
      <c r="O206" s="89">
        <f t="shared" si="73"/>
        <v>0.30010495285018013</v>
      </c>
      <c r="P206" s="30">
        <v>347255713</v>
      </c>
      <c r="Q206" s="30">
        <v>463791713</v>
      </c>
      <c r="R206" s="89">
        <f t="shared" si="74"/>
        <v>0.7487320348045977</v>
      </c>
      <c r="S206" s="39">
        <v>161000000</v>
      </c>
      <c r="T206" s="40">
        <v>463791713</v>
      </c>
      <c r="U206" s="89">
        <f t="shared" si="75"/>
        <v>0.3471385871873049</v>
      </c>
      <c r="V206" s="39">
        <v>161000000</v>
      </c>
      <c r="W206" s="40">
        <v>4628864509</v>
      </c>
      <c r="X206" s="89">
        <f t="shared" si="76"/>
        <v>0.0347817482423528</v>
      </c>
      <c r="Y206" s="39">
        <v>342401744</v>
      </c>
      <c r="Z206" s="39">
        <v>463791713</v>
      </c>
      <c r="AA206" s="89">
        <f t="shared" si="77"/>
        <v>0.7382661966622935</v>
      </c>
      <c r="AB206" s="30">
        <v>96733715</v>
      </c>
      <c r="AC206" s="39">
        <v>727523100</v>
      </c>
      <c r="AD206" s="89">
        <f t="shared" si="78"/>
        <v>0.13296308392132153</v>
      </c>
      <c r="AE206" s="30">
        <v>190546837</v>
      </c>
      <c r="AF206" s="39">
        <v>1380139101</v>
      </c>
      <c r="AG206" s="89">
        <f t="shared" si="79"/>
        <v>0.13806350161511727</v>
      </c>
    </row>
    <row r="207" spans="1:33" s="7" customFormat="1" ht="12.75" customHeight="1">
      <c r="A207" s="17"/>
      <c r="B207" s="18" t="s">
        <v>448</v>
      </c>
      <c r="C207" s="19" t="s">
        <v>449</v>
      </c>
      <c r="D207" s="29">
        <v>780634468</v>
      </c>
      <c r="E207" s="105">
        <v>914682547</v>
      </c>
      <c r="F207" s="111">
        <f t="shared" si="70"/>
        <v>0.8534485221789194</v>
      </c>
      <c r="G207" s="36">
        <v>270803217</v>
      </c>
      <c r="H207" s="30">
        <v>913800317</v>
      </c>
      <c r="I207" s="89">
        <f t="shared" si="71"/>
        <v>0.2963483509056388</v>
      </c>
      <c r="J207" s="30">
        <v>270803217</v>
      </c>
      <c r="K207" s="30">
        <v>638106847</v>
      </c>
      <c r="L207" s="89">
        <f t="shared" si="72"/>
        <v>0.42438538040009466</v>
      </c>
      <c r="M207" s="30">
        <v>270803217</v>
      </c>
      <c r="N207" s="30">
        <v>780634468</v>
      </c>
      <c r="O207" s="89">
        <f t="shared" si="73"/>
        <v>0.34690143479547203</v>
      </c>
      <c r="P207" s="30">
        <v>36518570</v>
      </c>
      <c r="Q207" s="30">
        <v>88478107</v>
      </c>
      <c r="R207" s="89">
        <f t="shared" si="74"/>
        <v>0.4127413123791177</v>
      </c>
      <c r="S207" s="39">
        <v>20227500</v>
      </c>
      <c r="T207" s="40">
        <v>88478107</v>
      </c>
      <c r="U207" s="89">
        <f t="shared" si="75"/>
        <v>0.22861587669365485</v>
      </c>
      <c r="V207" s="39">
        <v>20227500</v>
      </c>
      <c r="W207" s="40">
        <v>1956244637</v>
      </c>
      <c r="X207" s="89">
        <f t="shared" si="76"/>
        <v>0.010339964448935125</v>
      </c>
      <c r="Y207" s="39">
        <v>66906293</v>
      </c>
      <c r="Z207" s="39">
        <v>88478107</v>
      </c>
      <c r="AA207" s="89">
        <f t="shared" si="77"/>
        <v>0.7561903759988897</v>
      </c>
      <c r="AB207" s="30">
        <v>88107703</v>
      </c>
      <c r="AC207" s="39">
        <v>505249794</v>
      </c>
      <c r="AD207" s="89">
        <f t="shared" si="78"/>
        <v>0.1743844412136465</v>
      </c>
      <c r="AE207" s="30">
        <v>81509714</v>
      </c>
      <c r="AF207" s="39">
        <v>913800317</v>
      </c>
      <c r="AG207" s="89">
        <f t="shared" si="79"/>
        <v>0.08919860551985341</v>
      </c>
    </row>
    <row r="208" spans="1:33" s="7" customFormat="1" ht="12.75" customHeight="1">
      <c r="A208" s="17"/>
      <c r="B208" s="18" t="s">
        <v>450</v>
      </c>
      <c r="C208" s="19" t="s">
        <v>451</v>
      </c>
      <c r="D208" s="29">
        <v>522122446</v>
      </c>
      <c r="E208" s="105">
        <v>644581480</v>
      </c>
      <c r="F208" s="111">
        <f t="shared" si="70"/>
        <v>0.8100177591202279</v>
      </c>
      <c r="G208" s="36">
        <v>173828482</v>
      </c>
      <c r="H208" s="30">
        <v>644316319</v>
      </c>
      <c r="I208" s="89">
        <f t="shared" si="71"/>
        <v>0.2697874892720201</v>
      </c>
      <c r="J208" s="30">
        <v>173828482</v>
      </c>
      <c r="K208" s="30">
        <v>385580579</v>
      </c>
      <c r="L208" s="89">
        <f t="shared" si="72"/>
        <v>0.45082271117187156</v>
      </c>
      <c r="M208" s="30">
        <v>173828482</v>
      </c>
      <c r="N208" s="30">
        <v>522122446</v>
      </c>
      <c r="O208" s="89">
        <f t="shared" si="73"/>
        <v>0.33292665988927816</v>
      </c>
      <c r="P208" s="30">
        <v>31416120</v>
      </c>
      <c r="Q208" s="30">
        <v>53236130</v>
      </c>
      <c r="R208" s="89">
        <f t="shared" si="74"/>
        <v>0.5901277947889901</v>
      </c>
      <c r="S208" s="39">
        <v>0</v>
      </c>
      <c r="T208" s="40">
        <v>53236130</v>
      </c>
      <c r="U208" s="89">
        <f t="shared" si="75"/>
        <v>0</v>
      </c>
      <c r="V208" s="39">
        <v>0</v>
      </c>
      <c r="W208" s="40">
        <v>590815010</v>
      </c>
      <c r="X208" s="89">
        <f t="shared" si="76"/>
        <v>0</v>
      </c>
      <c r="Y208" s="39">
        <v>25231240</v>
      </c>
      <c r="Z208" s="39">
        <v>53236130</v>
      </c>
      <c r="AA208" s="89">
        <f t="shared" si="77"/>
        <v>0.47394955268160927</v>
      </c>
      <c r="AB208" s="30">
        <v>36520415</v>
      </c>
      <c r="AC208" s="39">
        <v>396961030</v>
      </c>
      <c r="AD208" s="89">
        <f t="shared" si="78"/>
        <v>0.09200000060459335</v>
      </c>
      <c r="AE208" s="30">
        <v>74002231</v>
      </c>
      <c r="AF208" s="39">
        <v>644316319</v>
      </c>
      <c r="AG208" s="89">
        <f t="shared" si="79"/>
        <v>0.11485388281776547</v>
      </c>
    </row>
    <row r="209" spans="1:33" s="7" customFormat="1" ht="12.75" customHeight="1">
      <c r="A209" s="17"/>
      <c r="B209" s="18" t="s">
        <v>452</v>
      </c>
      <c r="C209" s="19" t="s">
        <v>453</v>
      </c>
      <c r="D209" s="29">
        <v>350107378</v>
      </c>
      <c r="E209" s="105">
        <v>480670182</v>
      </c>
      <c r="F209" s="111">
        <f t="shared" si="70"/>
        <v>0.7283734067781221</v>
      </c>
      <c r="G209" s="36">
        <v>171729799</v>
      </c>
      <c r="H209" s="30">
        <v>468448115</v>
      </c>
      <c r="I209" s="89">
        <f t="shared" si="71"/>
        <v>0.36659299824485364</v>
      </c>
      <c r="J209" s="30">
        <v>171729799</v>
      </c>
      <c r="K209" s="30">
        <v>401318761</v>
      </c>
      <c r="L209" s="89">
        <f t="shared" si="72"/>
        <v>0.4279137077272099</v>
      </c>
      <c r="M209" s="30">
        <v>171729799</v>
      </c>
      <c r="N209" s="30">
        <v>350107378</v>
      </c>
      <c r="O209" s="89">
        <f t="shared" si="73"/>
        <v>0.49050608410771623</v>
      </c>
      <c r="P209" s="30">
        <v>23665503</v>
      </c>
      <c r="Q209" s="30">
        <v>58031040</v>
      </c>
      <c r="R209" s="89">
        <f t="shared" si="74"/>
        <v>0.40780766637992355</v>
      </c>
      <c r="S209" s="39">
        <v>11358965</v>
      </c>
      <c r="T209" s="40">
        <v>58031040</v>
      </c>
      <c r="U209" s="89">
        <f t="shared" si="75"/>
        <v>0.1957394697734178</v>
      </c>
      <c r="V209" s="39">
        <v>11358965</v>
      </c>
      <c r="W209" s="40">
        <v>861874886</v>
      </c>
      <c r="X209" s="89">
        <f t="shared" si="76"/>
        <v>0.013179366500301994</v>
      </c>
      <c r="Y209" s="39">
        <v>53434543</v>
      </c>
      <c r="Z209" s="39">
        <v>58031040</v>
      </c>
      <c r="AA209" s="89">
        <f t="shared" si="77"/>
        <v>0.9207924414244515</v>
      </c>
      <c r="AB209" s="30">
        <v>17904476</v>
      </c>
      <c r="AC209" s="39">
        <v>179739197</v>
      </c>
      <c r="AD209" s="89">
        <f t="shared" si="78"/>
        <v>0.099613641870226</v>
      </c>
      <c r="AE209" s="30">
        <v>40668454</v>
      </c>
      <c r="AF209" s="39">
        <v>468448115</v>
      </c>
      <c r="AG209" s="89">
        <f t="shared" si="79"/>
        <v>0.08681527942534255</v>
      </c>
    </row>
    <row r="210" spans="1:33" s="7" customFormat="1" ht="12.75" customHeight="1">
      <c r="A210" s="17"/>
      <c r="B210" s="18" t="s">
        <v>454</v>
      </c>
      <c r="C210" s="19" t="s">
        <v>455</v>
      </c>
      <c r="D210" s="29">
        <v>911324190</v>
      </c>
      <c r="E210" s="105">
        <v>1037637031</v>
      </c>
      <c r="F210" s="111">
        <f t="shared" si="70"/>
        <v>0.8782687614008255</v>
      </c>
      <c r="G210" s="36">
        <v>314203985</v>
      </c>
      <c r="H210" s="30">
        <v>1072995227</v>
      </c>
      <c r="I210" s="89">
        <f t="shared" si="71"/>
        <v>0.2928288748110153</v>
      </c>
      <c r="J210" s="30">
        <v>314203985</v>
      </c>
      <c r="K210" s="30">
        <v>862231887</v>
      </c>
      <c r="L210" s="89">
        <f t="shared" si="72"/>
        <v>0.3644077535722128</v>
      </c>
      <c r="M210" s="30">
        <v>314203985</v>
      </c>
      <c r="N210" s="30">
        <v>911324190</v>
      </c>
      <c r="O210" s="89">
        <f t="shared" si="73"/>
        <v>0.3447774002355847</v>
      </c>
      <c r="P210" s="30">
        <v>44893771</v>
      </c>
      <c r="Q210" s="30">
        <v>88356069</v>
      </c>
      <c r="R210" s="89">
        <f t="shared" si="74"/>
        <v>0.5081005923882829</v>
      </c>
      <c r="S210" s="39">
        <v>33824415</v>
      </c>
      <c r="T210" s="40">
        <v>88356069</v>
      </c>
      <c r="U210" s="89">
        <f t="shared" si="75"/>
        <v>0.3828193737319844</v>
      </c>
      <c r="V210" s="39">
        <v>33824415</v>
      </c>
      <c r="W210" s="40">
        <v>3084987105</v>
      </c>
      <c r="X210" s="89">
        <f t="shared" si="76"/>
        <v>0.010964199800115534</v>
      </c>
      <c r="Y210" s="39">
        <v>66830591</v>
      </c>
      <c r="Z210" s="39">
        <v>88356069</v>
      </c>
      <c r="AA210" s="89">
        <f t="shared" si="77"/>
        <v>0.7563780480093564</v>
      </c>
      <c r="AB210" s="30">
        <v>66943913</v>
      </c>
      <c r="AC210" s="39">
        <v>607053765</v>
      </c>
      <c r="AD210" s="89">
        <f t="shared" si="78"/>
        <v>0.11027674459773756</v>
      </c>
      <c r="AE210" s="30">
        <v>81243947</v>
      </c>
      <c r="AF210" s="39">
        <v>1072995227</v>
      </c>
      <c r="AG210" s="89">
        <f t="shared" si="79"/>
        <v>0.0757169696151873</v>
      </c>
    </row>
    <row r="211" spans="1:33" s="7" customFormat="1" ht="12.75" customHeight="1">
      <c r="A211" s="17"/>
      <c r="B211" s="18" t="s">
        <v>456</v>
      </c>
      <c r="C211" s="19" t="s">
        <v>457</v>
      </c>
      <c r="D211" s="29">
        <v>230505184</v>
      </c>
      <c r="E211" s="105">
        <v>290530120</v>
      </c>
      <c r="F211" s="111">
        <f t="shared" si="70"/>
        <v>0.7933951357607948</v>
      </c>
      <c r="G211" s="36">
        <v>101846744</v>
      </c>
      <c r="H211" s="30">
        <v>297384962</v>
      </c>
      <c r="I211" s="89">
        <f t="shared" si="71"/>
        <v>0.3424744254553127</v>
      </c>
      <c r="J211" s="30">
        <v>101846744</v>
      </c>
      <c r="K211" s="30">
        <v>222283862</v>
      </c>
      <c r="L211" s="89">
        <f t="shared" si="72"/>
        <v>0.458183257586194</v>
      </c>
      <c r="M211" s="30">
        <v>101846744</v>
      </c>
      <c r="N211" s="30">
        <v>230505184</v>
      </c>
      <c r="O211" s="89">
        <f t="shared" si="73"/>
        <v>0.44184144682837156</v>
      </c>
      <c r="P211" s="30">
        <v>12700765</v>
      </c>
      <c r="Q211" s="30">
        <v>24631825</v>
      </c>
      <c r="R211" s="89">
        <f t="shared" si="74"/>
        <v>0.5156241975574283</v>
      </c>
      <c r="S211" s="39">
        <v>3750000</v>
      </c>
      <c r="T211" s="40">
        <v>24631825</v>
      </c>
      <c r="U211" s="89">
        <f t="shared" si="75"/>
        <v>0.15224206894941808</v>
      </c>
      <c r="V211" s="39">
        <v>3750000</v>
      </c>
      <c r="W211" s="40">
        <v>332165584</v>
      </c>
      <c r="X211" s="89">
        <f t="shared" si="76"/>
        <v>0.01128955009378696</v>
      </c>
      <c r="Y211" s="39">
        <v>16188821</v>
      </c>
      <c r="Z211" s="39">
        <v>24631825</v>
      </c>
      <c r="AA211" s="89">
        <f t="shared" si="77"/>
        <v>0.6572318941044766</v>
      </c>
      <c r="AB211" s="30">
        <v>22480585</v>
      </c>
      <c r="AC211" s="39">
        <v>138723271</v>
      </c>
      <c r="AD211" s="89">
        <f t="shared" si="78"/>
        <v>0.1620534524449038</v>
      </c>
      <c r="AE211" s="30">
        <v>13972573</v>
      </c>
      <c r="AF211" s="39">
        <v>297384962</v>
      </c>
      <c r="AG211" s="89">
        <f t="shared" si="79"/>
        <v>0.046984800125838236</v>
      </c>
    </row>
    <row r="212" spans="1:33" s="7" customFormat="1" ht="12.75" customHeight="1">
      <c r="A212" s="17"/>
      <c r="B212" s="18" t="s">
        <v>458</v>
      </c>
      <c r="C212" s="19" t="s">
        <v>459</v>
      </c>
      <c r="D212" s="29">
        <v>181978818</v>
      </c>
      <c r="E212" s="105">
        <v>230921364</v>
      </c>
      <c r="F212" s="111">
        <f t="shared" si="70"/>
        <v>0.7880553572340756</v>
      </c>
      <c r="G212" s="36">
        <v>76467971</v>
      </c>
      <c r="H212" s="30">
        <v>227115619</v>
      </c>
      <c r="I212" s="89">
        <f t="shared" si="71"/>
        <v>0.33669181950889954</v>
      </c>
      <c r="J212" s="30">
        <v>76467971</v>
      </c>
      <c r="K212" s="30">
        <v>176886519</v>
      </c>
      <c r="L212" s="89">
        <f t="shared" si="72"/>
        <v>0.43229959768726073</v>
      </c>
      <c r="M212" s="30">
        <v>76467971</v>
      </c>
      <c r="N212" s="30">
        <v>181978818</v>
      </c>
      <c r="O212" s="89">
        <f t="shared" si="73"/>
        <v>0.42020259193023224</v>
      </c>
      <c r="P212" s="30">
        <v>2500000</v>
      </c>
      <c r="Q212" s="30">
        <v>20315463</v>
      </c>
      <c r="R212" s="89">
        <f t="shared" si="74"/>
        <v>0.12305897236996272</v>
      </c>
      <c r="S212" s="39">
        <v>0</v>
      </c>
      <c r="T212" s="40">
        <v>20315463</v>
      </c>
      <c r="U212" s="89">
        <f t="shared" si="75"/>
        <v>0</v>
      </c>
      <c r="V212" s="39">
        <v>0</v>
      </c>
      <c r="W212" s="40">
        <v>249151493</v>
      </c>
      <c r="X212" s="89">
        <f t="shared" si="76"/>
        <v>0</v>
      </c>
      <c r="Y212" s="39">
        <v>12563972</v>
      </c>
      <c r="Z212" s="39">
        <v>20315463</v>
      </c>
      <c r="AA212" s="89">
        <f t="shared" si="77"/>
        <v>0.6184437932819942</v>
      </c>
      <c r="AB212" s="30">
        <v>11923641</v>
      </c>
      <c r="AC212" s="39">
        <v>96580510</v>
      </c>
      <c r="AD212" s="89">
        <f t="shared" si="78"/>
        <v>0.12345804552077846</v>
      </c>
      <c r="AE212" s="30">
        <v>25228317</v>
      </c>
      <c r="AF212" s="39">
        <v>227115619</v>
      </c>
      <c r="AG212" s="89">
        <f t="shared" si="79"/>
        <v>0.1110813827383664</v>
      </c>
    </row>
    <row r="213" spans="1:33" s="7" customFormat="1" ht="12.75" customHeight="1">
      <c r="A213" s="17"/>
      <c r="B213" s="18" t="s">
        <v>460</v>
      </c>
      <c r="C213" s="19" t="s">
        <v>461</v>
      </c>
      <c r="D213" s="29">
        <v>143745667</v>
      </c>
      <c r="E213" s="105">
        <v>183760817</v>
      </c>
      <c r="F213" s="111">
        <f t="shared" si="70"/>
        <v>0.7822432950981058</v>
      </c>
      <c r="G213" s="36">
        <v>50596870</v>
      </c>
      <c r="H213" s="30">
        <v>147198030</v>
      </c>
      <c r="I213" s="89">
        <f t="shared" si="71"/>
        <v>0.34373333664859507</v>
      </c>
      <c r="J213" s="30">
        <v>50596870</v>
      </c>
      <c r="K213" s="30">
        <v>116478220</v>
      </c>
      <c r="L213" s="89">
        <f t="shared" si="72"/>
        <v>0.43438910725112384</v>
      </c>
      <c r="M213" s="30">
        <v>50596870</v>
      </c>
      <c r="N213" s="30">
        <v>143745667</v>
      </c>
      <c r="O213" s="89">
        <f t="shared" si="73"/>
        <v>0.3519888359487038</v>
      </c>
      <c r="P213" s="30">
        <v>110000</v>
      </c>
      <c r="Q213" s="30">
        <v>54589850</v>
      </c>
      <c r="R213" s="89">
        <f t="shared" si="74"/>
        <v>0.0020150266029307644</v>
      </c>
      <c r="S213" s="39">
        <v>0</v>
      </c>
      <c r="T213" s="40">
        <v>54589850</v>
      </c>
      <c r="U213" s="89">
        <f t="shared" si="75"/>
        <v>0</v>
      </c>
      <c r="V213" s="39">
        <v>0</v>
      </c>
      <c r="W213" s="40">
        <v>333142521</v>
      </c>
      <c r="X213" s="89">
        <f t="shared" si="76"/>
        <v>0</v>
      </c>
      <c r="Y213" s="39">
        <v>54479850</v>
      </c>
      <c r="Z213" s="39">
        <v>54589850</v>
      </c>
      <c r="AA213" s="89">
        <f t="shared" si="77"/>
        <v>0.9979849733970693</v>
      </c>
      <c r="AB213" s="30">
        <v>51806760</v>
      </c>
      <c r="AC213" s="39">
        <v>66694027</v>
      </c>
      <c r="AD213" s="89">
        <f t="shared" si="78"/>
        <v>0.7767826045351858</v>
      </c>
      <c r="AE213" s="30">
        <v>41369474</v>
      </c>
      <c r="AF213" s="39">
        <v>147198030</v>
      </c>
      <c r="AG213" s="89">
        <f t="shared" si="79"/>
        <v>0.2810463835691279</v>
      </c>
    </row>
    <row r="214" spans="1:33" s="7" customFormat="1" ht="12.75" customHeight="1">
      <c r="A214" s="17"/>
      <c r="B214" s="18" t="s">
        <v>462</v>
      </c>
      <c r="C214" s="19" t="s">
        <v>463</v>
      </c>
      <c r="D214" s="29">
        <v>431238244</v>
      </c>
      <c r="E214" s="105">
        <v>504372744</v>
      </c>
      <c r="F214" s="111">
        <f t="shared" si="70"/>
        <v>0.8549991035994602</v>
      </c>
      <c r="G214" s="36">
        <v>141439878</v>
      </c>
      <c r="H214" s="30">
        <v>422779120</v>
      </c>
      <c r="I214" s="89">
        <f t="shared" si="71"/>
        <v>0.3345479265863461</v>
      </c>
      <c r="J214" s="30">
        <v>141439878</v>
      </c>
      <c r="K214" s="30">
        <v>329408601</v>
      </c>
      <c r="L214" s="89">
        <f t="shared" si="72"/>
        <v>0.42937518197953795</v>
      </c>
      <c r="M214" s="30">
        <v>141439878</v>
      </c>
      <c r="N214" s="30">
        <v>431238244</v>
      </c>
      <c r="O214" s="89">
        <f t="shared" si="73"/>
        <v>0.3279854696746238</v>
      </c>
      <c r="P214" s="30">
        <v>53476400</v>
      </c>
      <c r="Q214" s="30">
        <v>158542361</v>
      </c>
      <c r="R214" s="89">
        <f t="shared" si="74"/>
        <v>0.3373003887585602</v>
      </c>
      <c r="S214" s="39">
        <v>45846900</v>
      </c>
      <c r="T214" s="40">
        <v>158542361</v>
      </c>
      <c r="U214" s="89">
        <f t="shared" si="75"/>
        <v>0.28917760345451143</v>
      </c>
      <c r="V214" s="39">
        <v>45846900</v>
      </c>
      <c r="W214" s="40">
        <v>841298736</v>
      </c>
      <c r="X214" s="89">
        <f t="shared" si="76"/>
        <v>0.054495386761165894</v>
      </c>
      <c r="Y214" s="39">
        <v>142737361</v>
      </c>
      <c r="Z214" s="39">
        <v>158542361</v>
      </c>
      <c r="AA214" s="89">
        <f t="shared" si="77"/>
        <v>0.9003105548554308</v>
      </c>
      <c r="AB214" s="30">
        <v>39758000</v>
      </c>
      <c r="AC214" s="39">
        <v>185201276</v>
      </c>
      <c r="AD214" s="89">
        <f t="shared" si="78"/>
        <v>0.21467454684275503</v>
      </c>
      <c r="AE214" s="30">
        <v>48174000</v>
      </c>
      <c r="AF214" s="39">
        <v>422779120</v>
      </c>
      <c r="AG214" s="89">
        <f t="shared" si="79"/>
        <v>0.1139460245813464</v>
      </c>
    </row>
    <row r="215" spans="1:33" s="7" customFormat="1" ht="12.75" customHeight="1">
      <c r="A215" s="17"/>
      <c r="B215" s="18" t="s">
        <v>464</v>
      </c>
      <c r="C215" s="19" t="s">
        <v>465</v>
      </c>
      <c r="D215" s="29">
        <v>764905732</v>
      </c>
      <c r="E215" s="105">
        <v>894408071</v>
      </c>
      <c r="F215" s="111">
        <f t="shared" si="70"/>
        <v>0.8552088882033355</v>
      </c>
      <c r="G215" s="36">
        <v>257593105</v>
      </c>
      <c r="H215" s="30">
        <v>874171995</v>
      </c>
      <c r="I215" s="89">
        <f t="shared" si="71"/>
        <v>0.2946709646080575</v>
      </c>
      <c r="J215" s="30">
        <v>257593105</v>
      </c>
      <c r="K215" s="30">
        <v>600657795</v>
      </c>
      <c r="L215" s="89">
        <f t="shared" si="72"/>
        <v>0.42885168084766134</v>
      </c>
      <c r="M215" s="30">
        <v>257593105</v>
      </c>
      <c r="N215" s="30">
        <v>764905732</v>
      </c>
      <c r="O215" s="89">
        <f t="shared" si="73"/>
        <v>0.3367645112639841</v>
      </c>
      <c r="P215" s="30">
        <v>111842831</v>
      </c>
      <c r="Q215" s="30">
        <v>148066164</v>
      </c>
      <c r="R215" s="89">
        <f t="shared" si="74"/>
        <v>0.7553571185919289</v>
      </c>
      <c r="S215" s="39">
        <v>6500000</v>
      </c>
      <c r="T215" s="40">
        <v>148066164</v>
      </c>
      <c r="U215" s="89">
        <f t="shared" si="75"/>
        <v>0.043899293561762025</v>
      </c>
      <c r="V215" s="39">
        <v>6500000</v>
      </c>
      <c r="W215" s="40">
        <v>1930857893</v>
      </c>
      <c r="X215" s="89">
        <f t="shared" si="76"/>
        <v>0.0033663792781253635</v>
      </c>
      <c r="Y215" s="39">
        <v>110475654</v>
      </c>
      <c r="Z215" s="39">
        <v>148066165</v>
      </c>
      <c r="AA215" s="89">
        <f t="shared" si="77"/>
        <v>0.7461235590183618</v>
      </c>
      <c r="AB215" s="30">
        <v>69616127</v>
      </c>
      <c r="AC215" s="39">
        <v>551517820</v>
      </c>
      <c r="AD215" s="89">
        <f t="shared" si="78"/>
        <v>0.1262264327197986</v>
      </c>
      <c r="AE215" s="30">
        <v>107116759</v>
      </c>
      <c r="AF215" s="39">
        <v>874171995</v>
      </c>
      <c r="AG215" s="89">
        <f t="shared" si="79"/>
        <v>0.12253510706437123</v>
      </c>
    </row>
    <row r="216" spans="1:33" s="7" customFormat="1" ht="12.75" customHeight="1">
      <c r="A216" s="17"/>
      <c r="B216" s="18" t="s">
        <v>98</v>
      </c>
      <c r="C216" s="19" t="s">
        <v>99</v>
      </c>
      <c r="D216" s="29">
        <v>1354013686</v>
      </c>
      <c r="E216" s="105">
        <v>1666443742</v>
      </c>
      <c r="F216" s="111">
        <f t="shared" si="70"/>
        <v>0.8125168896340697</v>
      </c>
      <c r="G216" s="36">
        <v>418596517</v>
      </c>
      <c r="H216" s="30">
        <v>1627126377</v>
      </c>
      <c r="I216" s="89">
        <f t="shared" si="71"/>
        <v>0.2572612200975954</v>
      </c>
      <c r="J216" s="30">
        <v>418596517</v>
      </c>
      <c r="K216" s="30">
        <v>1232358961</v>
      </c>
      <c r="L216" s="89">
        <f t="shared" si="72"/>
        <v>0.3396709321286787</v>
      </c>
      <c r="M216" s="30">
        <v>418596517</v>
      </c>
      <c r="N216" s="30">
        <v>1354013686</v>
      </c>
      <c r="O216" s="89">
        <f t="shared" si="73"/>
        <v>0.30915235298441435</v>
      </c>
      <c r="P216" s="30">
        <v>81448000</v>
      </c>
      <c r="Q216" s="30">
        <v>221795045</v>
      </c>
      <c r="R216" s="89">
        <f t="shared" si="74"/>
        <v>0.3672219097590751</v>
      </c>
      <c r="S216" s="39">
        <v>22031000</v>
      </c>
      <c r="T216" s="40">
        <v>221795045</v>
      </c>
      <c r="U216" s="89">
        <f t="shared" si="75"/>
        <v>0.09933044266160229</v>
      </c>
      <c r="V216" s="39">
        <v>22031000</v>
      </c>
      <c r="W216" s="40">
        <v>2648805965</v>
      </c>
      <c r="X216" s="89">
        <f t="shared" si="76"/>
        <v>0.00831733252307139</v>
      </c>
      <c r="Y216" s="39">
        <v>169940745</v>
      </c>
      <c r="Z216" s="39">
        <v>221795045</v>
      </c>
      <c r="AA216" s="89">
        <f t="shared" si="77"/>
        <v>0.7662062288181415</v>
      </c>
      <c r="AB216" s="30">
        <v>109206019</v>
      </c>
      <c r="AC216" s="39">
        <v>809335925</v>
      </c>
      <c r="AD216" s="89">
        <f t="shared" si="78"/>
        <v>0.1349328698092822</v>
      </c>
      <c r="AE216" s="30">
        <v>92710912</v>
      </c>
      <c r="AF216" s="39">
        <v>1627126377</v>
      </c>
      <c r="AG216" s="89">
        <f t="shared" si="79"/>
        <v>0.05697831054213191</v>
      </c>
    </row>
    <row r="217" spans="1:33" s="7" customFormat="1" ht="12.75" customHeight="1">
      <c r="A217" s="17"/>
      <c r="B217" s="18" t="s">
        <v>466</v>
      </c>
      <c r="C217" s="19" t="s">
        <v>467</v>
      </c>
      <c r="D217" s="29">
        <v>528140966</v>
      </c>
      <c r="E217" s="105">
        <v>627947966</v>
      </c>
      <c r="F217" s="111">
        <f t="shared" si="70"/>
        <v>0.8410584866835925</v>
      </c>
      <c r="G217" s="36">
        <v>191965284</v>
      </c>
      <c r="H217" s="30">
        <v>590675331</v>
      </c>
      <c r="I217" s="89">
        <f t="shared" si="71"/>
        <v>0.3249928919073141</v>
      </c>
      <c r="J217" s="30">
        <v>191965284</v>
      </c>
      <c r="K217" s="30">
        <v>440345987</v>
      </c>
      <c r="L217" s="89">
        <f t="shared" si="72"/>
        <v>0.43594194035427875</v>
      </c>
      <c r="M217" s="30">
        <v>191965284</v>
      </c>
      <c r="N217" s="30">
        <v>528140966</v>
      </c>
      <c r="O217" s="89">
        <f t="shared" si="73"/>
        <v>0.36347357307632144</v>
      </c>
      <c r="P217" s="30">
        <v>4812000</v>
      </c>
      <c r="Q217" s="30">
        <v>47359369</v>
      </c>
      <c r="R217" s="89">
        <f t="shared" si="74"/>
        <v>0.10160608347632334</v>
      </c>
      <c r="S217" s="39">
        <v>0</v>
      </c>
      <c r="T217" s="40">
        <v>47359369</v>
      </c>
      <c r="U217" s="89">
        <f t="shared" si="75"/>
        <v>0</v>
      </c>
      <c r="V217" s="39">
        <v>0</v>
      </c>
      <c r="W217" s="40">
        <v>713240442</v>
      </c>
      <c r="X217" s="89">
        <f t="shared" si="76"/>
        <v>0</v>
      </c>
      <c r="Y217" s="39">
        <v>43591757</v>
      </c>
      <c r="Z217" s="39">
        <v>47359369</v>
      </c>
      <c r="AA217" s="89">
        <f t="shared" si="77"/>
        <v>0.9204463218249381</v>
      </c>
      <c r="AB217" s="30">
        <v>55000000</v>
      </c>
      <c r="AC217" s="39">
        <v>349980605</v>
      </c>
      <c r="AD217" s="89">
        <f t="shared" si="78"/>
        <v>0.1571515655846129</v>
      </c>
      <c r="AE217" s="30">
        <v>85000000</v>
      </c>
      <c r="AF217" s="39">
        <v>590675331</v>
      </c>
      <c r="AG217" s="89">
        <f t="shared" si="79"/>
        <v>0.1439030809973</v>
      </c>
    </row>
    <row r="218" spans="1:33" s="7" customFormat="1" ht="12.75" customHeight="1">
      <c r="A218" s="17"/>
      <c r="B218" s="18" t="s">
        <v>468</v>
      </c>
      <c r="C218" s="19" t="s">
        <v>469</v>
      </c>
      <c r="D218" s="29">
        <v>466216544</v>
      </c>
      <c r="E218" s="105">
        <v>570446201</v>
      </c>
      <c r="F218" s="111">
        <f t="shared" si="70"/>
        <v>0.8172839843314164</v>
      </c>
      <c r="G218" s="36">
        <v>195309495</v>
      </c>
      <c r="H218" s="30">
        <v>522388346</v>
      </c>
      <c r="I218" s="89">
        <f t="shared" si="71"/>
        <v>0.37387797123636446</v>
      </c>
      <c r="J218" s="30">
        <v>195309495</v>
      </c>
      <c r="K218" s="30">
        <v>432394426</v>
      </c>
      <c r="L218" s="89">
        <f t="shared" si="72"/>
        <v>0.4516929064205837</v>
      </c>
      <c r="M218" s="30">
        <v>195309495</v>
      </c>
      <c r="N218" s="30">
        <v>466216544</v>
      </c>
      <c r="O218" s="89">
        <f t="shared" si="73"/>
        <v>0.4189244193788198</v>
      </c>
      <c r="P218" s="30">
        <v>66099115</v>
      </c>
      <c r="Q218" s="30">
        <v>116064300</v>
      </c>
      <c r="R218" s="89">
        <f t="shared" si="74"/>
        <v>0.5695042747856145</v>
      </c>
      <c r="S218" s="39">
        <v>27498191</v>
      </c>
      <c r="T218" s="40">
        <v>116064300</v>
      </c>
      <c r="U218" s="89">
        <f t="shared" si="75"/>
        <v>0.23692204235066253</v>
      </c>
      <c r="V218" s="39">
        <v>27498191</v>
      </c>
      <c r="W218" s="40">
        <v>928856469</v>
      </c>
      <c r="X218" s="89">
        <f t="shared" si="76"/>
        <v>0.029604348914751433</v>
      </c>
      <c r="Y218" s="39">
        <v>87679412</v>
      </c>
      <c r="Z218" s="39">
        <v>116064300</v>
      </c>
      <c r="AA218" s="89">
        <f t="shared" si="77"/>
        <v>0.7554382527616158</v>
      </c>
      <c r="AB218" s="30">
        <v>43218575</v>
      </c>
      <c r="AC218" s="39">
        <v>239503532</v>
      </c>
      <c r="AD218" s="89">
        <f t="shared" si="78"/>
        <v>0.18045067911566331</v>
      </c>
      <c r="AE218" s="30">
        <v>43588855</v>
      </c>
      <c r="AF218" s="39">
        <v>522388346</v>
      </c>
      <c r="AG218" s="89">
        <f t="shared" si="79"/>
        <v>0.08344147669787412</v>
      </c>
    </row>
    <row r="219" spans="1:33" s="7" customFormat="1" ht="12.75" customHeight="1">
      <c r="A219" s="17"/>
      <c r="B219" s="18" t="s">
        <v>470</v>
      </c>
      <c r="C219" s="19" t="s">
        <v>471</v>
      </c>
      <c r="D219" s="29">
        <v>729452600</v>
      </c>
      <c r="E219" s="105">
        <v>827856601</v>
      </c>
      <c r="F219" s="111">
        <f t="shared" si="70"/>
        <v>0.8811340020951286</v>
      </c>
      <c r="G219" s="36">
        <v>203055903</v>
      </c>
      <c r="H219" s="30">
        <v>739369969</v>
      </c>
      <c r="I219" s="89">
        <f t="shared" si="71"/>
        <v>0.2746336901871112</v>
      </c>
      <c r="J219" s="30">
        <v>203055903</v>
      </c>
      <c r="K219" s="30">
        <v>582231969</v>
      </c>
      <c r="L219" s="89">
        <f t="shared" si="72"/>
        <v>0.3487543003671789</v>
      </c>
      <c r="M219" s="30">
        <v>203055903</v>
      </c>
      <c r="N219" s="30">
        <v>729452600</v>
      </c>
      <c r="O219" s="89">
        <f t="shared" si="73"/>
        <v>0.2783675087318902</v>
      </c>
      <c r="P219" s="30">
        <v>84953270</v>
      </c>
      <c r="Q219" s="30">
        <v>175573270</v>
      </c>
      <c r="R219" s="89">
        <f t="shared" si="74"/>
        <v>0.48386220749889775</v>
      </c>
      <c r="S219" s="39">
        <v>25172950</v>
      </c>
      <c r="T219" s="40">
        <v>175573270</v>
      </c>
      <c r="U219" s="89">
        <f t="shared" si="75"/>
        <v>0.14337575417943746</v>
      </c>
      <c r="V219" s="39">
        <v>25172950</v>
      </c>
      <c r="W219" s="40">
        <v>1069105632</v>
      </c>
      <c r="X219" s="89">
        <f t="shared" si="76"/>
        <v>0.023545802441343792</v>
      </c>
      <c r="Y219" s="39">
        <v>75670770</v>
      </c>
      <c r="Z219" s="39">
        <v>175573270</v>
      </c>
      <c r="AA219" s="89">
        <f t="shared" si="77"/>
        <v>0.43099254231580925</v>
      </c>
      <c r="AB219" s="30">
        <v>132312100</v>
      </c>
      <c r="AC219" s="39">
        <v>330893000</v>
      </c>
      <c r="AD219" s="89">
        <f t="shared" si="78"/>
        <v>0.3998637021635393</v>
      </c>
      <c r="AE219" s="30">
        <v>82392932</v>
      </c>
      <c r="AF219" s="39">
        <v>739369969</v>
      </c>
      <c r="AG219" s="89">
        <f t="shared" si="79"/>
        <v>0.11143667643336486</v>
      </c>
    </row>
    <row r="220" spans="1:33" s="7" customFormat="1" ht="12.75" customHeight="1">
      <c r="A220" s="17"/>
      <c r="B220" s="18" t="s">
        <v>472</v>
      </c>
      <c r="C220" s="19" t="s">
        <v>473</v>
      </c>
      <c r="D220" s="29">
        <v>70061100</v>
      </c>
      <c r="E220" s="105">
        <v>86853900</v>
      </c>
      <c r="F220" s="111">
        <f t="shared" si="70"/>
        <v>0.8066546234538691</v>
      </c>
      <c r="G220" s="36">
        <v>20664400</v>
      </c>
      <c r="H220" s="30">
        <v>95597900</v>
      </c>
      <c r="I220" s="89">
        <f t="shared" si="71"/>
        <v>0.2161595599903345</v>
      </c>
      <c r="J220" s="30">
        <v>20664400</v>
      </c>
      <c r="K220" s="30">
        <v>86884800</v>
      </c>
      <c r="L220" s="89">
        <f t="shared" si="72"/>
        <v>0.23783676776605345</v>
      </c>
      <c r="M220" s="30">
        <v>20664400</v>
      </c>
      <c r="N220" s="30">
        <v>70061100</v>
      </c>
      <c r="O220" s="89">
        <f t="shared" si="73"/>
        <v>0.2949482665844527</v>
      </c>
      <c r="P220" s="30">
        <v>1543000</v>
      </c>
      <c r="Q220" s="30">
        <v>14703200</v>
      </c>
      <c r="R220" s="89">
        <f t="shared" si="74"/>
        <v>0.10494314162903313</v>
      </c>
      <c r="S220" s="39">
        <v>0</v>
      </c>
      <c r="T220" s="40">
        <v>14703200</v>
      </c>
      <c r="U220" s="89">
        <f t="shared" si="75"/>
        <v>0</v>
      </c>
      <c r="V220" s="39">
        <v>0</v>
      </c>
      <c r="W220" s="40">
        <v>169263401</v>
      </c>
      <c r="X220" s="89">
        <f t="shared" si="76"/>
        <v>0</v>
      </c>
      <c r="Y220" s="39">
        <v>13020795</v>
      </c>
      <c r="Z220" s="39">
        <v>14703200</v>
      </c>
      <c r="AA220" s="89">
        <f t="shared" si="77"/>
        <v>0.8855755889874313</v>
      </c>
      <c r="AB220" s="30">
        <v>7039948</v>
      </c>
      <c r="AC220" s="39">
        <v>18519300</v>
      </c>
      <c r="AD220" s="89">
        <f t="shared" si="78"/>
        <v>0.38014115004346816</v>
      </c>
      <c r="AE220" s="30">
        <v>5244824</v>
      </c>
      <c r="AF220" s="39">
        <v>95597900</v>
      </c>
      <c r="AG220" s="89">
        <f t="shared" si="79"/>
        <v>0.054863380890166</v>
      </c>
    </row>
    <row r="221" spans="1:33" s="7" customFormat="1" ht="12.75" customHeight="1">
      <c r="A221" s="17"/>
      <c r="B221" s="18" t="s">
        <v>474</v>
      </c>
      <c r="C221" s="19" t="s">
        <v>475</v>
      </c>
      <c r="D221" s="29">
        <v>42712600</v>
      </c>
      <c r="E221" s="105">
        <v>73293600</v>
      </c>
      <c r="F221" s="111">
        <f t="shared" si="70"/>
        <v>0.5827602955783315</v>
      </c>
      <c r="G221" s="36">
        <v>15645294</v>
      </c>
      <c r="H221" s="30">
        <v>64589964</v>
      </c>
      <c r="I221" s="89">
        <f t="shared" si="71"/>
        <v>0.24222484471426553</v>
      </c>
      <c r="J221" s="30">
        <v>15645294</v>
      </c>
      <c r="K221" s="30">
        <v>55014964</v>
      </c>
      <c r="L221" s="89">
        <f t="shared" si="72"/>
        <v>0.2843825181817805</v>
      </c>
      <c r="M221" s="30">
        <v>15645294</v>
      </c>
      <c r="N221" s="30">
        <v>42712600</v>
      </c>
      <c r="O221" s="89">
        <f t="shared" si="73"/>
        <v>0.3662922416336163</v>
      </c>
      <c r="P221" s="30">
        <v>750000</v>
      </c>
      <c r="Q221" s="30">
        <v>8701400</v>
      </c>
      <c r="R221" s="89">
        <f t="shared" si="74"/>
        <v>0.0861930264095433</v>
      </c>
      <c r="S221" s="39">
        <v>0</v>
      </c>
      <c r="T221" s="40">
        <v>8701400</v>
      </c>
      <c r="U221" s="89">
        <f t="shared" si="75"/>
        <v>0</v>
      </c>
      <c r="V221" s="39">
        <v>0</v>
      </c>
      <c r="W221" s="40">
        <v>134151222</v>
      </c>
      <c r="X221" s="89">
        <f t="shared" si="76"/>
        <v>0</v>
      </c>
      <c r="Y221" s="39">
        <v>5737174</v>
      </c>
      <c r="Z221" s="39">
        <v>8701400</v>
      </c>
      <c r="AA221" s="89">
        <f t="shared" si="77"/>
        <v>0.6593391867975268</v>
      </c>
      <c r="AB221" s="30">
        <v>1917497</v>
      </c>
      <c r="AC221" s="39">
        <v>19982300</v>
      </c>
      <c r="AD221" s="89">
        <f t="shared" si="78"/>
        <v>0.09595977440034431</v>
      </c>
      <c r="AE221" s="30">
        <v>11668446</v>
      </c>
      <c r="AF221" s="39">
        <v>64589964</v>
      </c>
      <c r="AG221" s="89">
        <f t="shared" si="79"/>
        <v>0.18065416478634358</v>
      </c>
    </row>
    <row r="222" spans="1:33" s="7" customFormat="1" ht="12.75" customHeight="1">
      <c r="A222" s="17"/>
      <c r="B222" s="18" t="s">
        <v>476</v>
      </c>
      <c r="C222" s="19" t="s">
        <v>477</v>
      </c>
      <c r="D222" s="29">
        <v>230339974</v>
      </c>
      <c r="E222" s="105">
        <v>294236974</v>
      </c>
      <c r="F222" s="111">
        <f t="shared" si="70"/>
        <v>0.7828383050187295</v>
      </c>
      <c r="G222" s="36">
        <v>86951223</v>
      </c>
      <c r="H222" s="30">
        <v>277760193</v>
      </c>
      <c r="I222" s="89">
        <f t="shared" si="71"/>
        <v>0.313044220126964</v>
      </c>
      <c r="J222" s="30">
        <v>86951223</v>
      </c>
      <c r="K222" s="30">
        <v>212516193</v>
      </c>
      <c r="L222" s="89">
        <f t="shared" si="72"/>
        <v>0.40915104760981674</v>
      </c>
      <c r="M222" s="30">
        <v>86951223</v>
      </c>
      <c r="N222" s="30">
        <v>230339974</v>
      </c>
      <c r="O222" s="89">
        <f t="shared" si="73"/>
        <v>0.3774908084343189</v>
      </c>
      <c r="P222" s="30">
        <v>3623094</v>
      </c>
      <c r="Q222" s="30">
        <v>34168094</v>
      </c>
      <c r="R222" s="89">
        <f t="shared" si="74"/>
        <v>0.10603734583497693</v>
      </c>
      <c r="S222" s="39">
        <v>0</v>
      </c>
      <c r="T222" s="40">
        <v>34168094</v>
      </c>
      <c r="U222" s="89">
        <f t="shared" si="75"/>
        <v>0</v>
      </c>
      <c r="V222" s="39">
        <v>0</v>
      </c>
      <c r="W222" s="40">
        <v>488517884</v>
      </c>
      <c r="X222" s="89">
        <f t="shared" si="76"/>
        <v>0</v>
      </c>
      <c r="Y222" s="39">
        <v>19375666</v>
      </c>
      <c r="Z222" s="39">
        <v>34168094</v>
      </c>
      <c r="AA222" s="89">
        <f t="shared" si="77"/>
        <v>0.5670689737624814</v>
      </c>
      <c r="AB222" s="30">
        <v>31778365</v>
      </c>
      <c r="AC222" s="39">
        <v>110852636</v>
      </c>
      <c r="AD222" s="89">
        <f t="shared" si="78"/>
        <v>0.2866721635739902</v>
      </c>
      <c r="AE222" s="30">
        <v>33912217</v>
      </c>
      <c r="AF222" s="39">
        <v>277760193</v>
      </c>
      <c r="AG222" s="89">
        <f t="shared" si="79"/>
        <v>0.1220917102401351</v>
      </c>
    </row>
    <row r="223" spans="1:33" s="7" customFormat="1" ht="12.75" customHeight="1">
      <c r="A223" s="17"/>
      <c r="B223" s="22" t="s">
        <v>634</v>
      </c>
      <c r="C223" s="19"/>
      <c r="D223" s="29">
        <f>SUM(D18:D222)</f>
        <v>92351868170</v>
      </c>
      <c r="E223" s="105">
        <f>SUM(E18:E222)</f>
        <v>121936014657</v>
      </c>
      <c r="F223" s="112">
        <f t="shared" si="70"/>
        <v>0.7573797489591673</v>
      </c>
      <c r="G223" s="37">
        <f>SUM(G18:G222)</f>
        <v>31039323138</v>
      </c>
      <c r="H223" s="32">
        <f>SUM(H18:H222)</f>
        <v>112061462214</v>
      </c>
      <c r="I223" s="90">
        <f t="shared" si="71"/>
        <v>0.2769848128407003</v>
      </c>
      <c r="J223" s="32">
        <f>SUM(J18:J222)</f>
        <v>31039323138</v>
      </c>
      <c r="K223" s="32">
        <f>SUM(K18:K222)</f>
        <v>81821276473</v>
      </c>
      <c r="L223" s="90">
        <f t="shared" si="72"/>
        <v>0.3793551564578999</v>
      </c>
      <c r="M223" s="32">
        <f>SUM(M18:M222)</f>
        <v>31039323138</v>
      </c>
      <c r="N223" s="32">
        <f>SUM(N18:N222)</f>
        <v>92351868170</v>
      </c>
      <c r="O223" s="90">
        <f t="shared" si="73"/>
        <v>0.3360984867232275</v>
      </c>
      <c r="P223" s="32">
        <f>SUM(P18:P222)</f>
        <v>6537081219</v>
      </c>
      <c r="Q223" s="32">
        <f>SUM(Q18:Q222)</f>
        <v>21758136182</v>
      </c>
      <c r="R223" s="90">
        <f t="shared" si="74"/>
        <v>0.30044306940260695</v>
      </c>
      <c r="S223" s="50">
        <f>SUM(S18:S222)</f>
        <v>1907517347</v>
      </c>
      <c r="T223" s="51">
        <f>SUM(T18:T222)</f>
        <v>21758136182</v>
      </c>
      <c r="U223" s="90">
        <f t="shared" si="75"/>
        <v>0.08766915194593022</v>
      </c>
      <c r="V223" s="50">
        <f>SUM(V18:V222)</f>
        <v>1907517347</v>
      </c>
      <c r="W223" s="51">
        <f>SUM(W18:W222)</f>
        <v>247062188465</v>
      </c>
      <c r="X223" s="90">
        <f t="shared" si="76"/>
        <v>0.007720798390281514</v>
      </c>
      <c r="Y223" s="50">
        <f>SUM(Y18:Y222)</f>
        <v>16987456166</v>
      </c>
      <c r="Z223" s="50">
        <f>SUM(Z18:Z222)</f>
        <v>21758136194</v>
      </c>
      <c r="AA223" s="90">
        <f t="shared" si="77"/>
        <v>0.7807404096810665</v>
      </c>
      <c r="AB223" s="32">
        <f>SUM(AB18:AB222)</f>
        <v>21156800826</v>
      </c>
      <c r="AC223" s="50">
        <f>SUM(AC18:AC222)</f>
        <v>52120707739</v>
      </c>
      <c r="AD223" s="90">
        <f t="shared" si="78"/>
        <v>0.40591929280670813</v>
      </c>
      <c r="AE223" s="32">
        <f>SUM(AE18:AE222)</f>
        <v>20309073715</v>
      </c>
      <c r="AF223" s="50">
        <f>SUM(AF18:AF222)</f>
        <v>112061462214</v>
      </c>
      <c r="AG223" s="90">
        <f t="shared" si="79"/>
        <v>0.18123156091089054</v>
      </c>
    </row>
    <row r="224" spans="1:33" s="7" customFormat="1" ht="12.75" customHeight="1">
      <c r="A224" s="122"/>
      <c r="B224" s="123"/>
      <c r="C224" s="124"/>
      <c r="D224" s="125"/>
      <c r="E224" s="126"/>
      <c r="F224" s="127"/>
      <c r="G224" s="128"/>
      <c r="H224" s="129"/>
      <c r="I224" s="130"/>
      <c r="J224" s="129"/>
      <c r="K224" s="129"/>
      <c r="L224" s="130"/>
      <c r="M224" s="129"/>
      <c r="N224" s="129"/>
      <c r="O224" s="130"/>
      <c r="P224" s="129"/>
      <c r="Q224" s="129"/>
      <c r="R224" s="130"/>
      <c r="S224" s="131"/>
      <c r="T224" s="132"/>
      <c r="U224" s="130"/>
      <c r="V224" s="131"/>
      <c r="W224" s="132"/>
      <c r="X224" s="130"/>
      <c r="Y224" s="131"/>
      <c r="Z224" s="131"/>
      <c r="AA224" s="130"/>
      <c r="AB224" s="129"/>
      <c r="AC224" s="131"/>
      <c r="AD224" s="130"/>
      <c r="AE224" s="129"/>
      <c r="AF224" s="131"/>
      <c r="AG224" s="130"/>
    </row>
    <row r="225" spans="1:33" s="7" customFormat="1" ht="12.75" customHeight="1">
      <c r="A225" s="17"/>
      <c r="B225" s="121" t="s">
        <v>478</v>
      </c>
      <c r="C225" s="19"/>
      <c r="D225" s="29"/>
      <c r="E225" s="105"/>
      <c r="F225" s="111"/>
      <c r="G225" s="36"/>
      <c r="H225" s="30"/>
      <c r="I225" s="89"/>
      <c r="J225" s="30"/>
      <c r="K225" s="30"/>
      <c r="L225" s="89"/>
      <c r="M225" s="30"/>
      <c r="N225" s="30"/>
      <c r="O225" s="89"/>
      <c r="P225" s="30"/>
      <c r="Q225" s="30"/>
      <c r="R225" s="89"/>
      <c r="S225" s="39"/>
      <c r="T225" s="40"/>
      <c r="U225" s="89"/>
      <c r="V225" s="39"/>
      <c r="W225" s="40"/>
      <c r="X225" s="89"/>
      <c r="Y225" s="39"/>
      <c r="Z225" s="39"/>
      <c r="AA225" s="89"/>
      <c r="AB225" s="30"/>
      <c r="AC225" s="39"/>
      <c r="AD225" s="89"/>
      <c r="AE225" s="30"/>
      <c r="AF225" s="39"/>
      <c r="AG225" s="89"/>
    </row>
    <row r="226" spans="1:33" s="7" customFormat="1" ht="12.75" customHeight="1">
      <c r="A226" s="17"/>
      <c r="B226" s="18"/>
      <c r="C226" s="19"/>
      <c r="D226" s="29"/>
      <c r="E226" s="105"/>
      <c r="F226" s="111"/>
      <c r="G226" s="36"/>
      <c r="H226" s="30"/>
      <c r="I226" s="89"/>
      <c r="J226" s="30"/>
      <c r="K226" s="30"/>
      <c r="L226" s="89"/>
      <c r="M226" s="30"/>
      <c r="N226" s="30"/>
      <c r="O226" s="89"/>
      <c r="P226" s="30"/>
      <c r="Q226" s="30"/>
      <c r="R226" s="89"/>
      <c r="S226" s="39"/>
      <c r="T226" s="40"/>
      <c r="U226" s="89"/>
      <c r="V226" s="39"/>
      <c r="W226" s="40"/>
      <c r="X226" s="89"/>
      <c r="Y226" s="39"/>
      <c r="Z226" s="39"/>
      <c r="AA226" s="89"/>
      <c r="AB226" s="30"/>
      <c r="AC226" s="39"/>
      <c r="AD226" s="89"/>
      <c r="AE226" s="30"/>
      <c r="AF226" s="39"/>
      <c r="AG226" s="89"/>
    </row>
    <row r="227" spans="1:33" s="7" customFormat="1" ht="12.75" customHeight="1">
      <c r="A227" s="17"/>
      <c r="B227" s="18" t="s">
        <v>479</v>
      </c>
      <c r="C227" s="19" t="s">
        <v>480</v>
      </c>
      <c r="D227" s="29">
        <v>259709610</v>
      </c>
      <c r="E227" s="105">
        <v>346733610</v>
      </c>
      <c r="F227" s="111">
        <f aca="true" t="shared" si="80" ref="F227:F271">IF($E227=0,0,($D227/$E227))</f>
        <v>0.7490176968999342</v>
      </c>
      <c r="G227" s="36">
        <v>159016500</v>
      </c>
      <c r="H227" s="30">
        <v>344050310</v>
      </c>
      <c r="I227" s="89">
        <f aca="true" t="shared" si="81" ref="I227:I271">IF($H227=0,0,($G227/$H227))</f>
        <v>0.4621896722023009</v>
      </c>
      <c r="J227" s="30">
        <v>159016500</v>
      </c>
      <c r="K227" s="30">
        <v>333750310</v>
      </c>
      <c r="L227" s="89">
        <f aca="true" t="shared" si="82" ref="L227:L271">IF($K227=0,0,($J227/$K227))</f>
        <v>0.47645349003570964</v>
      </c>
      <c r="M227" s="30">
        <v>159016500</v>
      </c>
      <c r="N227" s="30">
        <v>259709610</v>
      </c>
      <c r="O227" s="89">
        <f aca="true" t="shared" si="83" ref="O227:O271">IF($D227=0,0,($M227/$D227))</f>
        <v>0.6122857756399542</v>
      </c>
      <c r="P227" s="30">
        <v>11304780</v>
      </c>
      <c r="Q227" s="30">
        <v>11304780</v>
      </c>
      <c r="R227" s="89">
        <f aca="true" t="shared" si="84" ref="R227:R271">IF($Q227=0,0,($P227/$Q227))</f>
        <v>1</v>
      </c>
      <c r="S227" s="39">
        <v>0</v>
      </c>
      <c r="T227" s="40">
        <v>11304780</v>
      </c>
      <c r="U227" s="89">
        <f aca="true" t="shared" si="85" ref="U227:U271">IF($T227=0,0,($S227/$T227))</f>
        <v>0</v>
      </c>
      <c r="V227" s="39">
        <v>0</v>
      </c>
      <c r="W227" s="40">
        <v>342634017</v>
      </c>
      <c r="X227" s="89">
        <f aca="true" t="shared" si="86" ref="X227:X271">IF($W227=0,0,($V227/$W227))</f>
        <v>0</v>
      </c>
      <c r="Y227" s="39">
        <v>750000</v>
      </c>
      <c r="Z227" s="39">
        <v>11304780</v>
      </c>
      <c r="AA227" s="89">
        <f aca="true" t="shared" si="87" ref="AA227:AA271">IF($Z227=0,0,($Y227/$Z227))</f>
        <v>0.06634361747862409</v>
      </c>
      <c r="AB227" s="30">
        <v>10815935</v>
      </c>
      <c r="AC227" s="39">
        <v>112744440</v>
      </c>
      <c r="AD227" s="89">
        <f aca="true" t="shared" si="88" ref="AD227:AD271">IF($AC227=0,0,($AB227/$AC227))</f>
        <v>0.0959332007857771</v>
      </c>
      <c r="AE227" s="30">
        <v>55189648</v>
      </c>
      <c r="AF227" s="39">
        <v>344050310</v>
      </c>
      <c r="AG227" s="89">
        <f aca="true" t="shared" si="89" ref="AG227:AG271">IF($AF227=0,0,($AE227/$AF227))</f>
        <v>0.16041156306471574</v>
      </c>
    </row>
    <row r="228" spans="1:33" s="7" customFormat="1" ht="12.75" customHeight="1">
      <c r="A228" s="17"/>
      <c r="B228" s="18" t="s">
        <v>481</v>
      </c>
      <c r="C228" s="19" t="s">
        <v>482</v>
      </c>
      <c r="D228" s="29">
        <v>56223300</v>
      </c>
      <c r="E228" s="105">
        <v>142748300</v>
      </c>
      <c r="F228" s="111">
        <f t="shared" si="80"/>
        <v>0.393863184360164</v>
      </c>
      <c r="G228" s="36">
        <v>46963200</v>
      </c>
      <c r="H228" s="30">
        <v>142748300</v>
      </c>
      <c r="I228" s="89">
        <f t="shared" si="81"/>
        <v>0.32899305981227095</v>
      </c>
      <c r="J228" s="30">
        <v>46963200</v>
      </c>
      <c r="K228" s="30">
        <v>142748300</v>
      </c>
      <c r="L228" s="89">
        <f t="shared" si="82"/>
        <v>0.32899305981227095</v>
      </c>
      <c r="M228" s="30">
        <v>46963200</v>
      </c>
      <c r="N228" s="30">
        <v>56223300</v>
      </c>
      <c r="O228" s="89">
        <f t="shared" si="83"/>
        <v>0.835297821365875</v>
      </c>
      <c r="P228" s="30">
        <v>3862500</v>
      </c>
      <c r="Q228" s="30">
        <v>3862500</v>
      </c>
      <c r="R228" s="89">
        <f t="shared" si="84"/>
        <v>1</v>
      </c>
      <c r="S228" s="39">
        <v>0</v>
      </c>
      <c r="T228" s="40">
        <v>3862500</v>
      </c>
      <c r="U228" s="89">
        <f t="shared" si="85"/>
        <v>0</v>
      </c>
      <c r="V228" s="39">
        <v>0</v>
      </c>
      <c r="W228" s="40">
        <v>34230292</v>
      </c>
      <c r="X228" s="89">
        <f t="shared" si="86"/>
        <v>0</v>
      </c>
      <c r="Y228" s="39">
        <v>0</v>
      </c>
      <c r="Z228" s="39">
        <v>3862500</v>
      </c>
      <c r="AA228" s="89">
        <f t="shared" si="87"/>
        <v>0</v>
      </c>
      <c r="AB228" s="30">
        <v>0</v>
      </c>
      <c r="AC228" s="39">
        <v>0</v>
      </c>
      <c r="AD228" s="89">
        <f t="shared" si="88"/>
        <v>0</v>
      </c>
      <c r="AE228" s="30">
        <v>20000000</v>
      </c>
      <c r="AF228" s="39">
        <v>142748300</v>
      </c>
      <c r="AG228" s="89">
        <f t="shared" si="89"/>
        <v>0.14010674733079134</v>
      </c>
    </row>
    <row r="229" spans="1:33" s="7" customFormat="1" ht="12.75" customHeight="1">
      <c r="A229" s="17"/>
      <c r="B229" s="18" t="s">
        <v>483</v>
      </c>
      <c r="C229" s="19" t="s">
        <v>484</v>
      </c>
      <c r="D229" s="29">
        <v>1128526683</v>
      </c>
      <c r="E229" s="105">
        <v>1872259578</v>
      </c>
      <c r="F229" s="111">
        <f t="shared" si="80"/>
        <v>0.602761869273236</v>
      </c>
      <c r="G229" s="36">
        <v>646855683</v>
      </c>
      <c r="H229" s="30">
        <v>1362327030</v>
      </c>
      <c r="I229" s="89">
        <f t="shared" si="81"/>
        <v>0.47481674279045905</v>
      </c>
      <c r="J229" s="30">
        <v>646855683</v>
      </c>
      <c r="K229" s="30">
        <v>1291390386</v>
      </c>
      <c r="L229" s="89">
        <f t="shared" si="82"/>
        <v>0.5008986360844722</v>
      </c>
      <c r="M229" s="30">
        <v>646855683</v>
      </c>
      <c r="N229" s="30">
        <v>1128526683</v>
      </c>
      <c r="O229" s="89">
        <f t="shared" si="83"/>
        <v>0.5731859890813056</v>
      </c>
      <c r="P229" s="30">
        <v>30300000</v>
      </c>
      <c r="Q229" s="30">
        <v>509932547</v>
      </c>
      <c r="R229" s="89">
        <f t="shared" si="84"/>
        <v>0.05941962359190225</v>
      </c>
      <c r="S229" s="39">
        <v>0</v>
      </c>
      <c r="T229" s="40">
        <v>509932547</v>
      </c>
      <c r="U229" s="89">
        <f t="shared" si="85"/>
        <v>0</v>
      </c>
      <c r="V229" s="39">
        <v>0</v>
      </c>
      <c r="W229" s="40">
        <v>5118869686</v>
      </c>
      <c r="X229" s="89">
        <f t="shared" si="86"/>
        <v>0</v>
      </c>
      <c r="Y229" s="39">
        <v>479632547</v>
      </c>
      <c r="Z229" s="39">
        <v>509932547</v>
      </c>
      <c r="AA229" s="89">
        <f t="shared" si="87"/>
        <v>0.9405803764080978</v>
      </c>
      <c r="AB229" s="30">
        <v>117515839</v>
      </c>
      <c r="AC229" s="39">
        <v>178068360</v>
      </c>
      <c r="AD229" s="89">
        <f t="shared" si="88"/>
        <v>0.6599478930451205</v>
      </c>
      <c r="AE229" s="30">
        <v>382312206</v>
      </c>
      <c r="AF229" s="39">
        <v>1362327030</v>
      </c>
      <c r="AG229" s="89">
        <f t="shared" si="89"/>
        <v>0.28063174082364056</v>
      </c>
    </row>
    <row r="230" spans="1:33" s="7" customFormat="1" ht="12.75" customHeight="1">
      <c r="A230" s="17"/>
      <c r="B230" s="18" t="s">
        <v>485</v>
      </c>
      <c r="C230" s="19" t="s">
        <v>486</v>
      </c>
      <c r="D230" s="29">
        <v>791222180</v>
      </c>
      <c r="E230" s="105">
        <v>1398726440</v>
      </c>
      <c r="F230" s="111">
        <f t="shared" si="80"/>
        <v>0.5656732849062323</v>
      </c>
      <c r="G230" s="36">
        <v>312010605</v>
      </c>
      <c r="H230" s="30">
        <v>1214242857</v>
      </c>
      <c r="I230" s="89">
        <f t="shared" si="81"/>
        <v>0.2569589791706718</v>
      </c>
      <c r="J230" s="30">
        <v>312010605</v>
      </c>
      <c r="K230" s="30">
        <v>1197193002</v>
      </c>
      <c r="L230" s="89">
        <f t="shared" si="82"/>
        <v>0.260618467096586</v>
      </c>
      <c r="M230" s="30">
        <v>312010605</v>
      </c>
      <c r="N230" s="30">
        <v>791222180</v>
      </c>
      <c r="O230" s="89">
        <f t="shared" si="83"/>
        <v>0.3943400638743469</v>
      </c>
      <c r="P230" s="30">
        <v>129527050</v>
      </c>
      <c r="Q230" s="30">
        <v>634699790</v>
      </c>
      <c r="R230" s="89">
        <f t="shared" si="84"/>
        <v>0.2040760876886378</v>
      </c>
      <c r="S230" s="39">
        <v>0</v>
      </c>
      <c r="T230" s="40">
        <v>634699790</v>
      </c>
      <c r="U230" s="89">
        <f t="shared" si="85"/>
        <v>0</v>
      </c>
      <c r="V230" s="39">
        <v>0</v>
      </c>
      <c r="W230" s="40">
        <v>5254897685</v>
      </c>
      <c r="X230" s="89">
        <f t="shared" si="86"/>
        <v>0</v>
      </c>
      <c r="Y230" s="39">
        <v>510199740</v>
      </c>
      <c r="Z230" s="39">
        <v>634699790</v>
      </c>
      <c r="AA230" s="89">
        <f t="shared" si="87"/>
        <v>0.8038441922282659</v>
      </c>
      <c r="AB230" s="30">
        <v>107111895</v>
      </c>
      <c r="AC230" s="39">
        <v>176403700</v>
      </c>
      <c r="AD230" s="89">
        <f t="shared" si="88"/>
        <v>0.6071975531125481</v>
      </c>
      <c r="AE230" s="30">
        <v>58767000</v>
      </c>
      <c r="AF230" s="39">
        <v>1214242857</v>
      </c>
      <c r="AG230" s="89">
        <f t="shared" si="89"/>
        <v>0.048398061113733196</v>
      </c>
    </row>
    <row r="231" spans="1:33" s="7" customFormat="1" ht="12.75" customHeight="1">
      <c r="A231" s="17"/>
      <c r="B231" s="18" t="s">
        <v>487</v>
      </c>
      <c r="C231" s="19" t="s">
        <v>488</v>
      </c>
      <c r="D231" s="29">
        <v>349855698</v>
      </c>
      <c r="E231" s="105">
        <v>685054698</v>
      </c>
      <c r="F231" s="111">
        <f t="shared" si="80"/>
        <v>0.5106974655036962</v>
      </c>
      <c r="G231" s="36">
        <v>189902164</v>
      </c>
      <c r="H231" s="30">
        <v>494426410</v>
      </c>
      <c r="I231" s="89">
        <f t="shared" si="81"/>
        <v>0.3840858015654949</v>
      </c>
      <c r="J231" s="30">
        <v>189902164</v>
      </c>
      <c r="K231" s="30">
        <v>490162137</v>
      </c>
      <c r="L231" s="89">
        <f t="shared" si="82"/>
        <v>0.3874272402235752</v>
      </c>
      <c r="M231" s="30">
        <v>189902164</v>
      </c>
      <c r="N231" s="30">
        <v>349855698</v>
      </c>
      <c r="O231" s="89">
        <f t="shared" si="83"/>
        <v>0.5428014037947726</v>
      </c>
      <c r="P231" s="30">
        <v>17072670</v>
      </c>
      <c r="Q231" s="30">
        <v>278735760</v>
      </c>
      <c r="R231" s="89">
        <f t="shared" si="84"/>
        <v>0.06125037562457002</v>
      </c>
      <c r="S231" s="39">
        <v>12305170</v>
      </c>
      <c r="T231" s="40">
        <v>278735760</v>
      </c>
      <c r="U231" s="89">
        <f t="shared" si="85"/>
        <v>0.044146362849173</v>
      </c>
      <c r="V231" s="39">
        <v>12305170</v>
      </c>
      <c r="W231" s="40">
        <v>1698712537</v>
      </c>
      <c r="X231" s="89">
        <f t="shared" si="86"/>
        <v>0.0072438212657990175</v>
      </c>
      <c r="Y231" s="39">
        <v>270267320</v>
      </c>
      <c r="Z231" s="39">
        <v>278735760</v>
      </c>
      <c r="AA231" s="89">
        <f t="shared" si="87"/>
        <v>0.9696183941378745</v>
      </c>
      <c r="AB231" s="30">
        <v>26014240</v>
      </c>
      <c r="AC231" s="39">
        <v>71981028</v>
      </c>
      <c r="AD231" s="89">
        <f t="shared" si="88"/>
        <v>0.36140411887421225</v>
      </c>
      <c r="AE231" s="30">
        <v>51354821</v>
      </c>
      <c r="AF231" s="39">
        <v>494426410</v>
      </c>
      <c r="AG231" s="89">
        <f t="shared" si="89"/>
        <v>0.10386747139983886</v>
      </c>
    </row>
    <row r="232" spans="1:33" s="7" customFormat="1" ht="12.75" customHeight="1">
      <c r="A232" s="17"/>
      <c r="B232" s="18" t="s">
        <v>489</v>
      </c>
      <c r="C232" s="19" t="s">
        <v>490</v>
      </c>
      <c r="D232" s="29">
        <v>1535275296</v>
      </c>
      <c r="E232" s="105">
        <v>2211841297</v>
      </c>
      <c r="F232" s="111">
        <f t="shared" si="80"/>
        <v>0.6941163898523592</v>
      </c>
      <c r="G232" s="36">
        <v>434776158</v>
      </c>
      <c r="H232" s="30">
        <v>1134760924</v>
      </c>
      <c r="I232" s="89">
        <f t="shared" si="81"/>
        <v>0.3831433994637623</v>
      </c>
      <c r="J232" s="30">
        <v>434776158</v>
      </c>
      <c r="K232" s="30">
        <v>1083760924</v>
      </c>
      <c r="L232" s="89">
        <f t="shared" si="82"/>
        <v>0.40117349534554725</v>
      </c>
      <c r="M232" s="30">
        <v>434776158</v>
      </c>
      <c r="N232" s="30">
        <v>1535275296</v>
      </c>
      <c r="O232" s="89">
        <f t="shared" si="83"/>
        <v>0.28319100758851784</v>
      </c>
      <c r="P232" s="30">
        <v>146798700</v>
      </c>
      <c r="Q232" s="30">
        <v>1221592700</v>
      </c>
      <c r="R232" s="89">
        <f t="shared" si="84"/>
        <v>0.12016992242995558</v>
      </c>
      <c r="S232" s="39">
        <v>0</v>
      </c>
      <c r="T232" s="40">
        <v>1221592700</v>
      </c>
      <c r="U232" s="89">
        <f t="shared" si="85"/>
        <v>0</v>
      </c>
      <c r="V232" s="39">
        <v>0</v>
      </c>
      <c r="W232" s="40">
        <v>8224436649</v>
      </c>
      <c r="X232" s="89">
        <f t="shared" si="86"/>
        <v>0</v>
      </c>
      <c r="Y232" s="39">
        <v>1128544000</v>
      </c>
      <c r="Z232" s="39">
        <v>1221592700</v>
      </c>
      <c r="AA232" s="89">
        <f t="shared" si="87"/>
        <v>0.9238300130640925</v>
      </c>
      <c r="AB232" s="30">
        <v>180547615</v>
      </c>
      <c r="AC232" s="39">
        <v>236406590</v>
      </c>
      <c r="AD232" s="89">
        <f t="shared" si="88"/>
        <v>0.7637165063799617</v>
      </c>
      <c r="AE232" s="30">
        <v>335380352</v>
      </c>
      <c r="AF232" s="39">
        <v>1134760924</v>
      </c>
      <c r="AG232" s="89">
        <f t="shared" si="89"/>
        <v>0.29555155179100967</v>
      </c>
    </row>
    <row r="233" spans="1:33" s="7" customFormat="1" ht="12.75" customHeight="1">
      <c r="A233" s="17"/>
      <c r="B233" s="18" t="s">
        <v>491</v>
      </c>
      <c r="C233" s="19" t="s">
        <v>492</v>
      </c>
      <c r="D233" s="29">
        <v>574116</v>
      </c>
      <c r="E233" s="105">
        <v>52618112</v>
      </c>
      <c r="F233" s="111">
        <f t="shared" si="80"/>
        <v>0.010910995818322026</v>
      </c>
      <c r="G233" s="36">
        <v>37944953</v>
      </c>
      <c r="H233" s="30">
        <v>54418112</v>
      </c>
      <c r="I233" s="89">
        <f t="shared" si="81"/>
        <v>0.6972853633731357</v>
      </c>
      <c r="J233" s="30">
        <v>37944953</v>
      </c>
      <c r="K233" s="30">
        <v>54418112</v>
      </c>
      <c r="L233" s="89">
        <f t="shared" si="82"/>
        <v>0.6972853633731357</v>
      </c>
      <c r="M233" s="30">
        <v>37944953</v>
      </c>
      <c r="N233" s="30">
        <v>574116</v>
      </c>
      <c r="O233" s="89">
        <f t="shared" si="83"/>
        <v>66.09283315566888</v>
      </c>
      <c r="P233" s="30">
        <v>0</v>
      </c>
      <c r="Q233" s="30">
        <v>0</v>
      </c>
      <c r="R233" s="89">
        <f t="shared" si="84"/>
        <v>0</v>
      </c>
      <c r="S233" s="39">
        <v>0</v>
      </c>
      <c r="T233" s="40">
        <v>0</v>
      </c>
      <c r="U233" s="89">
        <f t="shared" si="85"/>
        <v>0</v>
      </c>
      <c r="V233" s="39">
        <v>0</v>
      </c>
      <c r="W233" s="40">
        <v>17918304</v>
      </c>
      <c r="X233" s="89">
        <f t="shared" si="86"/>
        <v>0</v>
      </c>
      <c r="Y233" s="39">
        <v>0</v>
      </c>
      <c r="Z233" s="39">
        <v>0</v>
      </c>
      <c r="AA233" s="89">
        <f t="shared" si="87"/>
        <v>0</v>
      </c>
      <c r="AB233" s="30">
        <v>560000</v>
      </c>
      <c r="AC233" s="39">
        <v>0</v>
      </c>
      <c r="AD233" s="89">
        <f t="shared" si="88"/>
        <v>0</v>
      </c>
      <c r="AE233" s="30">
        <v>9000000</v>
      </c>
      <c r="AF233" s="39">
        <v>54418112</v>
      </c>
      <c r="AG233" s="89">
        <f t="shared" si="89"/>
        <v>0.16538611262367942</v>
      </c>
    </row>
    <row r="234" spans="1:33" s="7" customFormat="1" ht="12.75" customHeight="1">
      <c r="A234" s="17"/>
      <c r="B234" s="18" t="s">
        <v>493</v>
      </c>
      <c r="C234" s="19" t="s">
        <v>494</v>
      </c>
      <c r="D234" s="29">
        <v>2237900</v>
      </c>
      <c r="E234" s="105">
        <v>118399900</v>
      </c>
      <c r="F234" s="111">
        <f t="shared" si="80"/>
        <v>0.018901198396282428</v>
      </c>
      <c r="G234" s="36">
        <v>65749634</v>
      </c>
      <c r="H234" s="30">
        <v>117700000</v>
      </c>
      <c r="I234" s="89">
        <f t="shared" si="81"/>
        <v>0.5586205097706032</v>
      </c>
      <c r="J234" s="30">
        <v>65749634</v>
      </c>
      <c r="K234" s="30">
        <v>117700000</v>
      </c>
      <c r="L234" s="89">
        <f t="shared" si="82"/>
        <v>0.5586205097706032</v>
      </c>
      <c r="M234" s="30">
        <v>65749634</v>
      </c>
      <c r="N234" s="30">
        <v>2237900</v>
      </c>
      <c r="O234" s="89">
        <f t="shared" si="83"/>
        <v>29.380058983868807</v>
      </c>
      <c r="P234" s="30">
        <v>700000</v>
      </c>
      <c r="Q234" s="30">
        <v>700000</v>
      </c>
      <c r="R234" s="89">
        <f t="shared" si="84"/>
        <v>1</v>
      </c>
      <c r="S234" s="39">
        <v>0</v>
      </c>
      <c r="T234" s="40">
        <v>700000</v>
      </c>
      <c r="U234" s="89">
        <f t="shared" si="85"/>
        <v>0</v>
      </c>
      <c r="V234" s="39">
        <v>0</v>
      </c>
      <c r="W234" s="40">
        <v>66287000</v>
      </c>
      <c r="X234" s="89">
        <f t="shared" si="86"/>
        <v>0</v>
      </c>
      <c r="Y234" s="39">
        <v>0</v>
      </c>
      <c r="Z234" s="39">
        <v>700000</v>
      </c>
      <c r="AA234" s="89">
        <f t="shared" si="87"/>
        <v>0</v>
      </c>
      <c r="AB234" s="30">
        <v>0</v>
      </c>
      <c r="AC234" s="39">
        <v>0</v>
      </c>
      <c r="AD234" s="89">
        <f t="shared" si="88"/>
        <v>0</v>
      </c>
      <c r="AE234" s="30">
        <v>7287000</v>
      </c>
      <c r="AF234" s="39">
        <v>117700000</v>
      </c>
      <c r="AG234" s="89">
        <f t="shared" si="89"/>
        <v>0.06191163976210705</v>
      </c>
    </row>
    <row r="235" spans="1:33" s="7" customFormat="1" ht="12.75" customHeight="1">
      <c r="A235" s="17"/>
      <c r="B235" s="18" t="s">
        <v>495</v>
      </c>
      <c r="C235" s="19" t="s">
        <v>496</v>
      </c>
      <c r="D235" s="29">
        <v>4715166</v>
      </c>
      <c r="E235" s="105">
        <v>107116166</v>
      </c>
      <c r="F235" s="111">
        <f t="shared" si="80"/>
        <v>0.04401918194122071</v>
      </c>
      <c r="G235" s="36">
        <v>53175344</v>
      </c>
      <c r="H235" s="30">
        <v>104704077</v>
      </c>
      <c r="I235" s="89">
        <f t="shared" si="81"/>
        <v>0.5078631656339418</v>
      </c>
      <c r="J235" s="30">
        <v>53175344</v>
      </c>
      <c r="K235" s="30">
        <v>104704077</v>
      </c>
      <c r="L235" s="89">
        <f t="shared" si="82"/>
        <v>0.5078631656339418</v>
      </c>
      <c r="M235" s="30">
        <v>53175344</v>
      </c>
      <c r="N235" s="30">
        <v>4715166</v>
      </c>
      <c r="O235" s="89">
        <f t="shared" si="83"/>
        <v>11.277512605070532</v>
      </c>
      <c r="P235" s="30">
        <v>0</v>
      </c>
      <c r="Q235" s="30">
        <v>2412088</v>
      </c>
      <c r="R235" s="89">
        <f t="shared" si="84"/>
        <v>0</v>
      </c>
      <c r="S235" s="39">
        <v>0</v>
      </c>
      <c r="T235" s="40">
        <v>2412088</v>
      </c>
      <c r="U235" s="89">
        <f t="shared" si="85"/>
        <v>0</v>
      </c>
      <c r="V235" s="39">
        <v>0</v>
      </c>
      <c r="W235" s="40">
        <v>16931228</v>
      </c>
      <c r="X235" s="89">
        <f t="shared" si="86"/>
        <v>0</v>
      </c>
      <c r="Y235" s="39">
        <v>0</v>
      </c>
      <c r="Z235" s="39">
        <v>2412088</v>
      </c>
      <c r="AA235" s="89">
        <f t="shared" si="87"/>
        <v>0</v>
      </c>
      <c r="AB235" s="30">
        <v>0</v>
      </c>
      <c r="AC235" s="39">
        <v>0</v>
      </c>
      <c r="AD235" s="89">
        <f t="shared" si="88"/>
        <v>0</v>
      </c>
      <c r="AE235" s="30">
        <v>31077472</v>
      </c>
      <c r="AF235" s="39">
        <v>104704077</v>
      </c>
      <c r="AG235" s="89">
        <f t="shared" si="89"/>
        <v>0.29681243453394845</v>
      </c>
    </row>
    <row r="236" spans="1:33" s="7" customFormat="1" ht="12.75" customHeight="1">
      <c r="A236" s="17"/>
      <c r="B236" s="18" t="s">
        <v>497</v>
      </c>
      <c r="C236" s="19" t="s">
        <v>498</v>
      </c>
      <c r="D236" s="29">
        <v>157236090</v>
      </c>
      <c r="E236" s="105">
        <v>389480090</v>
      </c>
      <c r="F236" s="111">
        <f t="shared" si="80"/>
        <v>0.40370764523547276</v>
      </c>
      <c r="G236" s="36">
        <v>188210000</v>
      </c>
      <c r="H236" s="30">
        <v>389480090</v>
      </c>
      <c r="I236" s="89">
        <f t="shared" si="81"/>
        <v>0.4832339439995508</v>
      </c>
      <c r="J236" s="30">
        <v>188210000</v>
      </c>
      <c r="K236" s="30">
        <v>389480090</v>
      </c>
      <c r="L236" s="89">
        <f t="shared" si="82"/>
        <v>0.4832339439995508</v>
      </c>
      <c r="M236" s="30">
        <v>188210000</v>
      </c>
      <c r="N236" s="30">
        <v>157236090</v>
      </c>
      <c r="O236" s="89">
        <f t="shared" si="83"/>
        <v>1.196989825936272</v>
      </c>
      <c r="P236" s="30">
        <v>16849360</v>
      </c>
      <c r="Q236" s="30">
        <v>18494360</v>
      </c>
      <c r="R236" s="89">
        <f t="shared" si="84"/>
        <v>0.9110539645600064</v>
      </c>
      <c r="S236" s="39">
        <v>0</v>
      </c>
      <c r="T236" s="40">
        <v>18494360</v>
      </c>
      <c r="U236" s="89">
        <f t="shared" si="85"/>
        <v>0</v>
      </c>
      <c r="V236" s="39">
        <v>0</v>
      </c>
      <c r="W236" s="40">
        <v>204127026</v>
      </c>
      <c r="X236" s="89">
        <f t="shared" si="86"/>
        <v>0</v>
      </c>
      <c r="Y236" s="39">
        <v>795000</v>
      </c>
      <c r="Z236" s="39">
        <v>18494360</v>
      </c>
      <c r="AA236" s="89">
        <f t="shared" si="87"/>
        <v>0.04298607791780846</v>
      </c>
      <c r="AB236" s="30">
        <v>0</v>
      </c>
      <c r="AC236" s="39">
        <v>170000</v>
      </c>
      <c r="AD236" s="89">
        <f t="shared" si="88"/>
        <v>0</v>
      </c>
      <c r="AE236" s="30">
        <v>11000000</v>
      </c>
      <c r="AF236" s="39">
        <v>389480090</v>
      </c>
      <c r="AG236" s="89">
        <f t="shared" si="89"/>
        <v>0.028242778725865038</v>
      </c>
    </row>
    <row r="237" spans="1:33" s="7" customFormat="1" ht="12.75" customHeight="1">
      <c r="A237" s="17"/>
      <c r="B237" s="18" t="s">
        <v>499</v>
      </c>
      <c r="C237" s="19" t="s">
        <v>500</v>
      </c>
      <c r="D237" s="29">
        <v>25421000</v>
      </c>
      <c r="E237" s="105">
        <v>170968000</v>
      </c>
      <c r="F237" s="111">
        <f t="shared" si="80"/>
        <v>0.14868864348884</v>
      </c>
      <c r="G237" s="36">
        <v>89066000</v>
      </c>
      <c r="H237" s="30">
        <v>151616000</v>
      </c>
      <c r="I237" s="89">
        <f t="shared" si="81"/>
        <v>0.5874445968763191</v>
      </c>
      <c r="J237" s="30">
        <v>89066000</v>
      </c>
      <c r="K237" s="30">
        <v>151616000</v>
      </c>
      <c r="L237" s="89">
        <f t="shared" si="82"/>
        <v>0.5874445968763191</v>
      </c>
      <c r="M237" s="30">
        <v>89066000</v>
      </c>
      <c r="N237" s="30">
        <v>25421000</v>
      </c>
      <c r="O237" s="89">
        <f t="shared" si="83"/>
        <v>3.5036387238896975</v>
      </c>
      <c r="P237" s="30">
        <v>3330000</v>
      </c>
      <c r="Q237" s="30">
        <v>3330000</v>
      </c>
      <c r="R237" s="89">
        <f t="shared" si="84"/>
        <v>1</v>
      </c>
      <c r="S237" s="39">
        <v>0</v>
      </c>
      <c r="T237" s="40">
        <v>3330000</v>
      </c>
      <c r="U237" s="89">
        <f t="shared" si="85"/>
        <v>0</v>
      </c>
      <c r="V237" s="39">
        <v>0</v>
      </c>
      <c r="W237" s="40">
        <v>29821000</v>
      </c>
      <c r="X237" s="89">
        <f t="shared" si="86"/>
        <v>0</v>
      </c>
      <c r="Y237" s="39">
        <v>1000000</v>
      </c>
      <c r="Z237" s="39">
        <v>3330000</v>
      </c>
      <c r="AA237" s="89">
        <f t="shared" si="87"/>
        <v>0.3003003003003003</v>
      </c>
      <c r="AB237" s="30">
        <v>0</v>
      </c>
      <c r="AC237" s="39">
        <v>0</v>
      </c>
      <c r="AD237" s="89">
        <f t="shared" si="88"/>
        <v>0</v>
      </c>
      <c r="AE237" s="30">
        <v>21236000</v>
      </c>
      <c r="AF237" s="39">
        <v>151616000</v>
      </c>
      <c r="AG237" s="89">
        <f t="shared" si="89"/>
        <v>0.1400643731532292</v>
      </c>
    </row>
    <row r="238" spans="1:33" s="7" customFormat="1" ht="12.75" customHeight="1">
      <c r="A238" s="17"/>
      <c r="B238" s="18" t="s">
        <v>501</v>
      </c>
      <c r="C238" s="19" t="s">
        <v>502</v>
      </c>
      <c r="D238" s="29">
        <v>816706651</v>
      </c>
      <c r="E238" s="105">
        <v>1225368238</v>
      </c>
      <c r="F238" s="111">
        <f t="shared" si="80"/>
        <v>0.6664989557204436</v>
      </c>
      <c r="G238" s="36">
        <v>332850325</v>
      </c>
      <c r="H238" s="30">
        <v>912263325</v>
      </c>
      <c r="I238" s="89">
        <f t="shared" si="81"/>
        <v>0.3648621136885011</v>
      </c>
      <c r="J238" s="30">
        <v>332850325</v>
      </c>
      <c r="K238" s="30">
        <v>830795325</v>
      </c>
      <c r="L238" s="89">
        <f t="shared" si="82"/>
        <v>0.40064058497199656</v>
      </c>
      <c r="M238" s="30">
        <v>332850325</v>
      </c>
      <c r="N238" s="30">
        <v>816706651</v>
      </c>
      <c r="O238" s="89">
        <f t="shared" si="83"/>
        <v>0.40755187262458087</v>
      </c>
      <c r="P238" s="30">
        <v>58285000</v>
      </c>
      <c r="Q238" s="30">
        <v>369147001</v>
      </c>
      <c r="R238" s="89">
        <f t="shared" si="84"/>
        <v>0.15789102943301442</v>
      </c>
      <c r="S238" s="39">
        <v>0</v>
      </c>
      <c r="T238" s="40">
        <v>369147001</v>
      </c>
      <c r="U238" s="89">
        <f t="shared" si="85"/>
        <v>0</v>
      </c>
      <c r="V238" s="39">
        <v>0</v>
      </c>
      <c r="W238" s="40">
        <v>4015299981</v>
      </c>
      <c r="X238" s="89">
        <f t="shared" si="86"/>
        <v>0</v>
      </c>
      <c r="Y238" s="39">
        <v>318362001</v>
      </c>
      <c r="Z238" s="39">
        <v>369147001</v>
      </c>
      <c r="AA238" s="89">
        <f t="shared" si="87"/>
        <v>0.8624260799561527</v>
      </c>
      <c r="AB238" s="30">
        <v>127573236</v>
      </c>
      <c r="AC238" s="39">
        <v>473667454</v>
      </c>
      <c r="AD238" s="89">
        <f t="shared" si="88"/>
        <v>0.26933080354724986</v>
      </c>
      <c r="AE238" s="30">
        <v>150839679</v>
      </c>
      <c r="AF238" s="39">
        <v>912263325</v>
      </c>
      <c r="AG238" s="89">
        <f t="shared" si="89"/>
        <v>0.165346643744557</v>
      </c>
    </row>
    <row r="239" spans="1:33" s="7" customFormat="1" ht="12.75" customHeight="1">
      <c r="A239" s="17"/>
      <c r="B239" s="18" t="s">
        <v>503</v>
      </c>
      <c r="C239" s="19" t="s">
        <v>504</v>
      </c>
      <c r="D239" s="29">
        <v>359467708</v>
      </c>
      <c r="E239" s="105">
        <v>793957708</v>
      </c>
      <c r="F239" s="111">
        <f t="shared" si="80"/>
        <v>0.4527542265513215</v>
      </c>
      <c r="G239" s="36">
        <v>191691926</v>
      </c>
      <c r="H239" s="30">
        <v>612245997</v>
      </c>
      <c r="I239" s="89">
        <f t="shared" si="81"/>
        <v>0.31309625042758754</v>
      </c>
      <c r="J239" s="30">
        <v>191691926</v>
      </c>
      <c r="K239" s="30">
        <v>510917629</v>
      </c>
      <c r="L239" s="89">
        <f t="shared" si="82"/>
        <v>0.37519144989220954</v>
      </c>
      <c r="M239" s="30">
        <v>191691926</v>
      </c>
      <c r="N239" s="30">
        <v>359467708</v>
      </c>
      <c r="O239" s="89">
        <f t="shared" si="83"/>
        <v>0.5332660534837249</v>
      </c>
      <c r="P239" s="30">
        <v>51403000</v>
      </c>
      <c r="Q239" s="30">
        <v>201268000</v>
      </c>
      <c r="R239" s="89">
        <f t="shared" si="84"/>
        <v>0.25539579068704416</v>
      </c>
      <c r="S239" s="39">
        <v>40053000</v>
      </c>
      <c r="T239" s="40">
        <v>201268000</v>
      </c>
      <c r="U239" s="89">
        <f t="shared" si="85"/>
        <v>0.1990033189578075</v>
      </c>
      <c r="V239" s="39">
        <v>40053000</v>
      </c>
      <c r="W239" s="40">
        <v>1190917697</v>
      </c>
      <c r="X239" s="89">
        <f t="shared" si="86"/>
        <v>0.03363204703473308</v>
      </c>
      <c r="Y239" s="39">
        <v>189918000</v>
      </c>
      <c r="Z239" s="39">
        <v>201268000</v>
      </c>
      <c r="AA239" s="89">
        <f t="shared" si="87"/>
        <v>0.9436075282707633</v>
      </c>
      <c r="AB239" s="30">
        <v>81203538</v>
      </c>
      <c r="AC239" s="39">
        <v>159650471</v>
      </c>
      <c r="AD239" s="89">
        <f t="shared" si="88"/>
        <v>0.5086332504462201</v>
      </c>
      <c r="AE239" s="30">
        <v>160412292</v>
      </c>
      <c r="AF239" s="39">
        <v>612245997</v>
      </c>
      <c r="AG239" s="89">
        <f t="shared" si="89"/>
        <v>0.26200627327253884</v>
      </c>
    </row>
    <row r="240" spans="1:33" s="7" customFormat="1" ht="12.75" customHeight="1">
      <c r="A240" s="17"/>
      <c r="B240" s="18" t="s">
        <v>505</v>
      </c>
      <c r="C240" s="19" t="s">
        <v>506</v>
      </c>
      <c r="D240" s="29">
        <v>480525421</v>
      </c>
      <c r="E240" s="105">
        <v>818723521</v>
      </c>
      <c r="F240" s="111">
        <f t="shared" si="80"/>
        <v>0.5869202590064589</v>
      </c>
      <c r="G240" s="36">
        <v>195149848</v>
      </c>
      <c r="H240" s="30">
        <v>548356443</v>
      </c>
      <c r="I240" s="89">
        <f t="shared" si="81"/>
        <v>0.3558813806077592</v>
      </c>
      <c r="J240" s="30">
        <v>195149848</v>
      </c>
      <c r="K240" s="30">
        <v>542455636</v>
      </c>
      <c r="L240" s="89">
        <f t="shared" si="82"/>
        <v>0.3597526415966669</v>
      </c>
      <c r="M240" s="30">
        <v>195149848</v>
      </c>
      <c r="N240" s="30">
        <v>480525421</v>
      </c>
      <c r="O240" s="89">
        <f t="shared" si="83"/>
        <v>0.4061176359699813</v>
      </c>
      <c r="P240" s="30">
        <v>2553000</v>
      </c>
      <c r="Q240" s="30">
        <v>265244000</v>
      </c>
      <c r="R240" s="89">
        <f t="shared" si="84"/>
        <v>0.009625099908009228</v>
      </c>
      <c r="S240" s="39">
        <v>0</v>
      </c>
      <c r="T240" s="40">
        <v>265244000</v>
      </c>
      <c r="U240" s="89">
        <f t="shared" si="85"/>
        <v>0</v>
      </c>
      <c r="V240" s="39">
        <v>0</v>
      </c>
      <c r="W240" s="40">
        <v>2194816000</v>
      </c>
      <c r="X240" s="89">
        <f t="shared" si="86"/>
        <v>0</v>
      </c>
      <c r="Y240" s="39">
        <v>262624000</v>
      </c>
      <c r="Z240" s="39">
        <v>265244000</v>
      </c>
      <c r="AA240" s="89">
        <f t="shared" si="87"/>
        <v>0.9901223024837508</v>
      </c>
      <c r="AB240" s="30">
        <v>196901000</v>
      </c>
      <c r="AC240" s="39">
        <v>176928324</v>
      </c>
      <c r="AD240" s="89">
        <f t="shared" si="88"/>
        <v>1.1128856903657778</v>
      </c>
      <c r="AE240" s="30">
        <v>98814000</v>
      </c>
      <c r="AF240" s="39">
        <v>548356443</v>
      </c>
      <c r="AG240" s="89">
        <f t="shared" si="89"/>
        <v>0.18020030814154217</v>
      </c>
    </row>
    <row r="241" spans="1:33" s="7" customFormat="1" ht="12.75" customHeight="1">
      <c r="A241" s="17"/>
      <c r="B241" s="18" t="s">
        <v>507</v>
      </c>
      <c r="C241" s="19" t="s">
        <v>508</v>
      </c>
      <c r="D241" s="29">
        <v>443763396</v>
      </c>
      <c r="E241" s="105">
        <v>712336396</v>
      </c>
      <c r="F241" s="111">
        <f t="shared" si="80"/>
        <v>0.6229688648395273</v>
      </c>
      <c r="G241" s="36">
        <v>123908353</v>
      </c>
      <c r="H241" s="30">
        <v>394348398</v>
      </c>
      <c r="I241" s="89">
        <f t="shared" si="81"/>
        <v>0.3142103622797017</v>
      </c>
      <c r="J241" s="30">
        <v>123908353</v>
      </c>
      <c r="K241" s="30">
        <v>376348398</v>
      </c>
      <c r="L241" s="89">
        <f t="shared" si="82"/>
        <v>0.3292384228509457</v>
      </c>
      <c r="M241" s="30">
        <v>123908353</v>
      </c>
      <c r="N241" s="30">
        <v>443763396</v>
      </c>
      <c r="O241" s="89">
        <f t="shared" si="83"/>
        <v>0.2792216620768785</v>
      </c>
      <c r="P241" s="30">
        <v>1757846</v>
      </c>
      <c r="Q241" s="30">
        <v>375492993</v>
      </c>
      <c r="R241" s="89">
        <f t="shared" si="84"/>
        <v>0.004681434894312395</v>
      </c>
      <c r="S241" s="39">
        <v>0</v>
      </c>
      <c r="T241" s="40">
        <v>375492993</v>
      </c>
      <c r="U241" s="89">
        <f t="shared" si="85"/>
        <v>0</v>
      </c>
      <c r="V241" s="39">
        <v>0</v>
      </c>
      <c r="W241" s="40">
        <v>1398347881</v>
      </c>
      <c r="X241" s="89">
        <f t="shared" si="86"/>
        <v>0</v>
      </c>
      <c r="Y241" s="39">
        <v>339897000</v>
      </c>
      <c r="Z241" s="39">
        <v>375492993</v>
      </c>
      <c r="AA241" s="89">
        <f t="shared" si="87"/>
        <v>0.9052019780299868</v>
      </c>
      <c r="AB241" s="30">
        <v>40536721</v>
      </c>
      <c r="AC241" s="39">
        <v>51139801</v>
      </c>
      <c r="AD241" s="89">
        <f t="shared" si="88"/>
        <v>0.7926648169788537</v>
      </c>
      <c r="AE241" s="30">
        <v>7965434</v>
      </c>
      <c r="AF241" s="39">
        <v>394348398</v>
      </c>
      <c r="AG241" s="89">
        <f t="shared" si="89"/>
        <v>0.02019897643910297</v>
      </c>
    </row>
    <row r="242" spans="1:33" s="7" customFormat="1" ht="12.75" customHeight="1">
      <c r="A242" s="17"/>
      <c r="B242" s="18" t="s">
        <v>509</v>
      </c>
      <c r="C242" s="19" t="s">
        <v>510</v>
      </c>
      <c r="D242" s="29">
        <v>28183444</v>
      </c>
      <c r="E242" s="105">
        <v>161781444</v>
      </c>
      <c r="F242" s="111">
        <f t="shared" si="80"/>
        <v>0.17420690100899333</v>
      </c>
      <c r="G242" s="36">
        <v>78897445</v>
      </c>
      <c r="H242" s="30">
        <v>172169279</v>
      </c>
      <c r="I242" s="89">
        <f t="shared" si="81"/>
        <v>0.4582550700000318</v>
      </c>
      <c r="J242" s="30">
        <v>78897445</v>
      </c>
      <c r="K242" s="30">
        <v>152169279</v>
      </c>
      <c r="L242" s="89">
        <f t="shared" si="82"/>
        <v>0.5184847133303431</v>
      </c>
      <c r="M242" s="30">
        <v>78897445</v>
      </c>
      <c r="N242" s="30">
        <v>28183444</v>
      </c>
      <c r="O242" s="89">
        <f t="shared" si="83"/>
        <v>2.7994252583183235</v>
      </c>
      <c r="P242" s="30">
        <v>0</v>
      </c>
      <c r="Q242" s="30">
        <v>91041000</v>
      </c>
      <c r="R242" s="89">
        <f t="shared" si="84"/>
        <v>0</v>
      </c>
      <c r="S242" s="39">
        <v>0</v>
      </c>
      <c r="T242" s="40">
        <v>91041000</v>
      </c>
      <c r="U242" s="89">
        <f t="shared" si="85"/>
        <v>0</v>
      </c>
      <c r="V242" s="39">
        <v>0</v>
      </c>
      <c r="W242" s="40">
        <v>420953756</v>
      </c>
      <c r="X242" s="89">
        <f t="shared" si="86"/>
        <v>0</v>
      </c>
      <c r="Y242" s="39">
        <v>79041000</v>
      </c>
      <c r="Z242" s="39">
        <v>91041000</v>
      </c>
      <c r="AA242" s="89">
        <f t="shared" si="87"/>
        <v>0.8681912544897354</v>
      </c>
      <c r="AB242" s="30">
        <v>22004821</v>
      </c>
      <c r="AC242" s="39">
        <v>22666051</v>
      </c>
      <c r="AD242" s="89">
        <f t="shared" si="88"/>
        <v>0.9708272958531683</v>
      </c>
      <c r="AE242" s="30">
        <v>21507837</v>
      </c>
      <c r="AF242" s="39">
        <v>172169279</v>
      </c>
      <c r="AG242" s="89">
        <f t="shared" si="89"/>
        <v>0.1249226175826641</v>
      </c>
    </row>
    <row r="243" spans="1:33" s="7" customFormat="1" ht="12.75" customHeight="1">
      <c r="A243" s="17"/>
      <c r="B243" s="18" t="s">
        <v>511</v>
      </c>
      <c r="C243" s="19" t="s">
        <v>512</v>
      </c>
      <c r="D243" s="29">
        <v>546650597</v>
      </c>
      <c r="E243" s="105">
        <v>901669597</v>
      </c>
      <c r="F243" s="111">
        <f t="shared" si="80"/>
        <v>0.6062648655547382</v>
      </c>
      <c r="G243" s="36">
        <v>153508410</v>
      </c>
      <c r="H243" s="30">
        <v>462344600</v>
      </c>
      <c r="I243" s="89">
        <f t="shared" si="81"/>
        <v>0.3320216349450172</v>
      </c>
      <c r="J243" s="30">
        <v>153508410</v>
      </c>
      <c r="K243" s="30">
        <v>382479484</v>
      </c>
      <c r="L243" s="89">
        <f t="shared" si="82"/>
        <v>0.40135070355825936</v>
      </c>
      <c r="M243" s="30">
        <v>153508410</v>
      </c>
      <c r="N243" s="30">
        <v>546650597</v>
      </c>
      <c r="O243" s="89">
        <f t="shared" si="83"/>
        <v>0.28081632187442757</v>
      </c>
      <c r="P243" s="30">
        <v>1700000</v>
      </c>
      <c r="Q243" s="30">
        <v>439325000</v>
      </c>
      <c r="R243" s="89">
        <f t="shared" si="84"/>
        <v>0.003869572639845217</v>
      </c>
      <c r="S243" s="39">
        <v>0</v>
      </c>
      <c r="T243" s="40">
        <v>439325000</v>
      </c>
      <c r="U243" s="89">
        <f t="shared" si="85"/>
        <v>0</v>
      </c>
      <c r="V243" s="39">
        <v>0</v>
      </c>
      <c r="W243" s="40">
        <v>3613715815</v>
      </c>
      <c r="X243" s="89">
        <f t="shared" si="86"/>
        <v>0</v>
      </c>
      <c r="Y243" s="39">
        <v>437625000</v>
      </c>
      <c r="Z243" s="39">
        <v>439325000</v>
      </c>
      <c r="AA243" s="89">
        <f t="shared" si="87"/>
        <v>0.9961304273601548</v>
      </c>
      <c r="AB243" s="30">
        <v>60000000</v>
      </c>
      <c r="AC243" s="39">
        <v>19230038</v>
      </c>
      <c r="AD243" s="89">
        <f t="shared" si="88"/>
        <v>3.120118639391144</v>
      </c>
      <c r="AE243" s="30">
        <v>61000000</v>
      </c>
      <c r="AF243" s="39">
        <v>462344600</v>
      </c>
      <c r="AG243" s="89">
        <f t="shared" si="89"/>
        <v>0.13193622246263934</v>
      </c>
    </row>
    <row r="244" spans="1:33" s="7" customFormat="1" ht="12.75" customHeight="1">
      <c r="A244" s="21"/>
      <c r="B244" s="18" t="s">
        <v>507</v>
      </c>
      <c r="C244" s="118" t="s">
        <v>514</v>
      </c>
      <c r="D244" s="29">
        <v>340325375</v>
      </c>
      <c r="E244" s="105">
        <v>648306475</v>
      </c>
      <c r="F244" s="111">
        <f t="shared" si="80"/>
        <v>0.5249452043495324</v>
      </c>
      <c r="G244" s="36">
        <v>127744510</v>
      </c>
      <c r="H244" s="30">
        <v>374807570</v>
      </c>
      <c r="I244" s="89">
        <f t="shared" si="81"/>
        <v>0.3408269208650188</v>
      </c>
      <c r="J244" s="30">
        <v>127744510</v>
      </c>
      <c r="K244" s="30">
        <v>310115173</v>
      </c>
      <c r="L244" s="89">
        <f t="shared" si="82"/>
        <v>0.4119260233680988</v>
      </c>
      <c r="M244" s="30">
        <v>127744510</v>
      </c>
      <c r="N244" s="30">
        <v>340325375</v>
      </c>
      <c r="O244" s="89">
        <f t="shared" si="83"/>
        <v>0.375359933122824</v>
      </c>
      <c r="P244" s="30">
        <v>0</v>
      </c>
      <c r="Q244" s="30">
        <v>267517187</v>
      </c>
      <c r="R244" s="89">
        <f t="shared" si="84"/>
        <v>0</v>
      </c>
      <c r="S244" s="119">
        <v>0</v>
      </c>
      <c r="T244" s="120">
        <v>267517187</v>
      </c>
      <c r="U244" s="89">
        <f t="shared" si="85"/>
        <v>0</v>
      </c>
      <c r="V244" s="119">
        <v>0</v>
      </c>
      <c r="W244" s="120">
        <v>1641571319</v>
      </c>
      <c r="X244" s="89">
        <f t="shared" si="86"/>
        <v>0</v>
      </c>
      <c r="Y244" s="119">
        <v>267517187</v>
      </c>
      <c r="Z244" s="119">
        <v>267517187</v>
      </c>
      <c r="AA244" s="89">
        <f t="shared" si="87"/>
        <v>1</v>
      </c>
      <c r="AB244" s="30">
        <v>8205460</v>
      </c>
      <c r="AC244" s="119">
        <v>36667825</v>
      </c>
      <c r="AD244" s="89">
        <f t="shared" si="88"/>
        <v>0.22377820337039353</v>
      </c>
      <c r="AE244" s="30">
        <v>63355273</v>
      </c>
      <c r="AF244" s="119">
        <v>374807570</v>
      </c>
      <c r="AG244" s="89">
        <f t="shared" si="89"/>
        <v>0.16903413396906578</v>
      </c>
    </row>
    <row r="245" spans="1:33" s="7" customFormat="1" ht="12.75" customHeight="1">
      <c r="A245" s="17"/>
      <c r="B245" s="18" t="s">
        <v>515</v>
      </c>
      <c r="C245" s="19" t="s">
        <v>516</v>
      </c>
      <c r="D245" s="29">
        <v>599384184</v>
      </c>
      <c r="E245" s="105">
        <v>1072076684</v>
      </c>
      <c r="F245" s="111">
        <f t="shared" si="80"/>
        <v>0.5590870438144889</v>
      </c>
      <c r="G245" s="36">
        <v>190457933</v>
      </c>
      <c r="H245" s="30">
        <v>669484137</v>
      </c>
      <c r="I245" s="89">
        <f t="shared" si="81"/>
        <v>0.2844846090804389</v>
      </c>
      <c r="J245" s="30">
        <v>190457933</v>
      </c>
      <c r="K245" s="30">
        <v>621474137</v>
      </c>
      <c r="L245" s="89">
        <f t="shared" si="82"/>
        <v>0.30646155915575934</v>
      </c>
      <c r="M245" s="30">
        <v>190457933</v>
      </c>
      <c r="N245" s="30">
        <v>599384184</v>
      </c>
      <c r="O245" s="89">
        <f t="shared" si="83"/>
        <v>0.31775602040243356</v>
      </c>
      <c r="P245" s="30">
        <v>37480995</v>
      </c>
      <c r="Q245" s="30">
        <v>466192495</v>
      </c>
      <c r="R245" s="89">
        <f t="shared" si="84"/>
        <v>0.08039810893995623</v>
      </c>
      <c r="S245" s="39">
        <v>0</v>
      </c>
      <c r="T245" s="40">
        <v>466192495</v>
      </c>
      <c r="U245" s="89">
        <f t="shared" si="85"/>
        <v>0</v>
      </c>
      <c r="V245" s="39">
        <v>0</v>
      </c>
      <c r="W245" s="40">
        <v>2848431102</v>
      </c>
      <c r="X245" s="89">
        <f t="shared" si="86"/>
        <v>0</v>
      </c>
      <c r="Y245" s="39">
        <v>453262495</v>
      </c>
      <c r="Z245" s="39">
        <v>466192495</v>
      </c>
      <c r="AA245" s="89">
        <f t="shared" si="87"/>
        <v>0.9722646757751859</v>
      </c>
      <c r="AB245" s="30">
        <v>22970610</v>
      </c>
      <c r="AC245" s="39">
        <v>75833679</v>
      </c>
      <c r="AD245" s="89">
        <f t="shared" si="88"/>
        <v>0.3029077621303326</v>
      </c>
      <c r="AE245" s="30">
        <v>113242564</v>
      </c>
      <c r="AF245" s="39">
        <v>669484137</v>
      </c>
      <c r="AG245" s="89">
        <f t="shared" si="89"/>
        <v>0.16914898761820849</v>
      </c>
    </row>
    <row r="246" spans="1:33" s="7" customFormat="1" ht="12.75" customHeight="1">
      <c r="A246" s="14"/>
      <c r="B246" s="18" t="s">
        <v>517</v>
      </c>
      <c r="C246" s="10" t="s">
        <v>518</v>
      </c>
      <c r="D246" s="27">
        <v>555149948</v>
      </c>
      <c r="E246" s="104">
        <v>952110948</v>
      </c>
      <c r="F246" s="110">
        <f t="shared" si="80"/>
        <v>0.5830727492065347</v>
      </c>
      <c r="G246" s="35">
        <v>178074625</v>
      </c>
      <c r="H246" s="28">
        <v>579600491</v>
      </c>
      <c r="I246" s="88">
        <f t="shared" si="81"/>
        <v>0.3072368429032266</v>
      </c>
      <c r="J246" s="28">
        <v>178074625</v>
      </c>
      <c r="K246" s="28">
        <v>505282648</v>
      </c>
      <c r="L246" s="88">
        <f t="shared" si="82"/>
        <v>0.3524257674488755</v>
      </c>
      <c r="M246" s="28">
        <v>178074625</v>
      </c>
      <c r="N246" s="28">
        <v>555149948</v>
      </c>
      <c r="O246" s="88">
        <f t="shared" si="83"/>
        <v>0.32076851604064277</v>
      </c>
      <c r="P246" s="28">
        <v>137944990</v>
      </c>
      <c r="Q246" s="28">
        <v>347899377</v>
      </c>
      <c r="R246" s="88">
        <f t="shared" si="84"/>
        <v>0.3965082984325091</v>
      </c>
      <c r="S246" s="28">
        <v>0</v>
      </c>
      <c r="T246" s="35">
        <v>347899377</v>
      </c>
      <c r="U246" s="88">
        <f t="shared" si="85"/>
        <v>0</v>
      </c>
      <c r="V246" s="28">
        <v>0</v>
      </c>
      <c r="W246" s="35">
        <v>1943325052</v>
      </c>
      <c r="X246" s="88">
        <f t="shared" si="86"/>
        <v>0</v>
      </c>
      <c r="Y246" s="28">
        <v>338064377</v>
      </c>
      <c r="Z246" s="28">
        <v>347899377</v>
      </c>
      <c r="AA246" s="88">
        <f t="shared" si="87"/>
        <v>0.9717303316700104</v>
      </c>
      <c r="AB246" s="28">
        <v>120846098</v>
      </c>
      <c r="AC246" s="28">
        <v>138775741</v>
      </c>
      <c r="AD246" s="88">
        <f t="shared" si="88"/>
        <v>0.8708013167805748</v>
      </c>
      <c r="AE246" s="28">
        <v>114833696</v>
      </c>
      <c r="AF246" s="28">
        <v>579600491</v>
      </c>
      <c r="AG246" s="88">
        <f t="shared" si="89"/>
        <v>0.19812560165688334</v>
      </c>
    </row>
    <row r="247" spans="1:33" s="7" customFormat="1" ht="12.75" customHeight="1">
      <c r="A247" s="17"/>
      <c r="B247" s="18" t="s">
        <v>519</v>
      </c>
      <c r="C247" s="19" t="s">
        <v>520</v>
      </c>
      <c r="D247" s="29">
        <v>28350239</v>
      </c>
      <c r="E247" s="105">
        <v>154511302</v>
      </c>
      <c r="F247" s="111">
        <f t="shared" si="80"/>
        <v>0.18348327036943873</v>
      </c>
      <c r="G247" s="36">
        <v>110187955</v>
      </c>
      <c r="H247" s="30">
        <v>158458799</v>
      </c>
      <c r="I247" s="89">
        <f t="shared" si="81"/>
        <v>0.6953729025801842</v>
      </c>
      <c r="J247" s="30">
        <v>110187955</v>
      </c>
      <c r="K247" s="30">
        <v>158458799</v>
      </c>
      <c r="L247" s="89">
        <f t="shared" si="82"/>
        <v>0.6953729025801842</v>
      </c>
      <c r="M247" s="30">
        <v>110187955</v>
      </c>
      <c r="N247" s="30">
        <v>28350239</v>
      </c>
      <c r="O247" s="89">
        <f t="shared" si="83"/>
        <v>3.8866675868235183</v>
      </c>
      <c r="P247" s="30">
        <v>1096000</v>
      </c>
      <c r="Q247" s="30">
        <v>1096000</v>
      </c>
      <c r="R247" s="89">
        <f t="shared" si="84"/>
        <v>1</v>
      </c>
      <c r="S247" s="39">
        <v>0</v>
      </c>
      <c r="T247" s="40">
        <v>1096000</v>
      </c>
      <c r="U247" s="89">
        <f t="shared" si="85"/>
        <v>0</v>
      </c>
      <c r="V247" s="39">
        <v>0</v>
      </c>
      <c r="W247" s="40">
        <v>38955381</v>
      </c>
      <c r="X247" s="89">
        <f t="shared" si="86"/>
        <v>0</v>
      </c>
      <c r="Y247" s="39">
        <v>100000</v>
      </c>
      <c r="Z247" s="39">
        <v>1096000</v>
      </c>
      <c r="AA247" s="89">
        <f t="shared" si="87"/>
        <v>0.09124087591240876</v>
      </c>
      <c r="AB247" s="30">
        <v>1699032</v>
      </c>
      <c r="AC247" s="39">
        <v>456828</v>
      </c>
      <c r="AD247" s="89">
        <f t="shared" si="88"/>
        <v>3.719194094932885</v>
      </c>
      <c r="AE247" s="30">
        <v>2726905</v>
      </c>
      <c r="AF247" s="39">
        <v>158458799</v>
      </c>
      <c r="AG247" s="89">
        <f t="shared" si="89"/>
        <v>0.017208921291899985</v>
      </c>
    </row>
    <row r="248" spans="1:33" s="7" customFormat="1" ht="12.75" customHeight="1">
      <c r="A248" s="17"/>
      <c r="B248" s="18" t="s">
        <v>521</v>
      </c>
      <c r="C248" s="19" t="s">
        <v>522</v>
      </c>
      <c r="D248" s="29">
        <v>8245300</v>
      </c>
      <c r="E248" s="105">
        <v>393327300</v>
      </c>
      <c r="F248" s="111">
        <f t="shared" si="80"/>
        <v>0.020962948668958398</v>
      </c>
      <c r="G248" s="36">
        <v>129287770</v>
      </c>
      <c r="H248" s="30">
        <v>419448665</v>
      </c>
      <c r="I248" s="89">
        <f t="shared" si="81"/>
        <v>0.30823264153195007</v>
      </c>
      <c r="J248" s="30">
        <v>129287770</v>
      </c>
      <c r="K248" s="30">
        <v>419448665</v>
      </c>
      <c r="L248" s="89">
        <f t="shared" si="82"/>
        <v>0.30823264153195007</v>
      </c>
      <c r="M248" s="30">
        <v>129287770</v>
      </c>
      <c r="N248" s="30">
        <v>8245300</v>
      </c>
      <c r="O248" s="89">
        <f t="shared" si="83"/>
        <v>15.680177798260827</v>
      </c>
      <c r="P248" s="30">
        <v>16500000</v>
      </c>
      <c r="Q248" s="30">
        <v>16500000</v>
      </c>
      <c r="R248" s="89">
        <f t="shared" si="84"/>
        <v>1</v>
      </c>
      <c r="S248" s="39">
        <v>0</v>
      </c>
      <c r="T248" s="40">
        <v>16500000</v>
      </c>
      <c r="U248" s="89">
        <f t="shared" si="85"/>
        <v>0</v>
      </c>
      <c r="V248" s="39">
        <v>0</v>
      </c>
      <c r="W248" s="40">
        <v>343000000</v>
      </c>
      <c r="X248" s="89">
        <f t="shared" si="86"/>
        <v>0</v>
      </c>
      <c r="Y248" s="39">
        <v>0</v>
      </c>
      <c r="Z248" s="39">
        <v>16500000</v>
      </c>
      <c r="AA248" s="89">
        <f t="shared" si="87"/>
        <v>0</v>
      </c>
      <c r="AB248" s="30">
        <v>0</v>
      </c>
      <c r="AC248" s="39">
        <v>2200000</v>
      </c>
      <c r="AD248" s="89">
        <f t="shared" si="88"/>
        <v>0</v>
      </c>
      <c r="AE248" s="30">
        <v>20000000</v>
      </c>
      <c r="AF248" s="39">
        <v>419448665</v>
      </c>
      <c r="AG248" s="89">
        <f t="shared" si="89"/>
        <v>0.04768163942064281</v>
      </c>
    </row>
    <row r="249" spans="1:33" s="7" customFormat="1" ht="12.75" customHeight="1">
      <c r="A249" s="17"/>
      <c r="B249" s="18" t="s">
        <v>523</v>
      </c>
      <c r="C249" s="19" t="s">
        <v>524</v>
      </c>
      <c r="D249" s="29">
        <v>20647118</v>
      </c>
      <c r="E249" s="105">
        <v>357882118</v>
      </c>
      <c r="F249" s="111">
        <f t="shared" si="80"/>
        <v>0.057692510917798916</v>
      </c>
      <c r="G249" s="36">
        <v>120522991</v>
      </c>
      <c r="H249" s="30">
        <v>441906402</v>
      </c>
      <c r="I249" s="89">
        <f t="shared" si="81"/>
        <v>0.2727342044707467</v>
      </c>
      <c r="J249" s="30">
        <v>120522991</v>
      </c>
      <c r="K249" s="30">
        <v>441906402</v>
      </c>
      <c r="L249" s="89">
        <f t="shared" si="82"/>
        <v>0.2727342044707467</v>
      </c>
      <c r="M249" s="30">
        <v>120522991</v>
      </c>
      <c r="N249" s="30">
        <v>20647118</v>
      </c>
      <c r="O249" s="89">
        <f t="shared" si="83"/>
        <v>5.837279130191439</v>
      </c>
      <c r="P249" s="30">
        <v>8050000</v>
      </c>
      <c r="Q249" s="30">
        <v>8050000</v>
      </c>
      <c r="R249" s="89">
        <f t="shared" si="84"/>
        <v>1</v>
      </c>
      <c r="S249" s="39">
        <v>0</v>
      </c>
      <c r="T249" s="40">
        <v>8050000</v>
      </c>
      <c r="U249" s="89">
        <f t="shared" si="85"/>
        <v>0</v>
      </c>
      <c r="V249" s="39">
        <v>0</v>
      </c>
      <c r="W249" s="40">
        <v>156862426</v>
      </c>
      <c r="X249" s="89">
        <f t="shared" si="86"/>
        <v>0</v>
      </c>
      <c r="Y249" s="39">
        <v>0</v>
      </c>
      <c r="Z249" s="39">
        <v>8050000</v>
      </c>
      <c r="AA249" s="89">
        <f t="shared" si="87"/>
        <v>0</v>
      </c>
      <c r="AB249" s="30">
        <v>22738</v>
      </c>
      <c r="AC249" s="39">
        <v>0</v>
      </c>
      <c r="AD249" s="89">
        <f t="shared" si="88"/>
        <v>0</v>
      </c>
      <c r="AE249" s="30">
        <v>26898594</v>
      </c>
      <c r="AF249" s="39">
        <v>441906402</v>
      </c>
      <c r="AG249" s="89">
        <f t="shared" si="89"/>
        <v>0.06086943723435806</v>
      </c>
    </row>
    <row r="250" spans="1:33" s="7" customFormat="1" ht="12.75" customHeight="1">
      <c r="A250" s="17"/>
      <c r="B250" s="18" t="s">
        <v>525</v>
      </c>
      <c r="C250" s="19" t="s">
        <v>526</v>
      </c>
      <c r="D250" s="29">
        <v>9915880</v>
      </c>
      <c r="E250" s="105">
        <v>236390880</v>
      </c>
      <c r="F250" s="111">
        <f t="shared" si="80"/>
        <v>0.041946965128265526</v>
      </c>
      <c r="G250" s="36">
        <v>103353538</v>
      </c>
      <c r="H250" s="30">
        <v>209928368</v>
      </c>
      <c r="I250" s="89">
        <f t="shared" si="81"/>
        <v>0.49232764006434804</v>
      </c>
      <c r="J250" s="30">
        <v>103353538</v>
      </c>
      <c r="K250" s="30">
        <v>209928368</v>
      </c>
      <c r="L250" s="89">
        <f t="shared" si="82"/>
        <v>0.49232764006434804</v>
      </c>
      <c r="M250" s="30">
        <v>103353538</v>
      </c>
      <c r="N250" s="30">
        <v>9915880</v>
      </c>
      <c r="O250" s="89">
        <f t="shared" si="83"/>
        <v>10.42303234811232</v>
      </c>
      <c r="P250" s="30">
        <v>37058000</v>
      </c>
      <c r="Q250" s="30">
        <v>37058000</v>
      </c>
      <c r="R250" s="89">
        <f t="shared" si="84"/>
        <v>1</v>
      </c>
      <c r="S250" s="39">
        <v>0</v>
      </c>
      <c r="T250" s="40">
        <v>37058000</v>
      </c>
      <c r="U250" s="89">
        <f t="shared" si="85"/>
        <v>0</v>
      </c>
      <c r="V250" s="39">
        <v>0</v>
      </c>
      <c r="W250" s="40">
        <v>205632000</v>
      </c>
      <c r="X250" s="89">
        <f t="shared" si="86"/>
        <v>0</v>
      </c>
      <c r="Y250" s="39">
        <v>28158000</v>
      </c>
      <c r="Z250" s="39">
        <v>37058000</v>
      </c>
      <c r="AA250" s="89">
        <f t="shared" si="87"/>
        <v>0.7598359328620001</v>
      </c>
      <c r="AB250" s="30">
        <v>0</v>
      </c>
      <c r="AC250" s="39">
        <v>0</v>
      </c>
      <c r="AD250" s="89">
        <f t="shared" si="88"/>
        <v>0</v>
      </c>
      <c r="AE250" s="30">
        <v>45000000</v>
      </c>
      <c r="AF250" s="39">
        <v>209928368</v>
      </c>
      <c r="AG250" s="89">
        <f t="shared" si="89"/>
        <v>0.21435883310444256</v>
      </c>
    </row>
    <row r="251" spans="1:33" s="7" customFormat="1" ht="12.75" customHeight="1">
      <c r="A251" s="17"/>
      <c r="B251" s="18" t="s">
        <v>527</v>
      </c>
      <c r="C251" s="19" t="s">
        <v>528</v>
      </c>
      <c r="D251" s="29">
        <v>690070250</v>
      </c>
      <c r="E251" s="105">
        <v>1396020250</v>
      </c>
      <c r="F251" s="111">
        <f t="shared" si="80"/>
        <v>0.494312492959898</v>
      </c>
      <c r="G251" s="36">
        <v>367640824</v>
      </c>
      <c r="H251" s="30">
        <v>1063921138</v>
      </c>
      <c r="I251" s="89">
        <f t="shared" si="81"/>
        <v>0.34555270204623006</v>
      </c>
      <c r="J251" s="30">
        <v>367640824</v>
      </c>
      <c r="K251" s="30">
        <v>888033780</v>
      </c>
      <c r="L251" s="89">
        <f t="shared" si="82"/>
        <v>0.4139941883742305</v>
      </c>
      <c r="M251" s="30">
        <v>367640824</v>
      </c>
      <c r="N251" s="30">
        <v>690070250</v>
      </c>
      <c r="O251" s="89">
        <f t="shared" si="83"/>
        <v>0.5327585474087602</v>
      </c>
      <c r="P251" s="30">
        <v>8328048</v>
      </c>
      <c r="Q251" s="30">
        <v>449284255</v>
      </c>
      <c r="R251" s="89">
        <f t="shared" si="84"/>
        <v>0.01853625607245017</v>
      </c>
      <c r="S251" s="39">
        <v>0</v>
      </c>
      <c r="T251" s="40">
        <v>449284255</v>
      </c>
      <c r="U251" s="89">
        <f t="shared" si="85"/>
        <v>0</v>
      </c>
      <c r="V251" s="39">
        <v>0</v>
      </c>
      <c r="W251" s="40">
        <v>4802348242</v>
      </c>
      <c r="X251" s="89">
        <f t="shared" si="86"/>
        <v>0</v>
      </c>
      <c r="Y251" s="39">
        <v>440956207</v>
      </c>
      <c r="Z251" s="39">
        <v>449284255</v>
      </c>
      <c r="AA251" s="89">
        <f t="shared" si="87"/>
        <v>0.9814637439275499</v>
      </c>
      <c r="AB251" s="30">
        <v>298578682</v>
      </c>
      <c r="AC251" s="39">
        <v>237920250</v>
      </c>
      <c r="AD251" s="89">
        <f t="shared" si="88"/>
        <v>1.254952791954447</v>
      </c>
      <c r="AE251" s="30">
        <v>531127376</v>
      </c>
      <c r="AF251" s="39">
        <v>1063921138</v>
      </c>
      <c r="AG251" s="89">
        <f t="shared" si="89"/>
        <v>0.4992168658275121</v>
      </c>
    </row>
    <row r="252" spans="1:33" s="7" customFormat="1" ht="12.75" customHeight="1">
      <c r="A252" s="17"/>
      <c r="B252" s="18" t="s">
        <v>529</v>
      </c>
      <c r="C252" s="19" t="s">
        <v>530</v>
      </c>
      <c r="D252" s="29">
        <v>788189841</v>
      </c>
      <c r="E252" s="105">
        <v>1539942841</v>
      </c>
      <c r="F252" s="111">
        <f t="shared" si="80"/>
        <v>0.511830582288476</v>
      </c>
      <c r="G252" s="36">
        <v>465117173</v>
      </c>
      <c r="H252" s="30">
        <v>758962333</v>
      </c>
      <c r="I252" s="89">
        <f t="shared" si="81"/>
        <v>0.6128330126233024</v>
      </c>
      <c r="J252" s="30">
        <v>465117173</v>
      </c>
      <c r="K252" s="30">
        <v>747462333</v>
      </c>
      <c r="L252" s="89">
        <f t="shared" si="82"/>
        <v>0.6222616879344474</v>
      </c>
      <c r="M252" s="30">
        <v>465117173</v>
      </c>
      <c r="N252" s="30">
        <v>788189841</v>
      </c>
      <c r="O252" s="89">
        <f t="shared" si="83"/>
        <v>0.5901080536763731</v>
      </c>
      <c r="P252" s="30">
        <v>35623017</v>
      </c>
      <c r="Q252" s="30">
        <v>719503017</v>
      </c>
      <c r="R252" s="89">
        <f t="shared" si="84"/>
        <v>0.04951058738923954</v>
      </c>
      <c r="S252" s="39">
        <v>0</v>
      </c>
      <c r="T252" s="40">
        <v>719503017</v>
      </c>
      <c r="U252" s="89">
        <f t="shared" si="85"/>
        <v>0</v>
      </c>
      <c r="V252" s="39">
        <v>0</v>
      </c>
      <c r="W252" s="40">
        <v>3439196676</v>
      </c>
      <c r="X252" s="89">
        <f t="shared" si="86"/>
        <v>0</v>
      </c>
      <c r="Y252" s="39">
        <v>693137000</v>
      </c>
      <c r="Z252" s="39">
        <v>719503017</v>
      </c>
      <c r="AA252" s="89">
        <f t="shared" si="87"/>
        <v>0.9633552377446112</v>
      </c>
      <c r="AB252" s="30">
        <v>67101125</v>
      </c>
      <c r="AC252" s="39">
        <v>92749234</v>
      </c>
      <c r="AD252" s="89">
        <f t="shared" si="88"/>
        <v>0.7234682391015758</v>
      </c>
      <c r="AE252" s="30">
        <v>398444000</v>
      </c>
      <c r="AF252" s="39">
        <v>758962333</v>
      </c>
      <c r="AG252" s="89">
        <f t="shared" si="89"/>
        <v>0.5249852103002851</v>
      </c>
    </row>
    <row r="253" spans="1:33" s="7" customFormat="1" ht="12.75" customHeight="1">
      <c r="A253" s="17"/>
      <c r="B253" s="18" t="s">
        <v>531</v>
      </c>
      <c r="C253" s="19" t="s">
        <v>532</v>
      </c>
      <c r="D253" s="29">
        <v>368254000</v>
      </c>
      <c r="E253" s="105">
        <v>958139000</v>
      </c>
      <c r="F253" s="111">
        <f t="shared" si="80"/>
        <v>0.3843429815506936</v>
      </c>
      <c r="G253" s="36">
        <v>278377024</v>
      </c>
      <c r="H253" s="30">
        <v>740662000</v>
      </c>
      <c r="I253" s="89">
        <f t="shared" si="81"/>
        <v>0.37584893514180556</v>
      </c>
      <c r="J253" s="30">
        <v>278377024</v>
      </c>
      <c r="K253" s="30">
        <v>690262000</v>
      </c>
      <c r="L253" s="89">
        <f t="shared" si="82"/>
        <v>0.403291828320261</v>
      </c>
      <c r="M253" s="30">
        <v>278377024</v>
      </c>
      <c r="N253" s="30">
        <v>368254000</v>
      </c>
      <c r="O253" s="89">
        <f t="shared" si="83"/>
        <v>0.7559375431088325</v>
      </c>
      <c r="P253" s="30">
        <v>0</v>
      </c>
      <c r="Q253" s="30">
        <v>286956000</v>
      </c>
      <c r="R253" s="89">
        <f t="shared" si="84"/>
        <v>0</v>
      </c>
      <c r="S253" s="39">
        <v>0</v>
      </c>
      <c r="T253" s="40">
        <v>286956000</v>
      </c>
      <c r="U253" s="89">
        <f t="shared" si="85"/>
        <v>0</v>
      </c>
      <c r="V253" s="39">
        <v>0</v>
      </c>
      <c r="W253" s="40">
        <v>2245353944</v>
      </c>
      <c r="X253" s="89">
        <f t="shared" si="86"/>
        <v>0</v>
      </c>
      <c r="Y253" s="39">
        <v>272952000</v>
      </c>
      <c r="Z253" s="39">
        <v>286956000</v>
      </c>
      <c r="AA253" s="89">
        <f t="shared" si="87"/>
        <v>0.951198093087442</v>
      </c>
      <c r="AB253" s="30">
        <v>116788773</v>
      </c>
      <c r="AC253" s="39">
        <v>57659000</v>
      </c>
      <c r="AD253" s="89">
        <f t="shared" si="88"/>
        <v>2.0255081253577063</v>
      </c>
      <c r="AE253" s="30">
        <v>99024757</v>
      </c>
      <c r="AF253" s="39">
        <v>740662000</v>
      </c>
      <c r="AG253" s="89">
        <f t="shared" si="89"/>
        <v>0.1336976340084951</v>
      </c>
    </row>
    <row r="254" spans="1:33" s="7" customFormat="1" ht="12.75" customHeight="1">
      <c r="A254" s="17"/>
      <c r="B254" s="18" t="s">
        <v>533</v>
      </c>
      <c r="C254" s="19" t="s">
        <v>534</v>
      </c>
      <c r="D254" s="29">
        <v>10554900</v>
      </c>
      <c r="E254" s="105">
        <v>130320900</v>
      </c>
      <c r="F254" s="111">
        <f t="shared" si="80"/>
        <v>0.08099161377798957</v>
      </c>
      <c r="G254" s="36">
        <v>79949195</v>
      </c>
      <c r="H254" s="30">
        <v>153800927</v>
      </c>
      <c r="I254" s="89">
        <f t="shared" si="81"/>
        <v>0.5198225820836567</v>
      </c>
      <c r="J254" s="30">
        <v>79949195</v>
      </c>
      <c r="K254" s="30">
        <v>153800927</v>
      </c>
      <c r="L254" s="89">
        <f t="shared" si="82"/>
        <v>0.5198225820836567</v>
      </c>
      <c r="M254" s="30">
        <v>79949195</v>
      </c>
      <c r="N254" s="30">
        <v>10554900</v>
      </c>
      <c r="O254" s="89">
        <f t="shared" si="83"/>
        <v>7.574604685975234</v>
      </c>
      <c r="P254" s="30">
        <v>0</v>
      </c>
      <c r="Q254" s="30">
        <v>0</v>
      </c>
      <c r="R254" s="89">
        <f t="shared" si="84"/>
        <v>0</v>
      </c>
      <c r="S254" s="39">
        <v>0</v>
      </c>
      <c r="T254" s="40">
        <v>0</v>
      </c>
      <c r="U254" s="89">
        <f t="shared" si="85"/>
        <v>0</v>
      </c>
      <c r="V254" s="39">
        <v>0</v>
      </c>
      <c r="W254" s="40">
        <v>47592400</v>
      </c>
      <c r="X254" s="89">
        <f t="shared" si="86"/>
        <v>0</v>
      </c>
      <c r="Y254" s="39">
        <v>0</v>
      </c>
      <c r="Z254" s="39">
        <v>0</v>
      </c>
      <c r="AA254" s="89">
        <f t="shared" si="87"/>
        <v>0</v>
      </c>
      <c r="AB254" s="30">
        <v>30000</v>
      </c>
      <c r="AC254" s="39">
        <v>1847800</v>
      </c>
      <c r="AD254" s="89">
        <f t="shared" si="88"/>
        <v>0.016235523325035178</v>
      </c>
      <c r="AE254" s="30">
        <v>11667300</v>
      </c>
      <c r="AF254" s="39">
        <v>153800927</v>
      </c>
      <c r="AG254" s="89">
        <f t="shared" si="89"/>
        <v>0.07585975083232106</v>
      </c>
    </row>
    <row r="255" spans="1:33" s="7" customFormat="1" ht="12.75" customHeight="1">
      <c r="A255" s="17"/>
      <c r="B255" s="18" t="s">
        <v>535</v>
      </c>
      <c r="C255" s="19" t="s">
        <v>536</v>
      </c>
      <c r="D255" s="29">
        <v>1400000</v>
      </c>
      <c r="E255" s="105">
        <v>315050000</v>
      </c>
      <c r="F255" s="111">
        <f t="shared" si="80"/>
        <v>0.004443739089033487</v>
      </c>
      <c r="G255" s="36">
        <v>161677000</v>
      </c>
      <c r="H255" s="30">
        <v>298800000</v>
      </c>
      <c r="I255" s="89">
        <f t="shared" si="81"/>
        <v>0.5410876840696118</v>
      </c>
      <c r="J255" s="30">
        <v>161677000</v>
      </c>
      <c r="K255" s="30">
        <v>298800000</v>
      </c>
      <c r="L255" s="89">
        <f t="shared" si="82"/>
        <v>0.5410876840696118</v>
      </c>
      <c r="M255" s="30">
        <v>161677000</v>
      </c>
      <c r="N255" s="30">
        <v>1400000</v>
      </c>
      <c r="O255" s="89">
        <f t="shared" si="83"/>
        <v>115.48357142857142</v>
      </c>
      <c r="P255" s="30">
        <v>2157000</v>
      </c>
      <c r="Q255" s="30">
        <v>2157000</v>
      </c>
      <c r="R255" s="89">
        <f t="shared" si="84"/>
        <v>1</v>
      </c>
      <c r="S255" s="39">
        <v>0</v>
      </c>
      <c r="T255" s="40">
        <v>2157000</v>
      </c>
      <c r="U255" s="89">
        <f t="shared" si="85"/>
        <v>0</v>
      </c>
      <c r="V255" s="39">
        <v>0</v>
      </c>
      <c r="W255" s="40">
        <v>31104000</v>
      </c>
      <c r="X255" s="89">
        <f t="shared" si="86"/>
        <v>0</v>
      </c>
      <c r="Y255" s="39">
        <v>0</v>
      </c>
      <c r="Z255" s="39">
        <v>2157000</v>
      </c>
      <c r="AA255" s="89">
        <f t="shared" si="87"/>
        <v>0</v>
      </c>
      <c r="AB255" s="30">
        <v>0</v>
      </c>
      <c r="AC255" s="39">
        <v>0</v>
      </c>
      <c r="AD255" s="89">
        <f t="shared" si="88"/>
        <v>0</v>
      </c>
      <c r="AE255" s="30">
        <v>6000000</v>
      </c>
      <c r="AF255" s="39">
        <v>298800000</v>
      </c>
      <c r="AG255" s="89">
        <f t="shared" si="89"/>
        <v>0.020080321285140562</v>
      </c>
    </row>
    <row r="256" spans="1:33" s="7" customFormat="1" ht="12.75" customHeight="1">
      <c r="A256" s="17"/>
      <c r="B256" s="18" t="s">
        <v>537</v>
      </c>
      <c r="C256" s="19" t="s">
        <v>538</v>
      </c>
      <c r="D256" s="29">
        <v>300077730</v>
      </c>
      <c r="E256" s="105">
        <v>854453730</v>
      </c>
      <c r="F256" s="111">
        <f t="shared" si="80"/>
        <v>0.3511924864556446</v>
      </c>
      <c r="G256" s="36">
        <v>302227706</v>
      </c>
      <c r="H256" s="30">
        <v>705105016</v>
      </c>
      <c r="I256" s="89">
        <f t="shared" si="81"/>
        <v>0.4286279336296765</v>
      </c>
      <c r="J256" s="30">
        <v>302227706</v>
      </c>
      <c r="K256" s="30">
        <v>705105016</v>
      </c>
      <c r="L256" s="89">
        <f t="shared" si="82"/>
        <v>0.4286279336296765</v>
      </c>
      <c r="M256" s="30">
        <v>302227706</v>
      </c>
      <c r="N256" s="30">
        <v>300077730</v>
      </c>
      <c r="O256" s="89">
        <f t="shared" si="83"/>
        <v>1.0071647302850497</v>
      </c>
      <c r="P256" s="30">
        <v>1000000</v>
      </c>
      <c r="Q256" s="30">
        <v>291132846</v>
      </c>
      <c r="R256" s="89">
        <f t="shared" si="84"/>
        <v>0.003434858051021835</v>
      </c>
      <c r="S256" s="39">
        <v>0</v>
      </c>
      <c r="T256" s="40">
        <v>291132846</v>
      </c>
      <c r="U256" s="89">
        <f t="shared" si="85"/>
        <v>0</v>
      </c>
      <c r="V256" s="39">
        <v>0</v>
      </c>
      <c r="W256" s="40">
        <v>5096647733</v>
      </c>
      <c r="X256" s="89">
        <f t="shared" si="86"/>
        <v>0</v>
      </c>
      <c r="Y256" s="39">
        <v>289832846</v>
      </c>
      <c r="Z256" s="39">
        <v>291132846</v>
      </c>
      <c r="AA256" s="89">
        <f t="shared" si="87"/>
        <v>0.9955346845336717</v>
      </c>
      <c r="AB256" s="30">
        <v>0</v>
      </c>
      <c r="AC256" s="39">
        <v>0</v>
      </c>
      <c r="AD256" s="89">
        <f t="shared" si="88"/>
        <v>0</v>
      </c>
      <c r="AE256" s="30">
        <v>159346589</v>
      </c>
      <c r="AF256" s="39">
        <v>705105016</v>
      </c>
      <c r="AG256" s="89">
        <f t="shared" si="89"/>
        <v>0.22598986730226295</v>
      </c>
    </row>
    <row r="257" spans="1:33" s="7" customFormat="1" ht="12.75" customHeight="1">
      <c r="A257" s="17"/>
      <c r="B257" s="18" t="s">
        <v>539</v>
      </c>
      <c r="C257" s="19" t="s">
        <v>540</v>
      </c>
      <c r="D257" s="29">
        <v>326225000</v>
      </c>
      <c r="E257" s="105">
        <v>621060677</v>
      </c>
      <c r="F257" s="111">
        <f t="shared" si="80"/>
        <v>0.5252707377575605</v>
      </c>
      <c r="G257" s="36">
        <v>106095683</v>
      </c>
      <c r="H257" s="30">
        <v>306476281</v>
      </c>
      <c r="I257" s="89">
        <f t="shared" si="81"/>
        <v>0.34617909958258725</v>
      </c>
      <c r="J257" s="30">
        <v>106095683</v>
      </c>
      <c r="K257" s="30">
        <v>204476281</v>
      </c>
      <c r="L257" s="89">
        <f t="shared" si="82"/>
        <v>0.518865476627091</v>
      </c>
      <c r="M257" s="30">
        <v>106095683</v>
      </c>
      <c r="N257" s="30">
        <v>326225000</v>
      </c>
      <c r="O257" s="89">
        <f t="shared" si="83"/>
        <v>0.3252224170434516</v>
      </c>
      <c r="P257" s="30">
        <v>0</v>
      </c>
      <c r="Q257" s="30">
        <v>325756000</v>
      </c>
      <c r="R257" s="89">
        <f t="shared" si="84"/>
        <v>0</v>
      </c>
      <c r="S257" s="39">
        <v>0</v>
      </c>
      <c r="T257" s="40">
        <v>325756000</v>
      </c>
      <c r="U257" s="89">
        <f t="shared" si="85"/>
        <v>0</v>
      </c>
      <c r="V257" s="39">
        <v>0</v>
      </c>
      <c r="W257" s="40">
        <v>1878493000</v>
      </c>
      <c r="X257" s="89">
        <f t="shared" si="86"/>
        <v>0</v>
      </c>
      <c r="Y257" s="39">
        <v>325756000</v>
      </c>
      <c r="Z257" s="39">
        <v>325756000</v>
      </c>
      <c r="AA257" s="89">
        <f t="shared" si="87"/>
        <v>1</v>
      </c>
      <c r="AB257" s="30">
        <v>0</v>
      </c>
      <c r="AC257" s="39">
        <v>0</v>
      </c>
      <c r="AD257" s="89">
        <f t="shared" si="88"/>
        <v>0</v>
      </c>
      <c r="AE257" s="30">
        <v>60000000</v>
      </c>
      <c r="AF257" s="39">
        <v>306476281</v>
      </c>
      <c r="AG257" s="89">
        <f t="shared" si="89"/>
        <v>0.19577371470387947</v>
      </c>
    </row>
    <row r="258" spans="1:33" s="7" customFormat="1" ht="12.75" customHeight="1">
      <c r="A258" s="17"/>
      <c r="B258" s="18" t="s">
        <v>541</v>
      </c>
      <c r="C258" s="19" t="s">
        <v>542</v>
      </c>
      <c r="D258" s="29">
        <v>168200096</v>
      </c>
      <c r="E258" s="105">
        <v>314908096</v>
      </c>
      <c r="F258" s="111">
        <f t="shared" si="80"/>
        <v>0.534124394185153</v>
      </c>
      <c r="G258" s="36">
        <v>105720413</v>
      </c>
      <c r="H258" s="30">
        <v>309474994</v>
      </c>
      <c r="I258" s="89">
        <f t="shared" si="81"/>
        <v>0.34161213361232023</v>
      </c>
      <c r="J258" s="30">
        <v>105720413</v>
      </c>
      <c r="K258" s="30">
        <v>309474994</v>
      </c>
      <c r="L258" s="89">
        <f t="shared" si="82"/>
        <v>0.34161213361232023</v>
      </c>
      <c r="M258" s="30">
        <v>105720413</v>
      </c>
      <c r="N258" s="30">
        <v>168200096</v>
      </c>
      <c r="O258" s="89">
        <f t="shared" si="83"/>
        <v>0.628539552082063</v>
      </c>
      <c r="P258" s="30">
        <v>5415494</v>
      </c>
      <c r="Q258" s="30">
        <v>5415494</v>
      </c>
      <c r="R258" s="89">
        <f t="shared" si="84"/>
        <v>1</v>
      </c>
      <c r="S258" s="39">
        <v>0</v>
      </c>
      <c r="T258" s="40">
        <v>5415494</v>
      </c>
      <c r="U258" s="89">
        <f t="shared" si="85"/>
        <v>0</v>
      </c>
      <c r="V258" s="39">
        <v>0</v>
      </c>
      <c r="W258" s="40">
        <v>141798000</v>
      </c>
      <c r="X258" s="89">
        <f t="shared" si="86"/>
        <v>0</v>
      </c>
      <c r="Y258" s="39">
        <v>0</v>
      </c>
      <c r="Z258" s="39">
        <v>5415494</v>
      </c>
      <c r="AA258" s="89">
        <f t="shared" si="87"/>
        <v>0</v>
      </c>
      <c r="AB258" s="30">
        <v>14898000</v>
      </c>
      <c r="AC258" s="39">
        <v>0</v>
      </c>
      <c r="AD258" s="89">
        <f t="shared" si="88"/>
        <v>0</v>
      </c>
      <c r="AE258" s="30">
        <v>39006000</v>
      </c>
      <c r="AF258" s="39">
        <v>309474994</v>
      </c>
      <c r="AG258" s="89">
        <f t="shared" si="89"/>
        <v>0.12603926248076766</v>
      </c>
    </row>
    <row r="259" spans="1:33" s="7" customFormat="1" ht="12.75" customHeight="1">
      <c r="A259" s="17"/>
      <c r="B259" s="18" t="s">
        <v>543</v>
      </c>
      <c r="C259" s="19" t="s">
        <v>544</v>
      </c>
      <c r="D259" s="29">
        <v>3439000</v>
      </c>
      <c r="E259" s="105">
        <v>175637600</v>
      </c>
      <c r="F259" s="111">
        <f t="shared" si="80"/>
        <v>0.019580089912410555</v>
      </c>
      <c r="G259" s="36">
        <v>78228484</v>
      </c>
      <c r="H259" s="30">
        <v>172328595</v>
      </c>
      <c r="I259" s="89">
        <f t="shared" si="81"/>
        <v>0.45394952590427606</v>
      </c>
      <c r="J259" s="30">
        <v>78228484</v>
      </c>
      <c r="K259" s="30">
        <v>172328595</v>
      </c>
      <c r="L259" s="89">
        <f t="shared" si="82"/>
        <v>0.45394952590427606</v>
      </c>
      <c r="M259" s="30">
        <v>78228484</v>
      </c>
      <c r="N259" s="30">
        <v>3439000</v>
      </c>
      <c r="O259" s="89">
        <f t="shared" si="83"/>
        <v>22.747451003198606</v>
      </c>
      <c r="P259" s="30">
        <v>0</v>
      </c>
      <c r="Q259" s="30">
        <v>3925000</v>
      </c>
      <c r="R259" s="89">
        <f t="shared" si="84"/>
        <v>0</v>
      </c>
      <c r="S259" s="39">
        <v>0</v>
      </c>
      <c r="T259" s="40">
        <v>3925000</v>
      </c>
      <c r="U259" s="89">
        <f t="shared" si="85"/>
        <v>0</v>
      </c>
      <c r="V259" s="39">
        <v>0</v>
      </c>
      <c r="W259" s="40">
        <v>66326974</v>
      </c>
      <c r="X259" s="89">
        <f t="shared" si="86"/>
        <v>0</v>
      </c>
      <c r="Y259" s="39">
        <v>0</v>
      </c>
      <c r="Z259" s="39">
        <v>3925000</v>
      </c>
      <c r="AA259" s="89">
        <f t="shared" si="87"/>
        <v>0</v>
      </c>
      <c r="AB259" s="30">
        <v>0</v>
      </c>
      <c r="AC259" s="39">
        <v>0</v>
      </c>
      <c r="AD259" s="89">
        <f t="shared" si="88"/>
        <v>0</v>
      </c>
      <c r="AE259" s="30">
        <v>5000000</v>
      </c>
      <c r="AF259" s="39">
        <v>172328595</v>
      </c>
      <c r="AG259" s="89">
        <f t="shared" si="89"/>
        <v>0.029014337405814748</v>
      </c>
    </row>
    <row r="260" spans="1:33" s="7" customFormat="1" ht="12.75" customHeight="1">
      <c r="A260" s="17"/>
      <c r="B260" s="18" t="s">
        <v>545</v>
      </c>
      <c r="C260" s="19" t="s">
        <v>546</v>
      </c>
      <c r="D260" s="29">
        <v>98361635</v>
      </c>
      <c r="E260" s="105">
        <v>365259635</v>
      </c>
      <c r="F260" s="111">
        <f t="shared" si="80"/>
        <v>0.2692923760929674</v>
      </c>
      <c r="G260" s="36">
        <v>225098501</v>
      </c>
      <c r="H260" s="30">
        <v>365217386</v>
      </c>
      <c r="I260" s="89">
        <f t="shared" si="81"/>
        <v>0.6163411426420975</v>
      </c>
      <c r="J260" s="30">
        <v>225098501</v>
      </c>
      <c r="K260" s="30">
        <v>365217386</v>
      </c>
      <c r="L260" s="89">
        <f t="shared" si="82"/>
        <v>0.6163411426420975</v>
      </c>
      <c r="M260" s="30">
        <v>225098501</v>
      </c>
      <c r="N260" s="30">
        <v>98361635</v>
      </c>
      <c r="O260" s="89">
        <f t="shared" si="83"/>
        <v>2.2884786431213757</v>
      </c>
      <c r="P260" s="30">
        <v>20819592</v>
      </c>
      <c r="Q260" s="30">
        <v>20819592</v>
      </c>
      <c r="R260" s="89">
        <f t="shared" si="84"/>
        <v>1</v>
      </c>
      <c r="S260" s="39">
        <v>0</v>
      </c>
      <c r="T260" s="40">
        <v>20819592</v>
      </c>
      <c r="U260" s="89">
        <f t="shared" si="85"/>
        <v>0</v>
      </c>
      <c r="V260" s="39">
        <v>0</v>
      </c>
      <c r="W260" s="40">
        <v>96273280</v>
      </c>
      <c r="X260" s="89">
        <f t="shared" si="86"/>
        <v>0</v>
      </c>
      <c r="Y260" s="39">
        <v>0</v>
      </c>
      <c r="Z260" s="39">
        <v>20819592</v>
      </c>
      <c r="AA260" s="89">
        <f t="shared" si="87"/>
        <v>0</v>
      </c>
      <c r="AB260" s="30">
        <v>0</v>
      </c>
      <c r="AC260" s="39">
        <v>0</v>
      </c>
      <c r="AD260" s="89">
        <f t="shared" si="88"/>
        <v>0</v>
      </c>
      <c r="AE260" s="30">
        <v>45093278</v>
      </c>
      <c r="AF260" s="39">
        <v>365217386</v>
      </c>
      <c r="AG260" s="89">
        <f t="shared" si="89"/>
        <v>0.12346969155515504</v>
      </c>
    </row>
    <row r="261" spans="1:33" s="7" customFormat="1" ht="12.75" customHeight="1">
      <c r="A261" s="17"/>
      <c r="B261" s="18" t="s">
        <v>547</v>
      </c>
      <c r="C261" s="19" t="s">
        <v>548</v>
      </c>
      <c r="D261" s="29">
        <v>409139932</v>
      </c>
      <c r="E261" s="105">
        <v>697198727</v>
      </c>
      <c r="F261" s="111">
        <f t="shared" si="80"/>
        <v>0.5868340204241366</v>
      </c>
      <c r="G261" s="36">
        <v>137949634</v>
      </c>
      <c r="H261" s="30">
        <v>393940913</v>
      </c>
      <c r="I261" s="89">
        <f t="shared" si="81"/>
        <v>0.3501784898386525</v>
      </c>
      <c r="J261" s="30">
        <v>137949634</v>
      </c>
      <c r="K261" s="30">
        <v>383231504</v>
      </c>
      <c r="L261" s="89">
        <f t="shared" si="82"/>
        <v>0.35996423195938504</v>
      </c>
      <c r="M261" s="30">
        <v>137949634</v>
      </c>
      <c r="N261" s="30">
        <v>409139932</v>
      </c>
      <c r="O261" s="89">
        <f t="shared" si="83"/>
        <v>0.33716981211210645</v>
      </c>
      <c r="P261" s="30">
        <v>14527000</v>
      </c>
      <c r="Q261" s="30">
        <v>350299325</v>
      </c>
      <c r="R261" s="89">
        <f t="shared" si="84"/>
        <v>0.04147024833690444</v>
      </c>
      <c r="S261" s="39">
        <v>0</v>
      </c>
      <c r="T261" s="40">
        <v>350299325</v>
      </c>
      <c r="U261" s="89">
        <f t="shared" si="85"/>
        <v>0</v>
      </c>
      <c r="V261" s="39">
        <v>0</v>
      </c>
      <c r="W261" s="40">
        <v>1917794210</v>
      </c>
      <c r="X261" s="89">
        <f t="shared" si="86"/>
        <v>0</v>
      </c>
      <c r="Y261" s="39">
        <v>336272325</v>
      </c>
      <c r="Z261" s="39">
        <v>350299325</v>
      </c>
      <c r="AA261" s="89">
        <f t="shared" si="87"/>
        <v>0.9599571024009252</v>
      </c>
      <c r="AB261" s="30">
        <v>48077821</v>
      </c>
      <c r="AC261" s="39">
        <v>60553355</v>
      </c>
      <c r="AD261" s="89">
        <f t="shared" si="88"/>
        <v>0.7939745204869325</v>
      </c>
      <c r="AE261" s="30">
        <v>54536000</v>
      </c>
      <c r="AF261" s="39">
        <v>393940913</v>
      </c>
      <c r="AG261" s="89">
        <f t="shared" si="89"/>
        <v>0.13843700463779957</v>
      </c>
    </row>
    <row r="262" spans="1:33" s="7" customFormat="1" ht="12.75" customHeight="1">
      <c r="A262" s="17"/>
      <c r="B262" s="18" t="s">
        <v>549</v>
      </c>
      <c r="C262" s="19" t="s">
        <v>550</v>
      </c>
      <c r="D262" s="29">
        <v>1611605920</v>
      </c>
      <c r="E262" s="105">
        <v>2143036920</v>
      </c>
      <c r="F262" s="111">
        <f t="shared" si="80"/>
        <v>0.7520196712243297</v>
      </c>
      <c r="G262" s="36">
        <v>213766586</v>
      </c>
      <c r="H262" s="30">
        <v>678643025</v>
      </c>
      <c r="I262" s="89">
        <f t="shared" si="81"/>
        <v>0.31499120763821303</v>
      </c>
      <c r="J262" s="30">
        <v>213766586</v>
      </c>
      <c r="K262" s="30">
        <v>674143025</v>
      </c>
      <c r="L262" s="89">
        <f t="shared" si="82"/>
        <v>0.31709381848161966</v>
      </c>
      <c r="M262" s="30">
        <v>213766586</v>
      </c>
      <c r="N262" s="30">
        <v>1611605920</v>
      </c>
      <c r="O262" s="89">
        <f t="shared" si="83"/>
        <v>0.13264197118362533</v>
      </c>
      <c r="P262" s="30">
        <v>0</v>
      </c>
      <c r="Q262" s="30">
        <v>1496782752</v>
      </c>
      <c r="R262" s="89">
        <f t="shared" si="84"/>
        <v>0</v>
      </c>
      <c r="S262" s="39">
        <v>0</v>
      </c>
      <c r="T262" s="40">
        <v>1496782752</v>
      </c>
      <c r="U262" s="89">
        <f t="shared" si="85"/>
        <v>0</v>
      </c>
      <c r="V262" s="39">
        <v>0</v>
      </c>
      <c r="W262" s="40">
        <v>2701706468</v>
      </c>
      <c r="X262" s="89">
        <f t="shared" si="86"/>
        <v>0</v>
      </c>
      <c r="Y262" s="39">
        <v>1371382752</v>
      </c>
      <c r="Z262" s="39">
        <v>1496782752</v>
      </c>
      <c r="AA262" s="89">
        <f t="shared" si="87"/>
        <v>0.9162203066327157</v>
      </c>
      <c r="AB262" s="30">
        <v>0</v>
      </c>
      <c r="AC262" s="39">
        <v>28509000</v>
      </c>
      <c r="AD262" s="89">
        <f t="shared" si="88"/>
        <v>0</v>
      </c>
      <c r="AE262" s="30">
        <v>174110138</v>
      </c>
      <c r="AF262" s="39">
        <v>678643025</v>
      </c>
      <c r="AG262" s="89">
        <f t="shared" si="89"/>
        <v>0.25655629187377266</v>
      </c>
    </row>
    <row r="263" spans="1:33" s="7" customFormat="1" ht="12.75" customHeight="1">
      <c r="A263" s="17"/>
      <c r="B263" s="18" t="s">
        <v>551</v>
      </c>
      <c r="C263" s="19" t="s">
        <v>552</v>
      </c>
      <c r="D263" s="29">
        <v>6557844</v>
      </c>
      <c r="E263" s="105">
        <v>81006844</v>
      </c>
      <c r="F263" s="111">
        <f t="shared" si="80"/>
        <v>0.08095419690711565</v>
      </c>
      <c r="G263" s="36">
        <v>59594699</v>
      </c>
      <c r="H263" s="30">
        <v>96728279</v>
      </c>
      <c r="I263" s="89">
        <f t="shared" si="81"/>
        <v>0.6161042005099667</v>
      </c>
      <c r="J263" s="30">
        <v>59594699</v>
      </c>
      <c r="K263" s="30">
        <v>96728279</v>
      </c>
      <c r="L263" s="89">
        <f t="shared" si="82"/>
        <v>0.6161042005099667</v>
      </c>
      <c r="M263" s="30">
        <v>59594699</v>
      </c>
      <c r="N263" s="30">
        <v>6557844</v>
      </c>
      <c r="O263" s="89">
        <f t="shared" si="83"/>
        <v>9.087544473458046</v>
      </c>
      <c r="P263" s="30">
        <v>4100000</v>
      </c>
      <c r="Q263" s="30">
        <v>4100000</v>
      </c>
      <c r="R263" s="89">
        <f t="shared" si="84"/>
        <v>1</v>
      </c>
      <c r="S263" s="39">
        <v>0</v>
      </c>
      <c r="T263" s="40">
        <v>4100000</v>
      </c>
      <c r="U263" s="89">
        <f t="shared" si="85"/>
        <v>0</v>
      </c>
      <c r="V263" s="39">
        <v>0</v>
      </c>
      <c r="W263" s="40">
        <v>67448000</v>
      </c>
      <c r="X263" s="89">
        <f t="shared" si="86"/>
        <v>0</v>
      </c>
      <c r="Y263" s="39">
        <v>0</v>
      </c>
      <c r="Z263" s="39">
        <v>4100000</v>
      </c>
      <c r="AA263" s="89">
        <f t="shared" si="87"/>
        <v>0</v>
      </c>
      <c r="AB263" s="30">
        <v>10927000</v>
      </c>
      <c r="AC263" s="39">
        <v>0</v>
      </c>
      <c r="AD263" s="89">
        <f t="shared" si="88"/>
        <v>0</v>
      </c>
      <c r="AE263" s="30">
        <v>15662000</v>
      </c>
      <c r="AF263" s="39">
        <v>96728279</v>
      </c>
      <c r="AG263" s="89">
        <f t="shared" si="89"/>
        <v>0.1619174884730452</v>
      </c>
    </row>
    <row r="264" spans="1:33" s="7" customFormat="1" ht="12.75" customHeight="1">
      <c r="A264" s="17"/>
      <c r="B264" s="18" t="s">
        <v>553</v>
      </c>
      <c r="C264" s="19" t="s">
        <v>554</v>
      </c>
      <c r="D264" s="29">
        <v>757185720</v>
      </c>
      <c r="E264" s="105">
        <v>1573002720</v>
      </c>
      <c r="F264" s="111">
        <f t="shared" si="80"/>
        <v>0.48136326172404836</v>
      </c>
      <c r="G264" s="36">
        <v>297798861</v>
      </c>
      <c r="H264" s="30">
        <v>911854668</v>
      </c>
      <c r="I264" s="89">
        <f t="shared" si="81"/>
        <v>0.3265858819949584</v>
      </c>
      <c r="J264" s="30">
        <v>297798861</v>
      </c>
      <c r="K264" s="30">
        <v>784694218</v>
      </c>
      <c r="L264" s="89">
        <f t="shared" si="82"/>
        <v>0.3795094371397547</v>
      </c>
      <c r="M264" s="30">
        <v>297798861</v>
      </c>
      <c r="N264" s="30">
        <v>757185720</v>
      </c>
      <c r="O264" s="89">
        <f t="shared" si="83"/>
        <v>0.39329698531557095</v>
      </c>
      <c r="P264" s="30">
        <v>0</v>
      </c>
      <c r="Q264" s="30">
        <v>690166000</v>
      </c>
      <c r="R264" s="89">
        <f t="shared" si="84"/>
        <v>0</v>
      </c>
      <c r="S264" s="39">
        <v>0</v>
      </c>
      <c r="T264" s="40">
        <v>690166000</v>
      </c>
      <c r="U264" s="89">
        <f t="shared" si="85"/>
        <v>0</v>
      </c>
      <c r="V264" s="39">
        <v>0</v>
      </c>
      <c r="W264" s="40">
        <v>3259297000</v>
      </c>
      <c r="X264" s="89">
        <f t="shared" si="86"/>
        <v>0</v>
      </c>
      <c r="Y264" s="39">
        <v>667866000</v>
      </c>
      <c r="Z264" s="39">
        <v>690166000</v>
      </c>
      <c r="AA264" s="89">
        <f t="shared" si="87"/>
        <v>0.9676889328074695</v>
      </c>
      <c r="AB264" s="30">
        <v>71261000</v>
      </c>
      <c r="AC264" s="39">
        <v>46427000</v>
      </c>
      <c r="AD264" s="89">
        <f t="shared" si="88"/>
        <v>1.534904258297973</v>
      </c>
      <c r="AE264" s="30">
        <v>145123000</v>
      </c>
      <c r="AF264" s="39">
        <v>911854668</v>
      </c>
      <c r="AG264" s="89">
        <f t="shared" si="89"/>
        <v>0.15915145811371775</v>
      </c>
    </row>
    <row r="265" spans="1:33" s="7" customFormat="1" ht="12.75" customHeight="1">
      <c r="A265" s="17"/>
      <c r="B265" s="18" t="s">
        <v>555</v>
      </c>
      <c r="C265" s="19" t="s">
        <v>556</v>
      </c>
      <c r="D265" s="29">
        <v>105661343</v>
      </c>
      <c r="E265" s="105">
        <v>309552343</v>
      </c>
      <c r="F265" s="111">
        <f t="shared" si="80"/>
        <v>0.34133594976536813</v>
      </c>
      <c r="G265" s="36">
        <v>173516578</v>
      </c>
      <c r="H265" s="30">
        <v>299545488</v>
      </c>
      <c r="I265" s="89">
        <f t="shared" si="81"/>
        <v>0.5792662048042599</v>
      </c>
      <c r="J265" s="30">
        <v>173516578</v>
      </c>
      <c r="K265" s="30">
        <v>299545488</v>
      </c>
      <c r="L265" s="89">
        <f t="shared" si="82"/>
        <v>0.5792662048042599</v>
      </c>
      <c r="M265" s="30">
        <v>173516578</v>
      </c>
      <c r="N265" s="30">
        <v>105661343</v>
      </c>
      <c r="O265" s="89">
        <f t="shared" si="83"/>
        <v>1.6421954621568646</v>
      </c>
      <c r="P265" s="30">
        <v>0</v>
      </c>
      <c r="Q265" s="30">
        <v>10000000</v>
      </c>
      <c r="R265" s="89">
        <f t="shared" si="84"/>
        <v>0</v>
      </c>
      <c r="S265" s="39">
        <v>0</v>
      </c>
      <c r="T265" s="40">
        <v>10000000</v>
      </c>
      <c r="U265" s="89">
        <f t="shared" si="85"/>
        <v>0</v>
      </c>
      <c r="V265" s="39">
        <v>0</v>
      </c>
      <c r="W265" s="40">
        <v>50664832</v>
      </c>
      <c r="X265" s="89">
        <f t="shared" si="86"/>
        <v>0</v>
      </c>
      <c r="Y265" s="39">
        <v>0</v>
      </c>
      <c r="Z265" s="39">
        <v>10000000</v>
      </c>
      <c r="AA265" s="89">
        <f t="shared" si="87"/>
        <v>0</v>
      </c>
      <c r="AB265" s="30">
        <v>0</v>
      </c>
      <c r="AC265" s="39">
        <v>30656000</v>
      </c>
      <c r="AD265" s="89">
        <f t="shared" si="88"/>
        <v>0</v>
      </c>
      <c r="AE265" s="30">
        <v>255000</v>
      </c>
      <c r="AF265" s="39">
        <v>299545488</v>
      </c>
      <c r="AG265" s="89">
        <f t="shared" si="89"/>
        <v>0.0008512897380046666</v>
      </c>
    </row>
    <row r="266" spans="1:33" s="7" customFormat="1" ht="12.75" customHeight="1">
      <c r="A266" s="17"/>
      <c r="B266" s="18" t="s">
        <v>557</v>
      </c>
      <c r="C266" s="19" t="s">
        <v>558</v>
      </c>
      <c r="D266" s="29">
        <v>44039616</v>
      </c>
      <c r="E266" s="105">
        <v>77060384</v>
      </c>
      <c r="F266" s="111">
        <f t="shared" si="80"/>
        <v>0.5714948941858374</v>
      </c>
      <c r="G266" s="36">
        <v>16760237</v>
      </c>
      <c r="H266" s="30">
        <v>76829664</v>
      </c>
      <c r="I266" s="89">
        <f t="shared" si="81"/>
        <v>0.21814799294189285</v>
      </c>
      <c r="J266" s="30">
        <v>16760237</v>
      </c>
      <c r="K266" s="30">
        <v>76829664</v>
      </c>
      <c r="L266" s="89">
        <f t="shared" si="82"/>
        <v>0.21814799294189285</v>
      </c>
      <c r="M266" s="30">
        <v>16760237</v>
      </c>
      <c r="N266" s="30">
        <v>44039616</v>
      </c>
      <c r="O266" s="89">
        <f t="shared" si="83"/>
        <v>0.380571824241156</v>
      </c>
      <c r="P266" s="30">
        <v>230000</v>
      </c>
      <c r="Q266" s="30">
        <v>230000</v>
      </c>
      <c r="R266" s="89">
        <f t="shared" si="84"/>
        <v>1</v>
      </c>
      <c r="S266" s="39">
        <v>0</v>
      </c>
      <c r="T266" s="40">
        <v>230000</v>
      </c>
      <c r="U266" s="89">
        <f t="shared" si="85"/>
        <v>0</v>
      </c>
      <c r="V266" s="39">
        <v>0</v>
      </c>
      <c r="W266" s="40">
        <v>3726879</v>
      </c>
      <c r="X266" s="89">
        <f t="shared" si="86"/>
        <v>0</v>
      </c>
      <c r="Y266" s="39">
        <v>0</v>
      </c>
      <c r="Z266" s="39">
        <v>230000</v>
      </c>
      <c r="AA266" s="89">
        <f t="shared" si="87"/>
        <v>0</v>
      </c>
      <c r="AB266" s="30">
        <v>440851</v>
      </c>
      <c r="AC266" s="39">
        <v>0</v>
      </c>
      <c r="AD266" s="89">
        <f t="shared" si="88"/>
        <v>0</v>
      </c>
      <c r="AE266" s="30">
        <v>8421976</v>
      </c>
      <c r="AF266" s="39">
        <v>76829664</v>
      </c>
      <c r="AG266" s="89">
        <f t="shared" si="89"/>
        <v>0.10961880556968204</v>
      </c>
    </row>
    <row r="267" spans="1:33" s="7" customFormat="1" ht="12.75" customHeight="1">
      <c r="A267" s="17"/>
      <c r="B267" s="18" t="s">
        <v>559</v>
      </c>
      <c r="C267" s="19" t="s">
        <v>560</v>
      </c>
      <c r="D267" s="29">
        <v>15785200</v>
      </c>
      <c r="E267" s="105">
        <v>92883444</v>
      </c>
      <c r="F267" s="111">
        <f t="shared" si="80"/>
        <v>0.1699463254183383</v>
      </c>
      <c r="G267" s="36">
        <v>32673817</v>
      </c>
      <c r="H267" s="30">
        <v>100409335</v>
      </c>
      <c r="I267" s="89">
        <f t="shared" si="81"/>
        <v>0.32540616865951755</v>
      </c>
      <c r="J267" s="30">
        <v>32673817</v>
      </c>
      <c r="K267" s="30">
        <v>100409335</v>
      </c>
      <c r="L267" s="89">
        <f t="shared" si="82"/>
        <v>0.32540616865951755</v>
      </c>
      <c r="M267" s="30">
        <v>32673817</v>
      </c>
      <c r="N267" s="30">
        <v>15785200</v>
      </c>
      <c r="O267" s="89">
        <f t="shared" si="83"/>
        <v>2.0699019968071357</v>
      </c>
      <c r="P267" s="30">
        <v>93000</v>
      </c>
      <c r="Q267" s="30">
        <v>93000</v>
      </c>
      <c r="R267" s="89">
        <f t="shared" si="84"/>
        <v>1</v>
      </c>
      <c r="S267" s="39">
        <v>0</v>
      </c>
      <c r="T267" s="40">
        <v>93000</v>
      </c>
      <c r="U267" s="89">
        <f t="shared" si="85"/>
        <v>0</v>
      </c>
      <c r="V267" s="39">
        <v>0</v>
      </c>
      <c r="W267" s="40">
        <v>7011057</v>
      </c>
      <c r="X267" s="89">
        <f t="shared" si="86"/>
        <v>0</v>
      </c>
      <c r="Y267" s="39">
        <v>0</v>
      </c>
      <c r="Z267" s="39">
        <v>93000</v>
      </c>
      <c r="AA267" s="89">
        <f t="shared" si="87"/>
        <v>0</v>
      </c>
      <c r="AB267" s="30">
        <v>0</v>
      </c>
      <c r="AC267" s="39">
        <v>0</v>
      </c>
      <c r="AD267" s="89">
        <f t="shared" si="88"/>
        <v>0</v>
      </c>
      <c r="AE267" s="30">
        <v>6076998</v>
      </c>
      <c r="AF267" s="39">
        <v>100409335</v>
      </c>
      <c r="AG267" s="89">
        <f t="shared" si="89"/>
        <v>0.06052224128364161</v>
      </c>
    </row>
    <row r="268" spans="1:33" s="7" customFormat="1" ht="12.75" customHeight="1">
      <c r="A268" s="17"/>
      <c r="B268" s="18" t="s">
        <v>561</v>
      </c>
      <c r="C268" s="19" t="s">
        <v>562</v>
      </c>
      <c r="D268" s="29">
        <v>4746738</v>
      </c>
      <c r="E268" s="105">
        <v>46863738</v>
      </c>
      <c r="F268" s="111">
        <f t="shared" si="80"/>
        <v>0.10128807906872474</v>
      </c>
      <c r="G268" s="36">
        <v>28259029</v>
      </c>
      <c r="H268" s="30">
        <v>51274229</v>
      </c>
      <c r="I268" s="89">
        <f t="shared" si="81"/>
        <v>0.551135132621887</v>
      </c>
      <c r="J268" s="30">
        <v>28259029</v>
      </c>
      <c r="K268" s="30">
        <v>51274229</v>
      </c>
      <c r="L268" s="89">
        <f t="shared" si="82"/>
        <v>0.551135132621887</v>
      </c>
      <c r="M268" s="30">
        <v>28259029</v>
      </c>
      <c r="N268" s="30">
        <v>4746738</v>
      </c>
      <c r="O268" s="89">
        <f t="shared" si="83"/>
        <v>5.953357653192572</v>
      </c>
      <c r="P268" s="30">
        <v>1</v>
      </c>
      <c r="Q268" s="30">
        <v>1</v>
      </c>
      <c r="R268" s="89">
        <f t="shared" si="84"/>
        <v>1</v>
      </c>
      <c r="S268" s="39">
        <v>0</v>
      </c>
      <c r="T268" s="40">
        <v>1</v>
      </c>
      <c r="U268" s="89">
        <f t="shared" si="85"/>
        <v>0</v>
      </c>
      <c r="V268" s="39">
        <v>0</v>
      </c>
      <c r="W268" s="40">
        <v>13293824</v>
      </c>
      <c r="X268" s="89">
        <f t="shared" si="86"/>
        <v>0</v>
      </c>
      <c r="Y268" s="39">
        <v>1</v>
      </c>
      <c r="Z268" s="39">
        <v>1</v>
      </c>
      <c r="AA268" s="89">
        <f t="shared" si="87"/>
        <v>1</v>
      </c>
      <c r="AB268" s="30">
        <v>0</v>
      </c>
      <c r="AC268" s="39">
        <v>0</v>
      </c>
      <c r="AD268" s="89">
        <f t="shared" si="88"/>
        <v>0</v>
      </c>
      <c r="AE268" s="30">
        <v>1835000</v>
      </c>
      <c r="AF268" s="39">
        <v>51274229</v>
      </c>
      <c r="AG268" s="89">
        <f t="shared" si="89"/>
        <v>0.03578795889841659</v>
      </c>
    </row>
    <row r="269" spans="1:33" s="7" customFormat="1" ht="12.75" customHeight="1">
      <c r="A269" s="17"/>
      <c r="B269" s="18" t="s">
        <v>563</v>
      </c>
      <c r="C269" s="19" t="s">
        <v>564</v>
      </c>
      <c r="D269" s="29">
        <v>7014200</v>
      </c>
      <c r="E269" s="105">
        <v>63898000</v>
      </c>
      <c r="F269" s="111">
        <f t="shared" si="80"/>
        <v>0.10977182384425177</v>
      </c>
      <c r="G269" s="36">
        <v>44775001</v>
      </c>
      <c r="H269" s="30">
        <v>63080072</v>
      </c>
      <c r="I269" s="89">
        <f t="shared" si="81"/>
        <v>0.7098121416221592</v>
      </c>
      <c r="J269" s="30">
        <v>44775001</v>
      </c>
      <c r="K269" s="30">
        <v>63080072</v>
      </c>
      <c r="L269" s="89">
        <f t="shared" si="82"/>
        <v>0.7098121416221592</v>
      </c>
      <c r="M269" s="30">
        <v>44775001</v>
      </c>
      <c r="N269" s="30">
        <v>7014200</v>
      </c>
      <c r="O269" s="89">
        <f t="shared" si="83"/>
        <v>6.383479370420005</v>
      </c>
      <c r="P269" s="30">
        <v>775000</v>
      </c>
      <c r="Q269" s="30">
        <v>775000</v>
      </c>
      <c r="R269" s="89">
        <f t="shared" si="84"/>
        <v>1</v>
      </c>
      <c r="S269" s="39">
        <v>0</v>
      </c>
      <c r="T269" s="40">
        <v>775000</v>
      </c>
      <c r="U269" s="89">
        <f t="shared" si="85"/>
        <v>0</v>
      </c>
      <c r="V269" s="39">
        <v>0</v>
      </c>
      <c r="W269" s="40">
        <v>23905945</v>
      </c>
      <c r="X269" s="89">
        <f t="shared" si="86"/>
        <v>0</v>
      </c>
      <c r="Y269" s="39">
        <v>0</v>
      </c>
      <c r="Z269" s="39">
        <v>775000</v>
      </c>
      <c r="AA269" s="89">
        <f t="shared" si="87"/>
        <v>0</v>
      </c>
      <c r="AB269" s="30">
        <v>0</v>
      </c>
      <c r="AC269" s="39">
        <v>0</v>
      </c>
      <c r="AD269" s="89">
        <f t="shared" si="88"/>
        <v>0</v>
      </c>
      <c r="AE269" s="30">
        <v>2350000</v>
      </c>
      <c r="AF269" s="39">
        <v>63080072</v>
      </c>
      <c r="AG269" s="89">
        <f t="shared" si="89"/>
        <v>0.0372542377567356</v>
      </c>
    </row>
    <row r="270" spans="1:33" s="7" customFormat="1" ht="12.75" customHeight="1">
      <c r="A270" s="17"/>
      <c r="B270" s="18" t="s">
        <v>565</v>
      </c>
      <c r="C270" s="19" t="s">
        <v>566</v>
      </c>
      <c r="D270" s="29">
        <v>6654463</v>
      </c>
      <c r="E270" s="105">
        <v>119644985</v>
      </c>
      <c r="F270" s="111">
        <f t="shared" si="80"/>
        <v>0.055618403061356896</v>
      </c>
      <c r="G270" s="36">
        <v>61214626</v>
      </c>
      <c r="H270" s="30">
        <v>160268620</v>
      </c>
      <c r="I270" s="89">
        <f t="shared" si="81"/>
        <v>0.38195016591519915</v>
      </c>
      <c r="J270" s="30">
        <v>61214626</v>
      </c>
      <c r="K270" s="30">
        <v>160268620</v>
      </c>
      <c r="L270" s="89">
        <f t="shared" si="82"/>
        <v>0.38195016591519915</v>
      </c>
      <c r="M270" s="30">
        <v>61214626</v>
      </c>
      <c r="N270" s="30">
        <v>6654463</v>
      </c>
      <c r="O270" s="89">
        <f t="shared" si="83"/>
        <v>9.199033190206332</v>
      </c>
      <c r="P270" s="30">
        <v>19036000</v>
      </c>
      <c r="Q270" s="30">
        <v>19036000</v>
      </c>
      <c r="R270" s="89">
        <f t="shared" si="84"/>
        <v>1</v>
      </c>
      <c r="S270" s="39">
        <v>0</v>
      </c>
      <c r="T270" s="40">
        <v>19036000</v>
      </c>
      <c r="U270" s="89">
        <f t="shared" si="85"/>
        <v>0</v>
      </c>
      <c r="V270" s="39">
        <v>0</v>
      </c>
      <c r="W270" s="40">
        <v>52063364</v>
      </c>
      <c r="X270" s="89">
        <f t="shared" si="86"/>
        <v>0</v>
      </c>
      <c r="Y270" s="39">
        <v>0</v>
      </c>
      <c r="Z270" s="39">
        <v>19036000</v>
      </c>
      <c r="AA270" s="89">
        <f t="shared" si="87"/>
        <v>0</v>
      </c>
      <c r="AB270" s="30">
        <v>0</v>
      </c>
      <c r="AC270" s="39">
        <v>0</v>
      </c>
      <c r="AD270" s="89">
        <f t="shared" si="88"/>
        <v>0</v>
      </c>
      <c r="AE270" s="30">
        <v>15000000</v>
      </c>
      <c r="AF270" s="39">
        <v>160268620</v>
      </c>
      <c r="AG270" s="89">
        <f t="shared" si="89"/>
        <v>0.09359286927160164</v>
      </c>
    </row>
    <row r="271" spans="1:33" s="7" customFormat="1" ht="12.75" customHeight="1">
      <c r="A271" s="17"/>
      <c r="B271" s="22" t="s">
        <v>635</v>
      </c>
      <c r="C271" s="19"/>
      <c r="D271" s="29">
        <f>SUM(D227:D270)</f>
        <v>14271475728</v>
      </c>
      <c r="E271" s="105">
        <f>SUM(E227:E270)</f>
        <v>27799329636</v>
      </c>
      <c r="F271" s="112">
        <f t="shared" si="80"/>
        <v>0.5133748156832713</v>
      </c>
      <c r="G271" s="37">
        <f>SUM(G227:G270)</f>
        <v>7495746941</v>
      </c>
      <c r="H271" s="32">
        <f>SUM(H227:H270)</f>
        <v>19173159547</v>
      </c>
      <c r="I271" s="90">
        <f t="shared" si="81"/>
        <v>0.3909500112709827</v>
      </c>
      <c r="J271" s="32">
        <f>SUM(J227:J270)</f>
        <v>7495746941</v>
      </c>
      <c r="K271" s="32">
        <f>SUM(K227:K270)</f>
        <v>18043869027</v>
      </c>
      <c r="L271" s="90">
        <f t="shared" si="82"/>
        <v>0.4154179422264546</v>
      </c>
      <c r="M271" s="32">
        <f>SUM(M227:M270)</f>
        <v>7495746941</v>
      </c>
      <c r="N271" s="32">
        <f>SUM(N227:N270)</f>
        <v>14271475728</v>
      </c>
      <c r="O271" s="90">
        <f t="shared" si="83"/>
        <v>0.5252257778986148</v>
      </c>
      <c r="P271" s="32">
        <f>SUM(P227:P270)</f>
        <v>825678043</v>
      </c>
      <c r="Q271" s="32">
        <f>SUM(Q227:Q270)</f>
        <v>10247326860</v>
      </c>
      <c r="R271" s="90">
        <f t="shared" si="84"/>
        <v>0.08057496889486357</v>
      </c>
      <c r="S271" s="50">
        <f>SUM(S227:S270)</f>
        <v>52358170</v>
      </c>
      <c r="T271" s="51">
        <f>SUM(T227:T270)</f>
        <v>10247326860</v>
      </c>
      <c r="U271" s="90">
        <f t="shared" si="85"/>
        <v>0.005109446660121467</v>
      </c>
      <c r="V271" s="50">
        <f>SUM(V227:V270)</f>
        <v>52358170</v>
      </c>
      <c r="W271" s="51">
        <f>SUM(W227:W270)</f>
        <v>66962739662</v>
      </c>
      <c r="X271" s="90">
        <f t="shared" si="86"/>
        <v>0.0007819000576183444</v>
      </c>
      <c r="Y271" s="50">
        <f>SUM(Y227:Y270)</f>
        <v>9503912798</v>
      </c>
      <c r="Z271" s="50">
        <f>SUM(Z227:Z270)</f>
        <v>10247326860</v>
      </c>
      <c r="AA271" s="90">
        <f t="shared" si="87"/>
        <v>0.9274528789647684</v>
      </c>
      <c r="AB271" s="32">
        <f>SUM(AB227:AB270)</f>
        <v>1752632030</v>
      </c>
      <c r="AC271" s="50">
        <f>SUM(AC227:AC270)</f>
        <v>2489311969</v>
      </c>
      <c r="AD271" s="90">
        <f t="shared" si="88"/>
        <v>0.7040628301418014</v>
      </c>
      <c r="AE271" s="32">
        <f>SUM(AE227:AE270)</f>
        <v>3647280185</v>
      </c>
      <c r="AF271" s="50">
        <f>SUM(AF227:AF270)</f>
        <v>19173159547</v>
      </c>
      <c r="AG271" s="90">
        <f t="shared" si="89"/>
        <v>0.1902284376270517</v>
      </c>
    </row>
    <row r="272" spans="1:33" s="7" customFormat="1" ht="12.75" customHeight="1">
      <c r="A272" s="23"/>
      <c r="B272" s="24"/>
      <c r="C272" s="25"/>
      <c r="D272" s="33"/>
      <c r="E272" s="34"/>
      <c r="F272" s="91"/>
      <c r="G272" s="38"/>
      <c r="H272" s="34"/>
      <c r="I272" s="91"/>
      <c r="J272" s="34"/>
      <c r="K272" s="34"/>
      <c r="L272" s="91"/>
      <c r="M272" s="34"/>
      <c r="N272" s="34"/>
      <c r="O272" s="91"/>
      <c r="P272" s="34"/>
      <c r="Q272" s="34"/>
      <c r="R272" s="91"/>
      <c r="S272" s="34"/>
      <c r="T272" s="38"/>
      <c r="U272" s="91"/>
      <c r="V272" s="34"/>
      <c r="W272" s="38"/>
      <c r="X272" s="91"/>
      <c r="Y272" s="34"/>
      <c r="Z272" s="34"/>
      <c r="AA272" s="91"/>
      <c r="AB272" s="34"/>
      <c r="AC272" s="34"/>
      <c r="AD272" s="91"/>
      <c r="AE272" s="34"/>
      <c r="AF272" s="34"/>
      <c r="AG272" s="91"/>
    </row>
    <row r="273" spans="1:33" s="7" customFormat="1" ht="12.75" customHeight="1">
      <c r="A273" s="26"/>
      <c r="B273" s="116" t="s">
        <v>47</v>
      </c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</row>
    <row r="274" spans="1:33" ht="12.75" customHeight="1">
      <c r="A274" s="1"/>
      <c r="C274" s="1"/>
      <c r="D274" s="1"/>
      <c r="E274" s="1"/>
      <c r="F274" s="81"/>
      <c r="G274" s="1"/>
      <c r="H274" s="1"/>
      <c r="I274" s="81"/>
      <c r="J274" s="1"/>
      <c r="K274" s="1"/>
      <c r="L274" s="81"/>
      <c r="M274" s="1"/>
      <c r="N274" s="1"/>
      <c r="O274" s="81"/>
      <c r="P274" s="1"/>
      <c r="Q274" s="1"/>
      <c r="R274" s="81"/>
      <c r="S274" s="1"/>
      <c r="T274" s="1"/>
      <c r="U274" s="81"/>
      <c r="V274" s="1"/>
      <c r="W274" s="1"/>
      <c r="X274" s="81"/>
      <c r="Y274" s="1"/>
      <c r="Z274" s="1"/>
      <c r="AA274" s="81"/>
      <c r="AB274" s="1"/>
      <c r="AC274" s="1"/>
      <c r="AD274" s="81"/>
      <c r="AE274" s="1"/>
      <c r="AF274" s="1"/>
      <c r="AG274" s="81"/>
    </row>
    <row r="275" spans="1:33" ht="12.75" customHeight="1">
      <c r="A275" s="1"/>
      <c r="C275" s="1"/>
      <c r="D275" s="1"/>
      <c r="E275" s="1"/>
      <c r="F275" s="81"/>
      <c r="G275" s="1"/>
      <c r="H275" s="1"/>
      <c r="I275" s="81"/>
      <c r="J275" s="1"/>
      <c r="K275" s="1"/>
      <c r="L275" s="81"/>
      <c r="M275" s="1"/>
      <c r="N275" s="1"/>
      <c r="O275" s="81"/>
      <c r="P275" s="1"/>
      <c r="Q275" s="1"/>
      <c r="R275" s="81"/>
      <c r="S275" s="1"/>
      <c r="T275" s="1"/>
      <c r="U275" s="81"/>
      <c r="V275" s="1"/>
      <c r="W275" s="1"/>
      <c r="X275" s="81"/>
      <c r="Y275" s="1"/>
      <c r="Z275" s="1"/>
      <c r="AA275" s="81"/>
      <c r="AB275" s="1"/>
      <c r="AC275" s="1"/>
      <c r="AD275" s="81"/>
      <c r="AE275" s="1"/>
      <c r="AF275" s="1"/>
      <c r="AG275" s="81"/>
    </row>
    <row r="276" spans="1:33" ht="12.75" customHeight="1">
      <c r="A276" s="1"/>
      <c r="B276" s="1"/>
      <c r="C276" s="1"/>
      <c r="D276" s="1"/>
      <c r="E276" s="1"/>
      <c r="F276" s="81"/>
      <c r="G276" s="1"/>
      <c r="H276" s="1"/>
      <c r="I276" s="81"/>
      <c r="J276" s="1"/>
      <c r="K276" s="1"/>
      <c r="L276" s="81"/>
      <c r="M276" s="1"/>
      <c r="N276" s="1"/>
      <c r="O276" s="81"/>
      <c r="P276" s="1"/>
      <c r="Q276" s="1"/>
      <c r="R276" s="81"/>
      <c r="S276" s="1"/>
      <c r="T276" s="1"/>
      <c r="U276" s="81"/>
      <c r="V276" s="1"/>
      <c r="W276" s="1"/>
      <c r="X276" s="81"/>
      <c r="Y276" s="1"/>
      <c r="Z276" s="1"/>
      <c r="AA276" s="81"/>
      <c r="AB276" s="1"/>
      <c r="AC276" s="1"/>
      <c r="AD276" s="81"/>
      <c r="AE276" s="1"/>
      <c r="AF276" s="1"/>
      <c r="AG276" s="81"/>
    </row>
    <row r="277" spans="1:33" ht="12.75" customHeight="1">
      <c r="A277" s="1"/>
      <c r="B277" s="1"/>
      <c r="C277" s="1"/>
      <c r="D277" s="1"/>
      <c r="E277" s="1"/>
      <c r="F277" s="81"/>
      <c r="G277" s="1"/>
      <c r="H277" s="1"/>
      <c r="I277" s="81"/>
      <c r="J277" s="1"/>
      <c r="K277" s="1"/>
      <c r="L277" s="81"/>
      <c r="M277" s="1"/>
      <c r="N277" s="1"/>
      <c r="O277" s="81"/>
      <c r="P277" s="1"/>
      <c r="Q277" s="1"/>
      <c r="R277" s="81"/>
      <c r="S277" s="1"/>
      <c r="T277" s="1"/>
      <c r="U277" s="81"/>
      <c r="V277" s="1"/>
      <c r="W277" s="1"/>
      <c r="X277" s="81"/>
      <c r="Y277" s="1"/>
      <c r="Z277" s="1"/>
      <c r="AA277" s="81"/>
      <c r="AB277" s="1"/>
      <c r="AC277" s="1"/>
      <c r="AD277" s="81"/>
      <c r="AE277" s="1"/>
      <c r="AF277" s="1"/>
      <c r="AG277" s="81"/>
    </row>
    <row r="278" spans="1:33" ht="12.75">
      <c r="A278" s="1"/>
      <c r="B278" s="1"/>
      <c r="C278" s="1"/>
      <c r="D278" s="1"/>
      <c r="E278" s="1"/>
      <c r="F278" s="81"/>
      <c r="G278" s="1"/>
      <c r="H278" s="1"/>
      <c r="I278" s="81"/>
      <c r="J278" s="1"/>
      <c r="K278" s="1"/>
      <c r="L278" s="81"/>
      <c r="M278" s="1"/>
      <c r="N278" s="1"/>
      <c r="O278" s="81"/>
      <c r="P278" s="1"/>
      <c r="Q278" s="1"/>
      <c r="R278" s="81"/>
      <c r="S278" s="1"/>
      <c r="T278" s="1"/>
      <c r="U278" s="81"/>
      <c r="V278" s="1"/>
      <c r="W278" s="1"/>
      <c r="X278" s="81"/>
      <c r="Y278" s="1"/>
      <c r="Z278" s="1"/>
      <c r="AA278" s="81"/>
      <c r="AB278" s="1"/>
      <c r="AC278" s="1"/>
      <c r="AD278" s="81"/>
      <c r="AE278" s="1"/>
      <c r="AF278" s="1"/>
      <c r="AG278" s="81"/>
    </row>
    <row r="279" spans="1:33" ht="12.75">
      <c r="A279" s="1"/>
      <c r="B279" s="1"/>
      <c r="C279" s="1"/>
      <c r="D279" s="1"/>
      <c r="E279" s="1"/>
      <c r="F279" s="81"/>
      <c r="G279" s="1"/>
      <c r="H279" s="1"/>
      <c r="I279" s="81"/>
      <c r="J279" s="1"/>
      <c r="K279" s="1"/>
      <c r="L279" s="81"/>
      <c r="M279" s="1"/>
      <c r="N279" s="1"/>
      <c r="O279" s="81"/>
      <c r="P279" s="1"/>
      <c r="Q279" s="1"/>
      <c r="R279" s="81"/>
      <c r="S279" s="1"/>
      <c r="T279" s="1"/>
      <c r="U279" s="81"/>
      <c r="V279" s="1"/>
      <c r="W279" s="1"/>
      <c r="X279" s="81"/>
      <c r="Y279" s="1"/>
      <c r="Z279" s="1"/>
      <c r="AA279" s="81"/>
      <c r="AB279" s="1"/>
      <c r="AC279" s="1"/>
      <c r="AD279" s="81"/>
      <c r="AE279" s="1"/>
      <c r="AF279" s="1"/>
      <c r="AG279" s="81"/>
    </row>
    <row r="280" spans="1:33" ht="12.75">
      <c r="A280" s="1"/>
      <c r="B280" s="1"/>
      <c r="C280" s="1"/>
      <c r="D280" s="1"/>
      <c r="E280" s="1"/>
      <c r="F280" s="81"/>
      <c r="G280" s="1"/>
      <c r="H280" s="1"/>
      <c r="I280" s="81"/>
      <c r="J280" s="1"/>
      <c r="K280" s="1"/>
      <c r="L280" s="81"/>
      <c r="M280" s="1"/>
      <c r="N280" s="1"/>
      <c r="O280" s="81"/>
      <c r="P280" s="1"/>
      <c r="Q280" s="1"/>
      <c r="R280" s="81"/>
      <c r="S280" s="1"/>
      <c r="T280" s="1"/>
      <c r="U280" s="81"/>
      <c r="V280" s="1"/>
      <c r="W280" s="1"/>
      <c r="X280" s="81"/>
      <c r="Y280" s="1"/>
      <c r="Z280" s="1"/>
      <c r="AA280" s="81"/>
      <c r="AB280" s="1"/>
      <c r="AC280" s="1"/>
      <c r="AD280" s="81"/>
      <c r="AE280" s="1"/>
      <c r="AF280" s="1"/>
      <c r="AG280" s="81"/>
    </row>
    <row r="281" spans="1:33" ht="12.75">
      <c r="A281" s="1"/>
      <c r="B281" s="1"/>
      <c r="C281" s="1"/>
      <c r="D281" s="1"/>
      <c r="E281" s="1"/>
      <c r="F281" s="81"/>
      <c r="G281" s="1"/>
      <c r="H281" s="1"/>
      <c r="I281" s="81"/>
      <c r="J281" s="1"/>
      <c r="K281" s="1"/>
      <c r="L281" s="81"/>
      <c r="M281" s="1"/>
      <c r="N281" s="1"/>
      <c r="O281" s="81"/>
      <c r="P281" s="1"/>
      <c r="Q281" s="1"/>
      <c r="R281" s="81"/>
      <c r="S281" s="1"/>
      <c r="T281" s="1"/>
      <c r="U281" s="81"/>
      <c r="V281" s="1"/>
      <c r="W281" s="1"/>
      <c r="X281" s="81"/>
      <c r="Y281" s="1"/>
      <c r="Z281" s="1"/>
      <c r="AA281" s="81"/>
      <c r="AB281" s="1"/>
      <c r="AC281" s="1"/>
      <c r="AD281" s="81"/>
      <c r="AE281" s="1"/>
      <c r="AF281" s="1"/>
      <c r="AG281" s="81"/>
    </row>
    <row r="282" spans="1:33" ht="12.75">
      <c r="A282" s="1"/>
      <c r="B282" s="1"/>
      <c r="C282" s="1"/>
      <c r="D282" s="1"/>
      <c r="E282" s="1"/>
      <c r="F282" s="81"/>
      <c r="G282" s="1"/>
      <c r="H282" s="1"/>
      <c r="I282" s="81"/>
      <c r="J282" s="1"/>
      <c r="K282" s="1"/>
      <c r="L282" s="81"/>
      <c r="M282" s="1"/>
      <c r="N282" s="1"/>
      <c r="O282" s="81"/>
      <c r="P282" s="1"/>
      <c r="Q282" s="1"/>
      <c r="R282" s="81"/>
      <c r="S282" s="1"/>
      <c r="T282" s="1"/>
      <c r="U282" s="81"/>
      <c r="V282" s="1"/>
      <c r="W282" s="1"/>
      <c r="X282" s="81"/>
      <c r="Y282" s="1"/>
      <c r="Z282" s="1"/>
      <c r="AA282" s="81"/>
      <c r="AB282" s="1"/>
      <c r="AC282" s="1"/>
      <c r="AD282" s="81"/>
      <c r="AE282" s="1"/>
      <c r="AF282" s="1"/>
      <c r="AG282" s="81"/>
    </row>
    <row r="283" spans="1:33" ht="12.75">
      <c r="A283" s="1"/>
      <c r="B283" s="1"/>
      <c r="C283" s="1"/>
      <c r="D283" s="1"/>
      <c r="E283" s="1"/>
      <c r="F283" s="81"/>
      <c r="G283" s="1"/>
      <c r="H283" s="1"/>
      <c r="I283" s="81"/>
      <c r="J283" s="1"/>
      <c r="K283" s="1"/>
      <c r="L283" s="81"/>
      <c r="M283" s="1"/>
      <c r="N283" s="1"/>
      <c r="O283" s="81"/>
      <c r="P283" s="1"/>
      <c r="Q283" s="1"/>
      <c r="R283" s="81"/>
      <c r="S283" s="1"/>
      <c r="T283" s="1"/>
      <c r="U283" s="81"/>
      <c r="V283" s="1"/>
      <c r="W283" s="1"/>
      <c r="X283" s="81"/>
      <c r="Y283" s="1"/>
      <c r="Z283" s="1"/>
      <c r="AA283" s="81"/>
      <c r="AB283" s="1"/>
      <c r="AC283" s="1"/>
      <c r="AD283" s="81"/>
      <c r="AE283" s="1"/>
      <c r="AF283" s="1"/>
      <c r="AG283" s="81"/>
    </row>
    <row r="284" spans="1:33" ht="12.75">
      <c r="A284" s="1"/>
      <c r="B284" s="1"/>
      <c r="C284" s="1"/>
      <c r="D284" s="1"/>
      <c r="E284" s="1"/>
      <c r="F284" s="81"/>
      <c r="G284" s="1"/>
      <c r="H284" s="1"/>
      <c r="I284" s="81"/>
      <c r="J284" s="1"/>
      <c r="K284" s="1"/>
      <c r="L284" s="81"/>
      <c r="M284" s="1"/>
      <c r="N284" s="1"/>
      <c r="O284" s="81"/>
      <c r="P284" s="1"/>
      <c r="Q284" s="1"/>
      <c r="R284" s="81"/>
      <c r="S284" s="1"/>
      <c r="T284" s="1"/>
      <c r="U284" s="81"/>
      <c r="V284" s="1"/>
      <c r="W284" s="1"/>
      <c r="X284" s="81"/>
      <c r="Y284" s="1"/>
      <c r="Z284" s="1"/>
      <c r="AA284" s="81"/>
      <c r="AB284" s="1"/>
      <c r="AC284" s="1"/>
      <c r="AD284" s="81"/>
      <c r="AE284" s="1"/>
      <c r="AF284" s="1"/>
      <c r="AG284" s="81"/>
    </row>
    <row r="285" spans="1:33" ht="12.75">
      <c r="A285" s="1"/>
      <c r="B285" s="1"/>
      <c r="C285" s="1"/>
      <c r="D285" s="1"/>
      <c r="E285" s="1"/>
      <c r="F285" s="81"/>
      <c r="G285" s="1"/>
      <c r="H285" s="1"/>
      <c r="I285" s="81"/>
      <c r="J285" s="1"/>
      <c r="K285" s="1"/>
      <c r="L285" s="81"/>
      <c r="M285" s="1"/>
      <c r="N285" s="1"/>
      <c r="O285" s="81"/>
      <c r="P285" s="1"/>
      <c r="Q285" s="1"/>
      <c r="R285" s="81"/>
      <c r="S285" s="1"/>
      <c r="T285" s="1"/>
      <c r="U285" s="81"/>
      <c r="V285" s="1"/>
      <c r="W285" s="1"/>
      <c r="X285" s="81"/>
      <c r="Y285" s="1"/>
      <c r="Z285" s="1"/>
      <c r="AA285" s="81"/>
      <c r="AB285" s="1"/>
      <c r="AC285" s="1"/>
      <c r="AD285" s="81"/>
      <c r="AE285" s="1"/>
      <c r="AF285" s="1"/>
      <c r="AG285" s="81"/>
    </row>
    <row r="286" spans="1:33" ht="12.75">
      <c r="A286" s="1"/>
      <c r="B286" s="1"/>
      <c r="C286" s="1"/>
      <c r="D286" s="1"/>
      <c r="E286" s="1"/>
      <c r="F286" s="81"/>
      <c r="G286" s="1"/>
      <c r="H286" s="1"/>
      <c r="I286" s="81"/>
      <c r="J286" s="1"/>
      <c r="K286" s="1"/>
      <c r="L286" s="81"/>
      <c r="M286" s="1"/>
      <c r="N286" s="1"/>
      <c r="O286" s="81"/>
      <c r="P286" s="1"/>
      <c r="Q286" s="1"/>
      <c r="R286" s="81"/>
      <c r="S286" s="1"/>
      <c r="T286" s="1"/>
      <c r="U286" s="81"/>
      <c r="V286" s="1"/>
      <c r="W286" s="1"/>
      <c r="X286" s="81"/>
      <c r="Y286" s="1"/>
      <c r="Z286" s="1"/>
      <c r="AA286" s="81"/>
      <c r="AB286" s="1"/>
      <c r="AC286" s="1"/>
      <c r="AD286" s="81"/>
      <c r="AE286" s="1"/>
      <c r="AF286" s="1"/>
      <c r="AG286" s="81"/>
    </row>
    <row r="287" spans="1:33" ht="12.75">
      <c r="A287" s="1"/>
      <c r="B287" s="1"/>
      <c r="C287" s="1"/>
      <c r="D287" s="1"/>
      <c r="E287" s="1"/>
      <c r="F287" s="81"/>
      <c r="G287" s="1"/>
      <c r="H287" s="1"/>
      <c r="I287" s="81"/>
      <c r="J287" s="1"/>
      <c r="K287" s="1"/>
      <c r="L287" s="81"/>
      <c r="M287" s="1"/>
      <c r="N287" s="1"/>
      <c r="O287" s="81"/>
      <c r="P287" s="1"/>
      <c r="Q287" s="1"/>
      <c r="R287" s="81"/>
      <c r="S287" s="1"/>
      <c r="T287" s="1"/>
      <c r="U287" s="81"/>
      <c r="V287" s="1"/>
      <c r="W287" s="1"/>
      <c r="X287" s="81"/>
      <c r="Y287" s="1"/>
      <c r="Z287" s="1"/>
      <c r="AA287" s="81"/>
      <c r="AB287" s="1"/>
      <c r="AC287" s="1"/>
      <c r="AD287" s="81"/>
      <c r="AE287" s="1"/>
      <c r="AF287" s="1"/>
      <c r="AG287" s="81"/>
    </row>
    <row r="288" spans="1:33" ht="12.75">
      <c r="A288" s="1"/>
      <c r="B288" s="1"/>
      <c r="C288" s="1"/>
      <c r="D288" s="1"/>
      <c r="E288" s="1"/>
      <c r="F288" s="81"/>
      <c r="G288" s="1"/>
      <c r="H288" s="1"/>
      <c r="I288" s="81"/>
      <c r="J288" s="1"/>
      <c r="K288" s="1"/>
      <c r="L288" s="81"/>
      <c r="M288" s="1"/>
      <c r="N288" s="1"/>
      <c r="O288" s="81"/>
      <c r="P288" s="1"/>
      <c r="Q288" s="1"/>
      <c r="R288" s="81"/>
      <c r="S288" s="1"/>
      <c r="T288" s="1"/>
      <c r="U288" s="81"/>
      <c r="V288" s="1"/>
      <c r="W288" s="1"/>
      <c r="X288" s="81"/>
      <c r="Y288" s="1"/>
      <c r="Z288" s="1"/>
      <c r="AA288" s="81"/>
      <c r="AB288" s="1"/>
      <c r="AC288" s="1"/>
      <c r="AD288" s="81"/>
      <c r="AE288" s="1"/>
      <c r="AF288" s="1"/>
      <c r="AG288" s="81"/>
    </row>
    <row r="289" spans="1:33" ht="12.75">
      <c r="A289" s="1"/>
      <c r="B289" s="1"/>
      <c r="C289" s="1"/>
      <c r="D289" s="1"/>
      <c r="E289" s="1"/>
      <c r="F289" s="81"/>
      <c r="G289" s="1"/>
      <c r="H289" s="1"/>
      <c r="I289" s="81"/>
      <c r="J289" s="1"/>
      <c r="K289" s="1"/>
      <c r="L289" s="81"/>
      <c r="M289" s="1"/>
      <c r="N289" s="1"/>
      <c r="O289" s="81"/>
      <c r="P289" s="1"/>
      <c r="Q289" s="1"/>
      <c r="R289" s="81"/>
      <c r="S289" s="1"/>
      <c r="T289" s="1"/>
      <c r="U289" s="81"/>
      <c r="V289" s="1"/>
      <c r="W289" s="1"/>
      <c r="X289" s="81"/>
      <c r="Y289" s="1"/>
      <c r="Z289" s="1"/>
      <c r="AA289" s="81"/>
      <c r="AB289" s="1"/>
      <c r="AC289" s="1"/>
      <c r="AD289" s="81"/>
      <c r="AE289" s="1"/>
      <c r="AF289" s="1"/>
      <c r="AG289" s="81"/>
    </row>
    <row r="290" spans="1:33" ht="12.75">
      <c r="A290" s="1"/>
      <c r="B290" s="1"/>
      <c r="C290" s="1"/>
      <c r="D290" s="1"/>
      <c r="E290" s="1"/>
      <c r="F290" s="81"/>
      <c r="G290" s="1"/>
      <c r="H290" s="1"/>
      <c r="I290" s="81"/>
      <c r="J290" s="1"/>
      <c r="K290" s="1"/>
      <c r="L290" s="81"/>
      <c r="M290" s="1"/>
      <c r="N290" s="1"/>
      <c r="O290" s="81"/>
      <c r="P290" s="1"/>
      <c r="Q290" s="1"/>
      <c r="R290" s="81"/>
      <c r="S290" s="1"/>
      <c r="T290" s="1"/>
      <c r="U290" s="81"/>
      <c r="V290" s="1"/>
      <c r="W290" s="1"/>
      <c r="X290" s="81"/>
      <c r="Y290" s="1"/>
      <c r="Z290" s="1"/>
      <c r="AA290" s="81"/>
      <c r="AB290" s="1"/>
      <c r="AC290" s="1"/>
      <c r="AD290" s="81"/>
      <c r="AE290" s="1"/>
      <c r="AF290" s="1"/>
      <c r="AG290" s="81"/>
    </row>
    <row r="291" spans="1:33" ht="12.75">
      <c r="A291" s="1"/>
      <c r="B291" s="1"/>
      <c r="C291" s="1"/>
      <c r="D291" s="1"/>
      <c r="E291" s="1"/>
      <c r="F291" s="81"/>
      <c r="G291" s="1"/>
      <c r="H291" s="1"/>
      <c r="I291" s="81"/>
      <c r="J291" s="1"/>
      <c r="K291" s="1"/>
      <c r="L291" s="81"/>
      <c r="M291" s="1"/>
      <c r="N291" s="1"/>
      <c r="O291" s="81"/>
      <c r="P291" s="1"/>
      <c r="Q291" s="1"/>
      <c r="R291" s="81"/>
      <c r="S291" s="1"/>
      <c r="T291" s="1"/>
      <c r="U291" s="81"/>
      <c r="V291" s="1"/>
      <c r="W291" s="1"/>
      <c r="X291" s="81"/>
      <c r="Y291" s="1"/>
      <c r="Z291" s="1"/>
      <c r="AA291" s="81"/>
      <c r="AB291" s="1"/>
      <c r="AC291" s="1"/>
      <c r="AD291" s="81"/>
      <c r="AE291" s="1"/>
      <c r="AF291" s="1"/>
      <c r="AG291" s="81"/>
    </row>
    <row r="292" spans="1:33" ht="12.75">
      <c r="A292" s="1"/>
      <c r="B292" s="1"/>
      <c r="C292" s="1"/>
      <c r="D292" s="1"/>
      <c r="E292" s="1"/>
      <c r="F292" s="81"/>
      <c r="G292" s="1"/>
      <c r="H292" s="1"/>
      <c r="I292" s="81"/>
      <c r="J292" s="1"/>
      <c r="K292" s="1"/>
      <c r="L292" s="81"/>
      <c r="M292" s="1"/>
      <c r="N292" s="1"/>
      <c r="O292" s="81"/>
      <c r="P292" s="1"/>
      <c r="Q292" s="1"/>
      <c r="R292" s="81"/>
      <c r="S292" s="1"/>
      <c r="T292" s="1"/>
      <c r="U292" s="81"/>
      <c r="V292" s="1"/>
      <c r="W292" s="1"/>
      <c r="X292" s="81"/>
      <c r="Y292" s="1"/>
      <c r="Z292" s="1"/>
      <c r="AA292" s="81"/>
      <c r="AB292" s="1"/>
      <c r="AC292" s="1"/>
      <c r="AD292" s="81"/>
      <c r="AE292" s="1"/>
      <c r="AF292" s="1"/>
      <c r="AG292" s="81"/>
    </row>
    <row r="293" spans="1:33" ht="12.75">
      <c r="A293" s="1"/>
      <c r="B293" s="1"/>
      <c r="C293" s="1"/>
      <c r="D293" s="1"/>
      <c r="E293" s="1"/>
      <c r="F293" s="81"/>
      <c r="G293" s="1"/>
      <c r="H293" s="1"/>
      <c r="I293" s="81"/>
      <c r="J293" s="1"/>
      <c r="K293" s="1"/>
      <c r="L293" s="81"/>
      <c r="M293" s="1"/>
      <c r="N293" s="1"/>
      <c r="O293" s="81"/>
      <c r="P293" s="1"/>
      <c r="Q293" s="1"/>
      <c r="R293" s="81"/>
      <c r="S293" s="1"/>
      <c r="T293" s="1"/>
      <c r="U293" s="81"/>
      <c r="V293" s="1"/>
      <c r="W293" s="1"/>
      <c r="X293" s="81"/>
      <c r="Y293" s="1"/>
      <c r="Z293" s="1"/>
      <c r="AA293" s="81"/>
      <c r="AB293" s="1"/>
      <c r="AC293" s="1"/>
      <c r="AD293" s="81"/>
      <c r="AE293" s="1"/>
      <c r="AF293" s="1"/>
      <c r="AG293" s="81"/>
    </row>
    <row r="294" spans="1:33" ht="12.75">
      <c r="A294" s="1"/>
      <c r="B294" s="1"/>
      <c r="C294" s="1"/>
      <c r="D294" s="1"/>
      <c r="E294" s="1"/>
      <c r="F294" s="81"/>
      <c r="G294" s="1"/>
      <c r="H294" s="1"/>
      <c r="I294" s="81"/>
      <c r="J294" s="1"/>
      <c r="K294" s="1"/>
      <c r="L294" s="81"/>
      <c r="M294" s="1"/>
      <c r="N294" s="1"/>
      <c r="O294" s="81"/>
      <c r="P294" s="1"/>
      <c r="Q294" s="1"/>
      <c r="R294" s="81"/>
      <c r="S294" s="1"/>
      <c r="T294" s="1"/>
      <c r="U294" s="81"/>
      <c r="V294" s="1"/>
      <c r="W294" s="1"/>
      <c r="X294" s="81"/>
      <c r="Y294" s="1"/>
      <c r="Z294" s="1"/>
      <c r="AA294" s="81"/>
      <c r="AB294" s="1"/>
      <c r="AC294" s="1"/>
      <c r="AD294" s="81"/>
      <c r="AE294" s="1"/>
      <c r="AF294" s="1"/>
      <c r="AG294" s="81"/>
    </row>
    <row r="295" spans="1:33" ht="12.75">
      <c r="A295" s="1"/>
      <c r="B295" s="1"/>
      <c r="C295" s="1"/>
      <c r="D295" s="1"/>
      <c r="E295" s="1"/>
      <c r="F295" s="81"/>
      <c r="G295" s="1"/>
      <c r="H295" s="1"/>
      <c r="I295" s="81"/>
      <c r="J295" s="1"/>
      <c r="K295" s="1"/>
      <c r="L295" s="81"/>
      <c r="M295" s="1"/>
      <c r="N295" s="1"/>
      <c r="O295" s="81"/>
      <c r="P295" s="1"/>
      <c r="Q295" s="1"/>
      <c r="R295" s="81"/>
      <c r="S295" s="1"/>
      <c r="T295" s="1"/>
      <c r="U295" s="81"/>
      <c r="V295" s="1"/>
      <c r="W295" s="1"/>
      <c r="X295" s="81"/>
      <c r="Y295" s="1"/>
      <c r="Z295" s="1"/>
      <c r="AA295" s="81"/>
      <c r="AB295" s="1"/>
      <c r="AC295" s="1"/>
      <c r="AD295" s="81"/>
      <c r="AE295" s="1"/>
      <c r="AF295" s="1"/>
      <c r="AG295" s="81"/>
    </row>
    <row r="296" spans="1:33" ht="12.75">
      <c r="A296" s="1"/>
      <c r="B296" s="1"/>
      <c r="C296" s="1"/>
      <c r="D296" s="1"/>
      <c r="E296" s="1"/>
      <c r="F296" s="81"/>
      <c r="G296" s="1"/>
      <c r="H296" s="1"/>
      <c r="I296" s="81"/>
      <c r="J296" s="1"/>
      <c r="K296" s="1"/>
      <c r="L296" s="81"/>
      <c r="M296" s="1"/>
      <c r="N296" s="1"/>
      <c r="O296" s="81"/>
      <c r="P296" s="1"/>
      <c r="Q296" s="1"/>
      <c r="R296" s="81"/>
      <c r="S296" s="1"/>
      <c r="T296" s="1"/>
      <c r="U296" s="81"/>
      <c r="V296" s="1"/>
      <c r="W296" s="1"/>
      <c r="X296" s="81"/>
      <c r="Y296" s="1"/>
      <c r="Z296" s="1"/>
      <c r="AA296" s="81"/>
      <c r="AB296" s="1"/>
      <c r="AC296" s="1"/>
      <c r="AD296" s="81"/>
      <c r="AE296" s="1"/>
      <c r="AF296" s="1"/>
      <c r="AG296" s="81"/>
    </row>
    <row r="297" spans="1:33" ht="12.75">
      <c r="A297" s="1"/>
      <c r="B297" s="1"/>
      <c r="C297" s="1"/>
      <c r="D297" s="1"/>
      <c r="E297" s="1"/>
      <c r="F297" s="81"/>
      <c r="G297" s="1"/>
      <c r="H297" s="1"/>
      <c r="I297" s="81"/>
      <c r="J297" s="1"/>
      <c r="K297" s="1"/>
      <c r="L297" s="81"/>
      <c r="M297" s="1"/>
      <c r="N297" s="1"/>
      <c r="O297" s="81"/>
      <c r="P297" s="1"/>
      <c r="Q297" s="1"/>
      <c r="R297" s="81"/>
      <c r="S297" s="1"/>
      <c r="T297" s="1"/>
      <c r="U297" s="81"/>
      <c r="V297" s="1"/>
      <c r="W297" s="1"/>
      <c r="X297" s="81"/>
      <c r="Y297" s="1"/>
      <c r="Z297" s="1"/>
      <c r="AA297" s="81"/>
      <c r="AB297" s="1"/>
      <c r="AC297" s="1"/>
      <c r="AD297" s="81"/>
      <c r="AE297" s="1"/>
      <c r="AF297" s="1"/>
      <c r="AG297" s="81"/>
    </row>
    <row r="298" spans="1:33" ht="12.75">
      <c r="A298" s="1"/>
      <c r="B298" s="1"/>
      <c r="C298" s="1"/>
      <c r="D298" s="1"/>
      <c r="E298" s="1"/>
      <c r="F298" s="81"/>
      <c r="G298" s="1"/>
      <c r="H298" s="1"/>
      <c r="I298" s="81"/>
      <c r="J298" s="1"/>
      <c r="K298" s="1"/>
      <c r="L298" s="81"/>
      <c r="M298" s="1"/>
      <c r="N298" s="1"/>
      <c r="O298" s="81"/>
      <c r="P298" s="1"/>
      <c r="Q298" s="1"/>
      <c r="R298" s="81"/>
      <c r="S298" s="1"/>
      <c r="T298" s="1"/>
      <c r="U298" s="81"/>
      <c r="V298" s="1"/>
      <c r="W298" s="1"/>
      <c r="X298" s="81"/>
      <c r="Y298" s="1"/>
      <c r="Z298" s="1"/>
      <c r="AA298" s="81"/>
      <c r="AB298" s="1"/>
      <c r="AC298" s="1"/>
      <c r="AD298" s="81"/>
      <c r="AE298" s="1"/>
      <c r="AF298" s="1"/>
      <c r="AG298" s="81"/>
    </row>
    <row r="299" spans="1:33" ht="12.75">
      <c r="A299" s="1"/>
      <c r="B299" s="1"/>
      <c r="C299" s="1"/>
      <c r="D299" s="1"/>
      <c r="E299" s="1"/>
      <c r="F299" s="81"/>
      <c r="G299" s="1"/>
      <c r="H299" s="1"/>
      <c r="I299" s="81"/>
      <c r="J299" s="1"/>
      <c r="K299" s="1"/>
      <c r="L299" s="81"/>
      <c r="M299" s="1"/>
      <c r="N299" s="1"/>
      <c r="O299" s="81"/>
      <c r="P299" s="1"/>
      <c r="Q299" s="1"/>
      <c r="R299" s="81"/>
      <c r="S299" s="1"/>
      <c r="T299" s="1"/>
      <c r="U299" s="81"/>
      <c r="V299" s="1"/>
      <c r="W299" s="1"/>
      <c r="X299" s="81"/>
      <c r="Y299" s="1"/>
      <c r="Z299" s="1"/>
      <c r="AA299" s="81"/>
      <c r="AB299" s="1"/>
      <c r="AC299" s="1"/>
      <c r="AD299" s="81"/>
      <c r="AE299" s="1"/>
      <c r="AF299" s="1"/>
      <c r="AG299" s="81"/>
    </row>
    <row r="300" spans="1:33" ht="12.75">
      <c r="A300" s="1"/>
      <c r="B300" s="1"/>
      <c r="C300" s="1"/>
      <c r="D300" s="1"/>
      <c r="E300" s="1"/>
      <c r="F300" s="81"/>
      <c r="G300" s="1"/>
      <c r="H300" s="1"/>
      <c r="I300" s="81"/>
      <c r="J300" s="1"/>
      <c r="K300" s="1"/>
      <c r="L300" s="81"/>
      <c r="M300" s="1"/>
      <c r="N300" s="1"/>
      <c r="O300" s="81"/>
      <c r="P300" s="1"/>
      <c r="Q300" s="1"/>
      <c r="R300" s="81"/>
      <c r="S300" s="1"/>
      <c r="T300" s="1"/>
      <c r="U300" s="81"/>
      <c r="V300" s="1"/>
      <c r="W300" s="1"/>
      <c r="X300" s="81"/>
      <c r="Y300" s="1"/>
      <c r="Z300" s="1"/>
      <c r="AA300" s="81"/>
      <c r="AB300" s="1"/>
      <c r="AC300" s="1"/>
      <c r="AD300" s="81"/>
      <c r="AE300" s="1"/>
      <c r="AF300" s="1"/>
      <c r="AG300" s="81"/>
    </row>
    <row r="301" spans="1:33" ht="12.75">
      <c r="A301" s="1"/>
      <c r="B301" s="1"/>
      <c r="C301" s="1"/>
      <c r="D301" s="1"/>
      <c r="E301" s="1"/>
      <c r="F301" s="81"/>
      <c r="G301" s="1"/>
      <c r="H301" s="1"/>
      <c r="I301" s="81"/>
      <c r="J301" s="1"/>
      <c r="K301" s="1"/>
      <c r="L301" s="81"/>
      <c r="M301" s="1"/>
      <c r="N301" s="1"/>
      <c r="O301" s="81"/>
      <c r="P301" s="1"/>
      <c r="Q301" s="1"/>
      <c r="R301" s="81"/>
      <c r="S301" s="1"/>
      <c r="T301" s="1"/>
      <c r="U301" s="81"/>
      <c r="V301" s="1"/>
      <c r="W301" s="1"/>
      <c r="X301" s="81"/>
      <c r="Y301" s="1"/>
      <c r="Z301" s="1"/>
      <c r="AA301" s="81"/>
      <c r="AB301" s="1"/>
      <c r="AC301" s="1"/>
      <c r="AD301" s="81"/>
      <c r="AE301" s="1"/>
      <c r="AF301" s="1"/>
      <c r="AG301" s="81"/>
    </row>
    <row r="302" spans="1:33" ht="12.75">
      <c r="A302" s="1"/>
      <c r="B302" s="1"/>
      <c r="C302" s="1"/>
      <c r="D302" s="1"/>
      <c r="E302" s="1"/>
      <c r="F302" s="81"/>
      <c r="G302" s="1"/>
      <c r="H302" s="1"/>
      <c r="I302" s="81"/>
      <c r="J302" s="1"/>
      <c r="K302" s="1"/>
      <c r="L302" s="81"/>
      <c r="M302" s="1"/>
      <c r="N302" s="1"/>
      <c r="O302" s="81"/>
      <c r="P302" s="1"/>
      <c r="Q302" s="1"/>
      <c r="R302" s="81"/>
      <c r="S302" s="1"/>
      <c r="T302" s="1"/>
      <c r="U302" s="81"/>
      <c r="V302" s="1"/>
      <c r="W302" s="1"/>
      <c r="X302" s="81"/>
      <c r="Y302" s="1"/>
      <c r="Z302" s="1"/>
      <c r="AA302" s="81"/>
      <c r="AB302" s="1"/>
      <c r="AC302" s="1"/>
      <c r="AD302" s="81"/>
      <c r="AE302" s="1"/>
      <c r="AF302" s="1"/>
      <c r="AG302" s="81"/>
    </row>
    <row r="303" spans="1:33" ht="12.75">
      <c r="A303" s="1"/>
      <c r="B303" s="1"/>
      <c r="C303" s="1"/>
      <c r="D303" s="1"/>
      <c r="E303" s="1"/>
      <c r="F303" s="81"/>
      <c r="G303" s="1"/>
      <c r="H303" s="1"/>
      <c r="I303" s="81"/>
      <c r="J303" s="1"/>
      <c r="K303" s="1"/>
      <c r="L303" s="81"/>
      <c r="M303" s="1"/>
      <c r="N303" s="1"/>
      <c r="O303" s="81"/>
      <c r="P303" s="1"/>
      <c r="Q303" s="1"/>
      <c r="R303" s="81"/>
      <c r="S303" s="1"/>
      <c r="T303" s="1"/>
      <c r="U303" s="81"/>
      <c r="V303" s="1"/>
      <c r="W303" s="1"/>
      <c r="X303" s="81"/>
      <c r="Y303" s="1"/>
      <c r="Z303" s="1"/>
      <c r="AA303" s="81"/>
      <c r="AB303" s="1"/>
      <c r="AC303" s="1"/>
      <c r="AD303" s="81"/>
      <c r="AE303" s="1"/>
      <c r="AF303" s="1"/>
      <c r="AG303" s="81"/>
    </row>
    <row r="304" spans="1:33" ht="12.75">
      <c r="A304" s="1"/>
      <c r="B304" s="1"/>
      <c r="C304" s="1"/>
      <c r="D304" s="1"/>
      <c r="E304" s="1"/>
      <c r="F304" s="81"/>
      <c r="G304" s="1"/>
      <c r="H304" s="1"/>
      <c r="I304" s="81"/>
      <c r="J304" s="1"/>
      <c r="K304" s="1"/>
      <c r="L304" s="81"/>
      <c r="M304" s="1"/>
      <c r="N304" s="1"/>
      <c r="O304" s="81"/>
      <c r="P304" s="1"/>
      <c r="Q304" s="1"/>
      <c r="R304" s="81"/>
      <c r="S304" s="1"/>
      <c r="T304" s="1"/>
      <c r="U304" s="81"/>
      <c r="V304" s="1"/>
      <c r="W304" s="1"/>
      <c r="X304" s="81"/>
      <c r="Y304" s="1"/>
      <c r="Z304" s="1"/>
      <c r="AA304" s="81"/>
      <c r="AB304" s="1"/>
      <c r="AC304" s="1"/>
      <c r="AD304" s="81"/>
      <c r="AE304" s="1"/>
      <c r="AF304" s="1"/>
      <c r="AG304" s="81"/>
    </row>
    <row r="305" spans="1:33" ht="12.75">
      <c r="A305" s="1"/>
      <c r="B305" s="1"/>
      <c r="C305" s="1"/>
      <c r="D305" s="1"/>
      <c r="E305" s="1"/>
      <c r="F305" s="81"/>
      <c r="G305" s="1"/>
      <c r="H305" s="1"/>
      <c r="I305" s="81"/>
      <c r="J305" s="1"/>
      <c r="K305" s="1"/>
      <c r="L305" s="81"/>
      <c r="M305" s="1"/>
      <c r="N305" s="1"/>
      <c r="O305" s="81"/>
      <c r="P305" s="1"/>
      <c r="Q305" s="1"/>
      <c r="R305" s="81"/>
      <c r="S305" s="1"/>
      <c r="T305" s="1"/>
      <c r="U305" s="81"/>
      <c r="V305" s="1"/>
      <c r="W305" s="1"/>
      <c r="X305" s="81"/>
      <c r="Y305" s="1"/>
      <c r="Z305" s="1"/>
      <c r="AA305" s="81"/>
      <c r="AB305" s="1"/>
      <c r="AC305" s="1"/>
      <c r="AD305" s="81"/>
      <c r="AE305" s="1"/>
      <c r="AF305" s="1"/>
      <c r="AG305" s="81"/>
    </row>
    <row r="306" spans="1:33" ht="12.75">
      <c r="A306" s="1"/>
      <c r="B306" s="1"/>
      <c r="C306" s="1"/>
      <c r="D306" s="1"/>
      <c r="E306" s="1"/>
      <c r="F306" s="81"/>
      <c r="G306" s="1"/>
      <c r="H306" s="1"/>
      <c r="I306" s="81"/>
      <c r="J306" s="1"/>
      <c r="K306" s="1"/>
      <c r="L306" s="81"/>
      <c r="M306" s="1"/>
      <c r="N306" s="1"/>
      <c r="O306" s="81"/>
      <c r="P306" s="1"/>
      <c r="Q306" s="1"/>
      <c r="R306" s="81"/>
      <c r="S306" s="1"/>
      <c r="T306" s="1"/>
      <c r="U306" s="81"/>
      <c r="V306" s="1"/>
      <c r="W306" s="1"/>
      <c r="X306" s="81"/>
      <c r="Y306" s="1"/>
      <c r="Z306" s="1"/>
      <c r="AA306" s="81"/>
      <c r="AB306" s="1"/>
      <c r="AC306" s="1"/>
      <c r="AD306" s="81"/>
      <c r="AE306" s="1"/>
      <c r="AF306" s="1"/>
      <c r="AG306" s="81"/>
    </row>
    <row r="307" spans="1:33" ht="12.75">
      <c r="A307" s="1"/>
      <c r="B307" s="1"/>
      <c r="C307" s="1"/>
      <c r="D307" s="1"/>
      <c r="E307" s="1"/>
      <c r="F307" s="81"/>
      <c r="G307" s="1"/>
      <c r="H307" s="1"/>
      <c r="I307" s="81"/>
      <c r="J307" s="1"/>
      <c r="K307" s="1"/>
      <c r="L307" s="81"/>
      <c r="M307" s="1"/>
      <c r="N307" s="1"/>
      <c r="O307" s="81"/>
      <c r="P307" s="1"/>
      <c r="Q307" s="1"/>
      <c r="R307" s="81"/>
      <c r="S307" s="1"/>
      <c r="T307" s="1"/>
      <c r="U307" s="81"/>
      <c r="V307" s="1"/>
      <c r="W307" s="1"/>
      <c r="X307" s="81"/>
      <c r="Y307" s="1"/>
      <c r="Z307" s="1"/>
      <c r="AA307" s="81"/>
      <c r="AB307" s="1"/>
      <c r="AC307" s="1"/>
      <c r="AD307" s="81"/>
      <c r="AE307" s="1"/>
      <c r="AF307" s="1"/>
      <c r="AG307" s="81"/>
    </row>
    <row r="308" spans="1:33" ht="12.75">
      <c r="A308" s="1"/>
      <c r="B308" s="1"/>
      <c r="C308" s="1"/>
      <c r="D308" s="1"/>
      <c r="E308" s="1"/>
      <c r="F308" s="81"/>
      <c r="G308" s="1"/>
      <c r="H308" s="1"/>
      <c r="I308" s="81"/>
      <c r="J308" s="1"/>
      <c r="K308" s="1"/>
      <c r="L308" s="81"/>
      <c r="M308" s="1"/>
      <c r="N308" s="1"/>
      <c r="O308" s="81"/>
      <c r="P308" s="1"/>
      <c r="Q308" s="1"/>
      <c r="R308" s="81"/>
      <c r="S308" s="1"/>
      <c r="T308" s="1"/>
      <c r="U308" s="81"/>
      <c r="V308" s="1"/>
      <c r="W308" s="1"/>
      <c r="X308" s="81"/>
      <c r="Y308" s="1"/>
      <c r="Z308" s="1"/>
      <c r="AA308" s="81"/>
      <c r="AB308" s="1"/>
      <c r="AC308" s="1"/>
      <c r="AD308" s="81"/>
      <c r="AE308" s="1"/>
      <c r="AF308" s="1"/>
      <c r="AG308" s="81"/>
    </row>
    <row r="309" spans="1:33" ht="12.75">
      <c r="A309" s="1"/>
      <c r="B309" s="1"/>
      <c r="C309" s="1"/>
      <c r="D309" s="1"/>
      <c r="E309" s="1"/>
      <c r="F309" s="81"/>
      <c r="G309" s="1"/>
      <c r="H309" s="1"/>
      <c r="I309" s="81"/>
      <c r="J309" s="1"/>
      <c r="K309" s="1"/>
      <c r="L309" s="81"/>
      <c r="M309" s="1"/>
      <c r="N309" s="1"/>
      <c r="O309" s="81"/>
      <c r="P309" s="1"/>
      <c r="Q309" s="1"/>
      <c r="R309" s="81"/>
      <c r="S309" s="1"/>
      <c r="T309" s="1"/>
      <c r="U309" s="81"/>
      <c r="V309" s="1"/>
      <c r="W309" s="1"/>
      <c r="X309" s="81"/>
      <c r="Y309" s="1"/>
      <c r="Z309" s="1"/>
      <c r="AA309" s="81"/>
      <c r="AB309" s="1"/>
      <c r="AC309" s="1"/>
      <c r="AD309" s="81"/>
      <c r="AE309" s="1"/>
      <c r="AF309" s="1"/>
      <c r="AG309" s="81"/>
    </row>
    <row r="310" spans="1:33" ht="12.75">
      <c r="A310" s="1"/>
      <c r="B310" s="1"/>
      <c r="C310" s="1"/>
      <c r="D310" s="1"/>
      <c r="E310" s="1"/>
      <c r="F310" s="81"/>
      <c r="G310" s="1"/>
      <c r="H310" s="1"/>
      <c r="I310" s="81"/>
      <c r="J310" s="1"/>
      <c r="K310" s="1"/>
      <c r="L310" s="81"/>
      <c r="M310" s="1"/>
      <c r="N310" s="1"/>
      <c r="O310" s="81"/>
      <c r="P310" s="1"/>
      <c r="Q310" s="1"/>
      <c r="R310" s="81"/>
      <c r="S310" s="1"/>
      <c r="T310" s="1"/>
      <c r="U310" s="81"/>
      <c r="V310" s="1"/>
      <c r="W310" s="1"/>
      <c r="X310" s="81"/>
      <c r="Y310" s="1"/>
      <c r="Z310" s="1"/>
      <c r="AA310" s="81"/>
      <c r="AB310" s="1"/>
      <c r="AC310" s="1"/>
      <c r="AD310" s="81"/>
      <c r="AE310" s="1"/>
      <c r="AF310" s="1"/>
      <c r="AG310" s="81"/>
    </row>
    <row r="311" spans="1:33" ht="12.75">
      <c r="A311" s="1"/>
      <c r="B311" s="1"/>
      <c r="C311" s="1"/>
      <c r="D311" s="1"/>
      <c r="E311" s="1"/>
      <c r="F311" s="81"/>
      <c r="G311" s="1"/>
      <c r="H311" s="1"/>
      <c r="I311" s="81"/>
      <c r="J311" s="1"/>
      <c r="K311" s="1"/>
      <c r="L311" s="81"/>
      <c r="M311" s="1"/>
      <c r="N311" s="1"/>
      <c r="O311" s="81"/>
      <c r="P311" s="1"/>
      <c r="Q311" s="1"/>
      <c r="R311" s="81"/>
      <c r="S311" s="1"/>
      <c r="T311" s="1"/>
      <c r="U311" s="81"/>
      <c r="V311" s="1"/>
      <c r="W311" s="1"/>
      <c r="X311" s="81"/>
      <c r="Y311" s="1"/>
      <c r="Z311" s="1"/>
      <c r="AA311" s="81"/>
      <c r="AB311" s="1"/>
      <c r="AC311" s="1"/>
      <c r="AD311" s="81"/>
      <c r="AE311" s="1"/>
      <c r="AF311" s="1"/>
      <c r="AG311" s="81"/>
    </row>
    <row r="312" spans="1:33" ht="12.75">
      <c r="A312" s="1"/>
      <c r="B312" s="1"/>
      <c r="C312" s="1"/>
      <c r="D312" s="1"/>
      <c r="E312" s="1"/>
      <c r="F312" s="81"/>
      <c r="G312" s="1"/>
      <c r="H312" s="1"/>
      <c r="I312" s="81"/>
      <c r="J312" s="1"/>
      <c r="K312" s="1"/>
      <c r="L312" s="81"/>
      <c r="M312" s="1"/>
      <c r="N312" s="1"/>
      <c r="O312" s="81"/>
      <c r="P312" s="1"/>
      <c r="Q312" s="1"/>
      <c r="R312" s="81"/>
      <c r="S312" s="1"/>
      <c r="T312" s="1"/>
      <c r="U312" s="81"/>
      <c r="V312" s="1"/>
      <c r="W312" s="1"/>
      <c r="X312" s="81"/>
      <c r="Y312" s="1"/>
      <c r="Z312" s="1"/>
      <c r="AA312" s="81"/>
      <c r="AB312" s="1"/>
      <c r="AC312" s="1"/>
      <c r="AD312" s="81"/>
      <c r="AE312" s="1"/>
      <c r="AF312" s="1"/>
      <c r="AG312" s="81"/>
    </row>
    <row r="313" spans="1:33" ht="12.75">
      <c r="A313" s="1"/>
      <c r="B313" s="1"/>
      <c r="C313" s="1"/>
      <c r="D313" s="1"/>
      <c r="E313" s="1"/>
      <c r="F313" s="81"/>
      <c r="G313" s="1"/>
      <c r="H313" s="1"/>
      <c r="I313" s="81"/>
      <c r="J313" s="1"/>
      <c r="K313" s="1"/>
      <c r="L313" s="81"/>
      <c r="M313" s="1"/>
      <c r="N313" s="1"/>
      <c r="O313" s="81"/>
      <c r="P313" s="1"/>
      <c r="Q313" s="1"/>
      <c r="R313" s="81"/>
      <c r="S313" s="1"/>
      <c r="T313" s="1"/>
      <c r="U313" s="81"/>
      <c r="V313" s="1"/>
      <c r="W313" s="1"/>
      <c r="X313" s="81"/>
      <c r="Y313" s="1"/>
      <c r="Z313" s="1"/>
      <c r="AA313" s="81"/>
      <c r="AB313" s="1"/>
      <c r="AC313" s="1"/>
      <c r="AD313" s="81"/>
      <c r="AE313" s="1"/>
      <c r="AF313" s="1"/>
      <c r="AG313" s="81"/>
    </row>
    <row r="314" spans="1:33" ht="12.75">
      <c r="A314" s="1"/>
      <c r="B314" s="1"/>
      <c r="C314" s="1"/>
      <c r="D314" s="1"/>
      <c r="E314" s="1"/>
      <c r="F314" s="81"/>
      <c r="G314" s="1"/>
      <c r="H314" s="1"/>
      <c r="I314" s="81"/>
      <c r="J314" s="1"/>
      <c r="K314" s="1"/>
      <c r="L314" s="81"/>
      <c r="M314" s="1"/>
      <c r="N314" s="1"/>
      <c r="O314" s="81"/>
      <c r="P314" s="1"/>
      <c r="Q314" s="1"/>
      <c r="R314" s="81"/>
      <c r="S314" s="1"/>
      <c r="T314" s="1"/>
      <c r="U314" s="81"/>
      <c r="V314" s="1"/>
      <c r="W314" s="1"/>
      <c r="X314" s="81"/>
      <c r="Y314" s="1"/>
      <c r="Z314" s="1"/>
      <c r="AA314" s="81"/>
      <c r="AB314" s="1"/>
      <c r="AC314" s="1"/>
      <c r="AD314" s="81"/>
      <c r="AE314" s="1"/>
      <c r="AF314" s="1"/>
      <c r="AG314" s="81"/>
    </row>
    <row r="315" spans="1:33" ht="12.75">
      <c r="A315" s="1"/>
      <c r="B315" s="1"/>
      <c r="C315" s="1"/>
      <c r="D315" s="1"/>
      <c r="E315" s="1"/>
      <c r="F315" s="81"/>
      <c r="G315" s="1"/>
      <c r="H315" s="1"/>
      <c r="I315" s="81"/>
      <c r="J315" s="1"/>
      <c r="K315" s="1"/>
      <c r="L315" s="81"/>
      <c r="M315" s="1"/>
      <c r="N315" s="1"/>
      <c r="O315" s="81"/>
      <c r="P315" s="1"/>
      <c r="Q315" s="1"/>
      <c r="R315" s="81"/>
      <c r="S315" s="1"/>
      <c r="T315" s="1"/>
      <c r="U315" s="81"/>
      <c r="V315" s="1"/>
      <c r="W315" s="1"/>
      <c r="X315" s="81"/>
      <c r="Y315" s="1"/>
      <c r="Z315" s="1"/>
      <c r="AA315" s="81"/>
      <c r="AB315" s="1"/>
      <c r="AC315" s="1"/>
      <c r="AD315" s="81"/>
      <c r="AE315" s="1"/>
      <c r="AF315" s="1"/>
      <c r="AG315" s="81"/>
    </row>
    <row r="316" spans="1:33" ht="12.75">
      <c r="A316" s="1"/>
      <c r="B316" s="1"/>
      <c r="C316" s="1"/>
      <c r="D316" s="1"/>
      <c r="E316" s="1"/>
      <c r="F316" s="81"/>
      <c r="G316" s="1"/>
      <c r="H316" s="1"/>
      <c r="I316" s="81"/>
      <c r="J316" s="1"/>
      <c r="K316" s="1"/>
      <c r="L316" s="81"/>
      <c r="M316" s="1"/>
      <c r="N316" s="1"/>
      <c r="O316" s="81"/>
      <c r="P316" s="1"/>
      <c r="Q316" s="1"/>
      <c r="R316" s="81"/>
      <c r="S316" s="1"/>
      <c r="T316" s="1"/>
      <c r="U316" s="81"/>
      <c r="V316" s="1"/>
      <c r="W316" s="1"/>
      <c r="X316" s="81"/>
      <c r="Y316" s="1"/>
      <c r="Z316" s="1"/>
      <c r="AA316" s="81"/>
      <c r="AB316" s="1"/>
      <c r="AC316" s="1"/>
      <c r="AD316" s="81"/>
      <c r="AE316" s="1"/>
      <c r="AF316" s="1"/>
      <c r="AG316" s="81"/>
    </row>
    <row r="317" spans="1:33" ht="12.75">
      <c r="A317" s="1"/>
      <c r="B317" s="1"/>
      <c r="C317" s="1"/>
      <c r="D317" s="1"/>
      <c r="E317" s="1"/>
      <c r="F317" s="81"/>
      <c r="G317" s="1"/>
      <c r="H317" s="1"/>
      <c r="I317" s="81"/>
      <c r="J317" s="1"/>
      <c r="K317" s="1"/>
      <c r="L317" s="81"/>
      <c r="M317" s="1"/>
      <c r="N317" s="1"/>
      <c r="O317" s="81"/>
      <c r="P317" s="1"/>
      <c r="Q317" s="1"/>
      <c r="R317" s="81"/>
      <c r="S317" s="1"/>
      <c r="T317" s="1"/>
      <c r="U317" s="81"/>
      <c r="V317" s="1"/>
      <c r="W317" s="1"/>
      <c r="X317" s="81"/>
      <c r="Y317" s="1"/>
      <c r="Z317" s="1"/>
      <c r="AA317" s="81"/>
      <c r="AB317" s="1"/>
      <c r="AC317" s="1"/>
      <c r="AD317" s="81"/>
      <c r="AE317" s="1"/>
      <c r="AF317" s="1"/>
      <c r="AG317" s="81"/>
    </row>
    <row r="318" spans="1:33" ht="12.75">
      <c r="A318" s="1"/>
      <c r="B318" s="1"/>
      <c r="C318" s="1"/>
      <c r="D318" s="1"/>
      <c r="E318" s="1"/>
      <c r="F318" s="81"/>
      <c r="G318" s="1"/>
      <c r="H318" s="1"/>
      <c r="I318" s="81"/>
      <c r="J318" s="1"/>
      <c r="K318" s="1"/>
      <c r="L318" s="81"/>
      <c r="M318" s="1"/>
      <c r="N318" s="1"/>
      <c r="O318" s="81"/>
      <c r="P318" s="1"/>
      <c r="Q318" s="1"/>
      <c r="R318" s="81"/>
      <c r="S318" s="1"/>
      <c r="T318" s="1"/>
      <c r="U318" s="81"/>
      <c r="V318" s="1"/>
      <c r="W318" s="1"/>
      <c r="X318" s="81"/>
      <c r="Y318" s="1"/>
      <c r="Z318" s="1"/>
      <c r="AA318" s="81"/>
      <c r="AB318" s="1"/>
      <c r="AC318" s="1"/>
      <c r="AD318" s="81"/>
      <c r="AE318" s="1"/>
      <c r="AF318" s="1"/>
      <c r="AG318" s="81"/>
    </row>
    <row r="319" spans="1:33" ht="12.75">
      <c r="A319" s="1"/>
      <c r="B319" s="1"/>
      <c r="C319" s="1"/>
      <c r="D319" s="1"/>
      <c r="E319" s="1"/>
      <c r="F319" s="81"/>
      <c r="G319" s="1"/>
      <c r="H319" s="1"/>
      <c r="I319" s="81"/>
      <c r="J319" s="1"/>
      <c r="K319" s="1"/>
      <c r="L319" s="81"/>
      <c r="M319" s="1"/>
      <c r="N319" s="1"/>
      <c r="O319" s="81"/>
      <c r="P319" s="1"/>
      <c r="Q319" s="1"/>
      <c r="R319" s="81"/>
      <c r="S319" s="1"/>
      <c r="T319" s="1"/>
      <c r="U319" s="81"/>
      <c r="V319" s="1"/>
      <c r="W319" s="1"/>
      <c r="X319" s="81"/>
      <c r="Y319" s="1"/>
      <c r="Z319" s="1"/>
      <c r="AA319" s="81"/>
      <c r="AB319" s="1"/>
      <c r="AC319" s="1"/>
      <c r="AD319" s="81"/>
      <c r="AE319" s="1"/>
      <c r="AF319" s="1"/>
      <c r="AG319" s="81"/>
    </row>
    <row r="320" spans="1:33" ht="12.75">
      <c r="A320" s="1"/>
      <c r="B320" s="1"/>
      <c r="C320" s="1"/>
      <c r="D320" s="1"/>
      <c r="E320" s="1"/>
      <c r="F320" s="81"/>
      <c r="G320" s="1"/>
      <c r="H320" s="1"/>
      <c r="I320" s="81"/>
      <c r="J320" s="1"/>
      <c r="K320" s="1"/>
      <c r="L320" s="81"/>
      <c r="M320" s="1"/>
      <c r="N320" s="1"/>
      <c r="O320" s="81"/>
      <c r="P320" s="1"/>
      <c r="Q320" s="1"/>
      <c r="R320" s="81"/>
      <c r="S320" s="1"/>
      <c r="T320" s="1"/>
      <c r="U320" s="81"/>
      <c r="V320" s="1"/>
      <c r="W320" s="1"/>
      <c r="X320" s="81"/>
      <c r="Y320" s="1"/>
      <c r="Z320" s="1"/>
      <c r="AA320" s="81"/>
      <c r="AB320" s="1"/>
      <c r="AC320" s="1"/>
      <c r="AD320" s="81"/>
      <c r="AE320" s="1"/>
      <c r="AF320" s="1"/>
      <c r="AG320" s="81"/>
    </row>
    <row r="321" spans="1:33" ht="12.75">
      <c r="A321" s="1"/>
      <c r="B321" s="1"/>
      <c r="C321" s="1"/>
      <c r="D321" s="1"/>
      <c r="E321" s="1"/>
      <c r="F321" s="81"/>
      <c r="G321" s="1"/>
      <c r="H321" s="1"/>
      <c r="I321" s="81"/>
      <c r="J321" s="1"/>
      <c r="K321" s="1"/>
      <c r="L321" s="81"/>
      <c r="M321" s="1"/>
      <c r="N321" s="1"/>
      <c r="O321" s="81"/>
      <c r="P321" s="1"/>
      <c r="Q321" s="1"/>
      <c r="R321" s="81"/>
      <c r="S321" s="1"/>
      <c r="T321" s="1"/>
      <c r="U321" s="81"/>
      <c r="V321" s="1"/>
      <c r="W321" s="1"/>
      <c r="X321" s="81"/>
      <c r="Y321" s="1"/>
      <c r="Z321" s="1"/>
      <c r="AA321" s="81"/>
      <c r="AB321" s="1"/>
      <c r="AC321" s="1"/>
      <c r="AD321" s="81"/>
      <c r="AE321" s="1"/>
      <c r="AF321" s="1"/>
      <c r="AG321" s="81"/>
    </row>
    <row r="322" spans="1:33" ht="12.75">
      <c r="A322" s="1"/>
      <c r="B322" s="1"/>
      <c r="C322" s="1"/>
      <c r="D322" s="1"/>
      <c r="E322" s="1"/>
      <c r="F322" s="81"/>
      <c r="G322" s="1"/>
      <c r="H322" s="1"/>
      <c r="I322" s="81"/>
      <c r="J322" s="1"/>
      <c r="K322" s="1"/>
      <c r="L322" s="81"/>
      <c r="M322" s="1"/>
      <c r="N322" s="1"/>
      <c r="O322" s="81"/>
      <c r="P322" s="1"/>
      <c r="Q322" s="1"/>
      <c r="R322" s="81"/>
      <c r="S322" s="1"/>
      <c r="T322" s="1"/>
      <c r="U322" s="81"/>
      <c r="V322" s="1"/>
      <c r="W322" s="1"/>
      <c r="X322" s="81"/>
      <c r="Y322" s="1"/>
      <c r="Z322" s="1"/>
      <c r="AA322" s="81"/>
      <c r="AB322" s="1"/>
      <c r="AC322" s="1"/>
      <c r="AD322" s="81"/>
      <c r="AE322" s="1"/>
      <c r="AF322" s="1"/>
      <c r="AG322" s="81"/>
    </row>
    <row r="323" spans="1:33" ht="12.75">
      <c r="A323" s="1"/>
      <c r="B323" s="1"/>
      <c r="C323" s="1"/>
      <c r="D323" s="1"/>
      <c r="E323" s="1"/>
      <c r="F323" s="81"/>
      <c r="G323" s="1"/>
      <c r="H323" s="1"/>
      <c r="I323" s="81"/>
      <c r="J323" s="1"/>
      <c r="K323" s="1"/>
      <c r="L323" s="81"/>
      <c r="M323" s="1"/>
      <c r="N323" s="1"/>
      <c r="O323" s="81"/>
      <c r="P323" s="1"/>
      <c r="Q323" s="1"/>
      <c r="R323" s="81"/>
      <c r="S323" s="1"/>
      <c r="T323" s="1"/>
      <c r="U323" s="81"/>
      <c r="V323" s="1"/>
      <c r="W323" s="1"/>
      <c r="X323" s="81"/>
      <c r="Y323" s="1"/>
      <c r="Z323" s="1"/>
      <c r="AA323" s="81"/>
      <c r="AB323" s="1"/>
      <c r="AC323" s="1"/>
      <c r="AD323" s="81"/>
      <c r="AE323" s="1"/>
      <c r="AF323" s="1"/>
      <c r="AG323" s="81"/>
    </row>
    <row r="324" spans="1:33" ht="12.75">
      <c r="A324" s="1"/>
      <c r="B324" s="1"/>
      <c r="C324" s="1"/>
      <c r="D324" s="1"/>
      <c r="E324" s="1"/>
      <c r="F324" s="81"/>
      <c r="G324" s="1"/>
      <c r="H324" s="1"/>
      <c r="I324" s="81"/>
      <c r="J324" s="1"/>
      <c r="K324" s="1"/>
      <c r="L324" s="81"/>
      <c r="M324" s="1"/>
      <c r="N324" s="1"/>
      <c r="O324" s="81"/>
      <c r="P324" s="1"/>
      <c r="Q324" s="1"/>
      <c r="R324" s="81"/>
      <c r="S324" s="1"/>
      <c r="T324" s="1"/>
      <c r="U324" s="81"/>
      <c r="V324" s="1"/>
      <c r="W324" s="1"/>
      <c r="X324" s="81"/>
      <c r="Y324" s="1"/>
      <c r="Z324" s="1"/>
      <c r="AA324" s="81"/>
      <c r="AB324" s="1"/>
      <c r="AC324" s="1"/>
      <c r="AD324" s="81"/>
      <c r="AE324" s="1"/>
      <c r="AF324" s="1"/>
      <c r="AG324" s="81"/>
    </row>
    <row r="325" spans="1:33" ht="12.75">
      <c r="A325" s="1"/>
      <c r="B325" s="1"/>
      <c r="C325" s="1"/>
      <c r="D325" s="1"/>
      <c r="E325" s="1"/>
      <c r="F325" s="81"/>
      <c r="G325" s="1"/>
      <c r="H325" s="1"/>
      <c r="I325" s="81"/>
      <c r="J325" s="1"/>
      <c r="K325" s="1"/>
      <c r="L325" s="81"/>
      <c r="M325" s="1"/>
      <c r="N325" s="1"/>
      <c r="O325" s="81"/>
      <c r="P325" s="1"/>
      <c r="Q325" s="1"/>
      <c r="R325" s="81"/>
      <c r="S325" s="1"/>
      <c r="T325" s="1"/>
      <c r="U325" s="81"/>
      <c r="V325" s="1"/>
      <c r="W325" s="1"/>
      <c r="X325" s="81"/>
      <c r="Y325" s="1"/>
      <c r="Z325" s="1"/>
      <c r="AA325" s="81"/>
      <c r="AB325" s="1"/>
      <c r="AC325" s="1"/>
      <c r="AD325" s="81"/>
      <c r="AE325" s="1"/>
      <c r="AF325" s="1"/>
      <c r="AG325" s="81"/>
    </row>
    <row r="326" spans="1:33" ht="12.75">
      <c r="A326" s="1"/>
      <c r="B326" s="1"/>
      <c r="C326" s="1"/>
      <c r="D326" s="1"/>
      <c r="E326" s="1"/>
      <c r="F326" s="81"/>
      <c r="G326" s="1"/>
      <c r="H326" s="1"/>
      <c r="I326" s="81"/>
      <c r="J326" s="1"/>
      <c r="K326" s="1"/>
      <c r="L326" s="81"/>
      <c r="M326" s="1"/>
      <c r="N326" s="1"/>
      <c r="O326" s="81"/>
      <c r="P326" s="1"/>
      <c r="Q326" s="1"/>
      <c r="R326" s="81"/>
      <c r="S326" s="1"/>
      <c r="T326" s="1"/>
      <c r="U326" s="81"/>
      <c r="V326" s="1"/>
      <c r="W326" s="1"/>
      <c r="X326" s="81"/>
      <c r="Y326" s="1"/>
      <c r="Z326" s="1"/>
      <c r="AA326" s="81"/>
      <c r="AB326" s="1"/>
      <c r="AC326" s="1"/>
      <c r="AD326" s="81"/>
      <c r="AE326" s="1"/>
      <c r="AF326" s="1"/>
      <c r="AG326" s="81"/>
    </row>
    <row r="327" spans="1:33" ht="12.75">
      <c r="A327" s="1"/>
      <c r="B327" s="1"/>
      <c r="C327" s="1"/>
      <c r="D327" s="1"/>
      <c r="E327" s="1"/>
      <c r="F327" s="81"/>
      <c r="G327" s="1"/>
      <c r="H327" s="1"/>
      <c r="I327" s="81"/>
      <c r="J327" s="1"/>
      <c r="K327" s="1"/>
      <c r="L327" s="81"/>
      <c r="M327" s="1"/>
      <c r="N327" s="1"/>
      <c r="O327" s="81"/>
      <c r="P327" s="1"/>
      <c r="Q327" s="1"/>
      <c r="R327" s="81"/>
      <c r="S327" s="1"/>
      <c r="T327" s="1"/>
      <c r="U327" s="81"/>
      <c r="V327" s="1"/>
      <c r="W327" s="1"/>
      <c r="X327" s="81"/>
      <c r="Y327" s="1"/>
      <c r="Z327" s="1"/>
      <c r="AA327" s="81"/>
      <c r="AB327" s="1"/>
      <c r="AC327" s="1"/>
      <c r="AD327" s="81"/>
      <c r="AE327" s="1"/>
      <c r="AF327" s="1"/>
      <c r="AG327" s="81"/>
    </row>
    <row r="328" spans="1:33" ht="12.75">
      <c r="A328" s="1"/>
      <c r="B328" s="1"/>
      <c r="C328" s="1"/>
      <c r="D328" s="1"/>
      <c r="E328" s="1"/>
      <c r="F328" s="81"/>
      <c r="G328" s="1"/>
      <c r="H328" s="1"/>
      <c r="I328" s="81"/>
      <c r="J328" s="1"/>
      <c r="K328" s="1"/>
      <c r="L328" s="81"/>
      <c r="M328" s="1"/>
      <c r="N328" s="1"/>
      <c r="O328" s="81"/>
      <c r="P328" s="1"/>
      <c r="Q328" s="1"/>
      <c r="R328" s="81"/>
      <c r="S328" s="1"/>
      <c r="T328" s="1"/>
      <c r="U328" s="81"/>
      <c r="V328" s="1"/>
      <c r="W328" s="1"/>
      <c r="X328" s="81"/>
      <c r="Y328" s="1"/>
      <c r="Z328" s="1"/>
      <c r="AA328" s="81"/>
      <c r="AB328" s="1"/>
      <c r="AC328" s="1"/>
      <c r="AD328" s="81"/>
      <c r="AE328" s="1"/>
      <c r="AF328" s="1"/>
      <c r="AG328" s="81"/>
    </row>
    <row r="329" spans="1:33" ht="12.75">
      <c r="A329" s="1"/>
      <c r="B329" s="1"/>
      <c r="C329" s="1"/>
      <c r="D329" s="1"/>
      <c r="E329" s="1"/>
      <c r="F329" s="81"/>
      <c r="G329" s="1"/>
      <c r="H329" s="1"/>
      <c r="I329" s="81"/>
      <c r="J329" s="1"/>
      <c r="K329" s="1"/>
      <c r="L329" s="81"/>
      <c r="M329" s="1"/>
      <c r="N329" s="1"/>
      <c r="O329" s="81"/>
      <c r="P329" s="1"/>
      <c r="Q329" s="1"/>
      <c r="R329" s="81"/>
      <c r="S329" s="1"/>
      <c r="T329" s="1"/>
      <c r="U329" s="81"/>
      <c r="V329" s="1"/>
      <c r="W329" s="1"/>
      <c r="X329" s="81"/>
      <c r="Y329" s="1"/>
      <c r="Z329" s="1"/>
      <c r="AA329" s="81"/>
      <c r="AB329" s="1"/>
      <c r="AC329" s="1"/>
      <c r="AD329" s="81"/>
      <c r="AE329" s="1"/>
      <c r="AF329" s="1"/>
      <c r="AG329" s="81"/>
    </row>
    <row r="330" spans="1:33" ht="12.75">
      <c r="A330" s="1"/>
      <c r="B330" s="1"/>
      <c r="C330" s="1"/>
      <c r="D330" s="1"/>
      <c r="E330" s="1"/>
      <c r="F330" s="81"/>
      <c r="G330" s="1"/>
      <c r="H330" s="1"/>
      <c r="I330" s="81"/>
      <c r="J330" s="1"/>
      <c r="K330" s="1"/>
      <c r="L330" s="81"/>
      <c r="M330" s="1"/>
      <c r="N330" s="1"/>
      <c r="O330" s="81"/>
      <c r="P330" s="1"/>
      <c r="Q330" s="1"/>
      <c r="R330" s="81"/>
      <c r="S330" s="1"/>
      <c r="T330" s="1"/>
      <c r="U330" s="81"/>
      <c r="V330" s="1"/>
      <c r="W330" s="1"/>
      <c r="X330" s="81"/>
      <c r="Y330" s="1"/>
      <c r="Z330" s="1"/>
      <c r="AA330" s="81"/>
      <c r="AB330" s="1"/>
      <c r="AC330" s="1"/>
      <c r="AD330" s="81"/>
      <c r="AE330" s="1"/>
      <c r="AF330" s="1"/>
      <c r="AG330" s="81"/>
    </row>
    <row r="331" spans="1:33" ht="12.75">
      <c r="A331" s="1"/>
      <c r="B331" s="1"/>
      <c r="C331" s="1"/>
      <c r="D331" s="1"/>
      <c r="E331" s="1"/>
      <c r="F331" s="81"/>
      <c r="G331" s="1"/>
      <c r="H331" s="1"/>
      <c r="I331" s="81"/>
      <c r="J331" s="1"/>
      <c r="K331" s="1"/>
      <c r="L331" s="81"/>
      <c r="M331" s="1"/>
      <c r="N331" s="1"/>
      <c r="O331" s="81"/>
      <c r="P331" s="1"/>
      <c r="Q331" s="1"/>
      <c r="R331" s="81"/>
      <c r="S331" s="1"/>
      <c r="T331" s="1"/>
      <c r="U331" s="81"/>
      <c r="V331" s="1"/>
      <c r="W331" s="1"/>
      <c r="X331" s="81"/>
      <c r="Y331" s="1"/>
      <c r="Z331" s="1"/>
      <c r="AA331" s="81"/>
      <c r="AB331" s="1"/>
      <c r="AC331" s="1"/>
      <c r="AD331" s="81"/>
      <c r="AE331" s="1"/>
      <c r="AF331" s="1"/>
      <c r="AG331" s="81"/>
    </row>
    <row r="332" spans="1:33" ht="12.75">
      <c r="A332" s="1"/>
      <c r="B332" s="1"/>
      <c r="C332" s="1"/>
      <c r="D332" s="1"/>
      <c r="E332" s="1"/>
      <c r="F332" s="81"/>
      <c r="G332" s="1"/>
      <c r="H332" s="1"/>
      <c r="I332" s="81"/>
      <c r="J332" s="1"/>
      <c r="K332" s="1"/>
      <c r="L332" s="81"/>
      <c r="M332" s="1"/>
      <c r="N332" s="1"/>
      <c r="O332" s="81"/>
      <c r="P332" s="1"/>
      <c r="Q332" s="1"/>
      <c r="R332" s="81"/>
      <c r="S332" s="1"/>
      <c r="T332" s="1"/>
      <c r="U332" s="81"/>
      <c r="V332" s="1"/>
      <c r="W332" s="1"/>
      <c r="X332" s="81"/>
      <c r="Y332" s="1"/>
      <c r="Z332" s="1"/>
      <c r="AA332" s="81"/>
      <c r="AB332" s="1"/>
      <c r="AC332" s="1"/>
      <c r="AD332" s="81"/>
      <c r="AE332" s="1"/>
      <c r="AF332" s="1"/>
      <c r="AG332" s="81"/>
    </row>
    <row r="333" spans="1:33" ht="12.75">
      <c r="A333" s="1"/>
      <c r="B333" s="1"/>
      <c r="C333" s="1"/>
      <c r="D333" s="1"/>
      <c r="E333" s="1"/>
      <c r="F333" s="81"/>
      <c r="G333" s="1"/>
      <c r="H333" s="1"/>
      <c r="I333" s="81"/>
      <c r="J333" s="1"/>
      <c r="K333" s="1"/>
      <c r="L333" s="81"/>
      <c r="M333" s="1"/>
      <c r="N333" s="1"/>
      <c r="O333" s="81"/>
      <c r="P333" s="1"/>
      <c r="Q333" s="1"/>
      <c r="R333" s="81"/>
      <c r="S333" s="1"/>
      <c r="T333" s="1"/>
      <c r="U333" s="81"/>
      <c r="V333" s="1"/>
      <c r="W333" s="1"/>
      <c r="X333" s="81"/>
      <c r="Y333" s="1"/>
      <c r="Z333" s="1"/>
      <c r="AA333" s="81"/>
      <c r="AB333" s="1"/>
      <c r="AC333" s="1"/>
      <c r="AD333" s="81"/>
      <c r="AE333" s="1"/>
      <c r="AF333" s="1"/>
      <c r="AG333" s="81"/>
    </row>
    <row r="334" spans="1:33" ht="12.75">
      <c r="A334" s="1"/>
      <c r="B334" s="1"/>
      <c r="C334" s="1"/>
      <c r="D334" s="1"/>
      <c r="E334" s="1"/>
      <c r="F334" s="81"/>
      <c r="G334" s="1"/>
      <c r="H334" s="1"/>
      <c r="I334" s="81"/>
      <c r="J334" s="1"/>
      <c r="K334" s="1"/>
      <c r="L334" s="81"/>
      <c r="M334" s="1"/>
      <c r="N334" s="1"/>
      <c r="O334" s="81"/>
      <c r="P334" s="1"/>
      <c r="Q334" s="1"/>
      <c r="R334" s="81"/>
      <c r="S334" s="1"/>
      <c r="T334" s="1"/>
      <c r="U334" s="81"/>
      <c r="V334" s="1"/>
      <c r="W334" s="1"/>
      <c r="X334" s="81"/>
      <c r="Y334" s="1"/>
      <c r="Z334" s="1"/>
      <c r="AA334" s="81"/>
      <c r="AB334" s="1"/>
      <c r="AC334" s="1"/>
      <c r="AD334" s="81"/>
      <c r="AE334" s="1"/>
      <c r="AF334" s="1"/>
      <c r="AG334" s="81"/>
    </row>
    <row r="335" spans="1:33" ht="12.75">
      <c r="A335" s="1"/>
      <c r="B335" s="1"/>
      <c r="C335" s="1"/>
      <c r="D335" s="1"/>
      <c r="E335" s="1"/>
      <c r="F335" s="81"/>
      <c r="G335" s="1"/>
      <c r="H335" s="1"/>
      <c r="I335" s="81"/>
      <c r="J335" s="1"/>
      <c r="K335" s="1"/>
      <c r="L335" s="81"/>
      <c r="M335" s="1"/>
      <c r="N335" s="1"/>
      <c r="O335" s="81"/>
      <c r="P335" s="1"/>
      <c r="Q335" s="1"/>
      <c r="R335" s="81"/>
      <c r="S335" s="1"/>
      <c r="T335" s="1"/>
      <c r="U335" s="81"/>
      <c r="V335" s="1"/>
      <c r="W335" s="1"/>
      <c r="X335" s="81"/>
      <c r="Y335" s="1"/>
      <c r="Z335" s="1"/>
      <c r="AA335" s="81"/>
      <c r="AB335" s="1"/>
      <c r="AC335" s="1"/>
      <c r="AD335" s="81"/>
      <c r="AE335" s="1"/>
      <c r="AF335" s="1"/>
      <c r="AG335" s="81"/>
    </row>
    <row r="336" spans="1:33" ht="12.75">
      <c r="A336" s="1"/>
      <c r="B336" s="1"/>
      <c r="C336" s="1"/>
      <c r="D336" s="1"/>
      <c r="E336" s="1"/>
      <c r="F336" s="81"/>
      <c r="G336" s="1"/>
      <c r="H336" s="1"/>
      <c r="I336" s="81"/>
      <c r="J336" s="1"/>
      <c r="K336" s="1"/>
      <c r="L336" s="81"/>
      <c r="M336" s="1"/>
      <c r="N336" s="1"/>
      <c r="O336" s="81"/>
      <c r="P336" s="1"/>
      <c r="Q336" s="1"/>
      <c r="R336" s="81"/>
      <c r="S336" s="1"/>
      <c r="T336" s="1"/>
      <c r="U336" s="81"/>
      <c r="V336" s="1"/>
      <c r="W336" s="1"/>
      <c r="X336" s="81"/>
      <c r="Y336" s="1"/>
      <c r="Z336" s="1"/>
      <c r="AA336" s="81"/>
      <c r="AB336" s="1"/>
      <c r="AC336" s="1"/>
      <c r="AD336" s="81"/>
      <c r="AE336" s="1"/>
      <c r="AF336" s="1"/>
      <c r="AG336" s="81"/>
    </row>
    <row r="337" spans="1:33" ht="12.75">
      <c r="A337" s="1"/>
      <c r="B337" s="1"/>
      <c r="C337" s="1"/>
      <c r="D337" s="1"/>
      <c r="E337" s="1"/>
      <c r="F337" s="81"/>
      <c r="G337" s="1"/>
      <c r="H337" s="1"/>
      <c r="I337" s="81"/>
      <c r="J337" s="1"/>
      <c r="K337" s="1"/>
      <c r="L337" s="81"/>
      <c r="M337" s="1"/>
      <c r="N337" s="1"/>
      <c r="O337" s="81"/>
      <c r="P337" s="1"/>
      <c r="Q337" s="1"/>
      <c r="R337" s="81"/>
      <c r="S337" s="1"/>
      <c r="T337" s="1"/>
      <c r="U337" s="81"/>
      <c r="V337" s="1"/>
      <c r="W337" s="1"/>
      <c r="X337" s="81"/>
      <c r="Y337" s="1"/>
      <c r="Z337" s="1"/>
      <c r="AA337" s="81"/>
      <c r="AB337" s="1"/>
      <c r="AC337" s="1"/>
      <c r="AD337" s="81"/>
      <c r="AE337" s="1"/>
      <c r="AF337" s="1"/>
      <c r="AG337" s="81"/>
    </row>
  </sheetData>
  <sheetProtection/>
  <mergeCells count="1">
    <mergeCell ref="B1:AG1"/>
  </mergeCells>
  <printOptions horizontalCentered="1"/>
  <pageMargins left="0.03937007874015748" right="0.03937007874015748" top="0.31496062992125984" bottom="0.15748031496062992" header="0.31496062992125984" footer="0.15748031496062992"/>
  <pageSetup horizontalDpi="600" verticalDpi="600" orientation="landscape" paperSize="9" scale="50" r:id="rId1"/>
  <rowBreaks count="1" manualBreakCount="1">
    <brk id="224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82"/>
  <sheetViews>
    <sheetView showGridLines="0" zoomScalePageLayoutView="0" workbookViewId="0" topLeftCell="A1">
      <selection activeCell="A1" sqref="A1:AG5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5" width="12.140625" style="0" hidden="1" customWidth="1"/>
    <col min="6" max="6" width="12.140625" style="98" customWidth="1"/>
    <col min="7" max="8" width="12.140625" style="0" hidden="1" customWidth="1"/>
    <col min="9" max="9" width="12.140625" style="98" customWidth="1"/>
    <col min="10" max="11" width="12.140625" style="0" hidden="1" customWidth="1"/>
    <col min="12" max="12" width="12.140625" style="98" customWidth="1"/>
    <col min="13" max="14" width="12.140625" style="0" hidden="1" customWidth="1"/>
    <col min="15" max="15" width="12.140625" style="98" customWidth="1"/>
    <col min="16" max="17" width="12.140625" style="0" hidden="1" customWidth="1"/>
    <col min="18" max="18" width="12.140625" style="98" customWidth="1"/>
    <col min="19" max="20" width="12.140625" style="0" hidden="1" customWidth="1"/>
    <col min="21" max="21" width="12.140625" style="98" customWidth="1"/>
    <col min="22" max="23" width="12.140625" style="0" hidden="1" customWidth="1"/>
    <col min="24" max="24" width="12.140625" style="98" customWidth="1"/>
    <col min="25" max="26" width="12.140625" style="0" hidden="1" customWidth="1"/>
    <col min="27" max="27" width="12.140625" style="98" customWidth="1"/>
    <col min="28" max="29" width="12.140625" style="0" hidden="1" customWidth="1"/>
    <col min="30" max="30" width="12.140625" style="98" customWidth="1"/>
    <col min="31" max="32" width="12.140625" style="0" hidden="1" customWidth="1"/>
    <col min="33" max="33" width="12.140625" style="98" customWidth="1"/>
  </cols>
  <sheetData>
    <row r="1" spans="1:33" ht="18.75" customHeight="1">
      <c r="A1" s="3"/>
      <c r="B1" s="99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ht="51">
      <c r="A2" s="4"/>
      <c r="B2" s="56" t="s">
        <v>1</v>
      </c>
      <c r="C2" s="57" t="s">
        <v>2</v>
      </c>
      <c r="D2" s="43" t="s">
        <v>3</v>
      </c>
      <c r="E2" s="44" t="s">
        <v>4</v>
      </c>
      <c r="F2" s="108" t="s">
        <v>5</v>
      </c>
      <c r="G2" s="108" t="s">
        <v>6</v>
      </c>
      <c r="H2" s="108" t="s">
        <v>7</v>
      </c>
      <c r="I2" s="108" t="s">
        <v>8</v>
      </c>
      <c r="J2" s="108" t="s">
        <v>9</v>
      </c>
      <c r="K2" s="108" t="s">
        <v>10</v>
      </c>
      <c r="L2" s="108" t="s">
        <v>11</v>
      </c>
      <c r="M2" s="108" t="s">
        <v>9</v>
      </c>
      <c r="N2" s="108" t="s">
        <v>3</v>
      </c>
      <c r="O2" s="108" t="s">
        <v>12</v>
      </c>
      <c r="P2" s="108" t="s">
        <v>13</v>
      </c>
      <c r="Q2" s="108" t="s">
        <v>14</v>
      </c>
      <c r="R2" s="108" t="s">
        <v>15</v>
      </c>
      <c r="S2" s="108" t="s">
        <v>16</v>
      </c>
      <c r="T2" s="108" t="s">
        <v>14</v>
      </c>
      <c r="U2" s="108" t="s">
        <v>17</v>
      </c>
      <c r="V2" s="108" t="s">
        <v>16</v>
      </c>
      <c r="W2" s="108" t="s">
        <v>18</v>
      </c>
      <c r="X2" s="108" t="s">
        <v>19</v>
      </c>
      <c r="Y2" s="108" t="s">
        <v>20</v>
      </c>
      <c r="Z2" s="108" t="s">
        <v>21</v>
      </c>
      <c r="AA2" s="108" t="s">
        <v>22</v>
      </c>
      <c r="AB2" s="108" t="s">
        <v>23</v>
      </c>
      <c r="AC2" s="108" t="s">
        <v>24</v>
      </c>
      <c r="AD2" s="108" t="s">
        <v>25</v>
      </c>
      <c r="AE2" s="108" t="s">
        <v>26</v>
      </c>
      <c r="AF2" s="108" t="s">
        <v>7</v>
      </c>
      <c r="AG2" s="108" t="s">
        <v>27</v>
      </c>
    </row>
    <row r="3" spans="1:33" ht="12.75">
      <c r="A3" s="58"/>
      <c r="B3" s="59"/>
      <c r="C3" s="59"/>
      <c r="D3" s="60"/>
      <c r="E3" s="145"/>
      <c r="F3" s="150"/>
      <c r="G3" s="151"/>
      <c r="H3" s="151"/>
      <c r="I3" s="150"/>
      <c r="J3" s="151"/>
      <c r="K3" s="151"/>
      <c r="L3" s="150"/>
      <c r="M3" s="151"/>
      <c r="N3" s="151"/>
      <c r="O3" s="150"/>
      <c r="P3" s="151"/>
      <c r="Q3" s="151"/>
      <c r="R3" s="150"/>
      <c r="S3" s="151"/>
      <c r="T3" s="151"/>
      <c r="U3" s="150"/>
      <c r="V3" s="151"/>
      <c r="W3" s="151"/>
      <c r="X3" s="150"/>
      <c r="Y3" s="151"/>
      <c r="Z3" s="151"/>
      <c r="AA3" s="150"/>
      <c r="AB3" s="151"/>
      <c r="AC3" s="151"/>
      <c r="AD3" s="150"/>
      <c r="AE3" s="151"/>
      <c r="AF3" s="151"/>
      <c r="AG3" s="150"/>
    </row>
    <row r="4" spans="1:33" ht="16.5">
      <c r="A4" s="61"/>
      <c r="B4" s="62" t="s">
        <v>567</v>
      </c>
      <c r="C4" s="63"/>
      <c r="D4" s="64"/>
      <c r="E4" s="146"/>
      <c r="F4" s="152"/>
      <c r="G4" s="153"/>
      <c r="H4" s="153"/>
      <c r="I4" s="152"/>
      <c r="J4" s="153"/>
      <c r="K4" s="153"/>
      <c r="L4" s="152"/>
      <c r="M4" s="153"/>
      <c r="N4" s="153"/>
      <c r="O4" s="152"/>
      <c r="P4" s="153"/>
      <c r="Q4" s="153"/>
      <c r="R4" s="152"/>
      <c r="S4" s="153"/>
      <c r="T4" s="153"/>
      <c r="U4" s="152"/>
      <c r="V4" s="153"/>
      <c r="W4" s="153"/>
      <c r="X4" s="152"/>
      <c r="Y4" s="153"/>
      <c r="Z4" s="153"/>
      <c r="AA4" s="152"/>
      <c r="AB4" s="153"/>
      <c r="AC4" s="153"/>
      <c r="AD4" s="152"/>
      <c r="AE4" s="153"/>
      <c r="AF4" s="153"/>
      <c r="AG4" s="152"/>
    </row>
    <row r="5" spans="1:33" ht="12.75">
      <c r="A5" s="58"/>
      <c r="B5" s="65"/>
      <c r="C5" s="59"/>
      <c r="D5" s="64"/>
      <c r="E5" s="146"/>
      <c r="F5" s="152"/>
      <c r="G5" s="153"/>
      <c r="H5" s="153"/>
      <c r="I5" s="152"/>
      <c r="J5" s="153"/>
      <c r="K5" s="153"/>
      <c r="L5" s="152"/>
      <c r="M5" s="153"/>
      <c r="N5" s="153"/>
      <c r="O5" s="152"/>
      <c r="P5" s="153"/>
      <c r="Q5" s="153"/>
      <c r="R5" s="152"/>
      <c r="S5" s="153"/>
      <c r="T5" s="153"/>
      <c r="U5" s="152"/>
      <c r="V5" s="153"/>
      <c r="W5" s="153"/>
      <c r="X5" s="152"/>
      <c r="Y5" s="153"/>
      <c r="Z5" s="153"/>
      <c r="AA5" s="152"/>
      <c r="AB5" s="153"/>
      <c r="AC5" s="153"/>
      <c r="AD5" s="152"/>
      <c r="AE5" s="153"/>
      <c r="AF5" s="153"/>
      <c r="AG5" s="152"/>
    </row>
    <row r="6" spans="1:33" ht="12.75">
      <c r="A6" s="66" t="s">
        <v>568</v>
      </c>
      <c r="B6" s="67" t="s">
        <v>49</v>
      </c>
      <c r="C6" s="68" t="s">
        <v>50</v>
      </c>
      <c r="D6" s="69">
        <v>5435580051</v>
      </c>
      <c r="E6" s="147">
        <v>6755308382</v>
      </c>
      <c r="F6" s="154">
        <f>IF($E6=0,0,($D6/$E6))</f>
        <v>0.8046383293890017</v>
      </c>
      <c r="G6" s="155">
        <v>1531068329</v>
      </c>
      <c r="H6" s="155">
        <v>5905961259</v>
      </c>
      <c r="I6" s="154">
        <f>IF($H6=0,0,($G6/$H6))</f>
        <v>0.25924117376605366</v>
      </c>
      <c r="J6" s="155">
        <v>1531068329</v>
      </c>
      <c r="K6" s="155">
        <v>4384373826</v>
      </c>
      <c r="L6" s="154">
        <f>IF($K6=0,0,($J6/$K6))</f>
        <v>0.34921026120549603</v>
      </c>
      <c r="M6" s="155">
        <v>1531068329</v>
      </c>
      <c r="N6" s="155">
        <v>5435580051</v>
      </c>
      <c r="O6" s="154">
        <f>IF($D6=0,0,($M6/$D6))</f>
        <v>0.28167524250117976</v>
      </c>
      <c r="P6" s="155">
        <v>709864928</v>
      </c>
      <c r="Q6" s="155">
        <v>1558133958</v>
      </c>
      <c r="R6" s="154">
        <f>IF($Q6=0,0,($P6/$Q6))</f>
        <v>0.4555865844238278</v>
      </c>
      <c r="S6" s="155">
        <v>69581825</v>
      </c>
      <c r="T6" s="155">
        <v>1558133958</v>
      </c>
      <c r="U6" s="154">
        <f>IF($T6=0,0,($S6/$T6))</f>
        <v>0.044657152000790935</v>
      </c>
      <c r="V6" s="155">
        <v>69581825</v>
      </c>
      <c r="W6" s="155">
        <v>13447559517</v>
      </c>
      <c r="X6" s="154">
        <f>IF($W6=0,0,($V6/$W6))</f>
        <v>0.005174308759298425</v>
      </c>
      <c r="Y6" s="155">
        <v>1137413280</v>
      </c>
      <c r="Z6" s="155">
        <v>1558133958</v>
      </c>
      <c r="AA6" s="154">
        <f>IF($Z6=0,0,($Y6/$Z6))</f>
        <v>0.7299842700687742</v>
      </c>
      <c r="AB6" s="155">
        <v>820635176</v>
      </c>
      <c r="AC6" s="155">
        <v>2928610040</v>
      </c>
      <c r="AD6" s="154">
        <f>IF($AC6=0,0,($AB6/$AC6))</f>
        <v>0.28021319492574026</v>
      </c>
      <c r="AE6" s="155">
        <v>852917409</v>
      </c>
      <c r="AF6" s="155">
        <v>5905961259</v>
      </c>
      <c r="AG6" s="154">
        <f>IF($AF6=0,0,($AE6/$AF6))</f>
        <v>0.14441635689706783</v>
      </c>
    </row>
    <row r="7" spans="1:33" ht="12.75">
      <c r="A7" s="66" t="s">
        <v>568</v>
      </c>
      <c r="B7" s="67" t="s">
        <v>61</v>
      </c>
      <c r="C7" s="68" t="s">
        <v>62</v>
      </c>
      <c r="D7" s="69">
        <v>8981472760</v>
      </c>
      <c r="E7" s="147">
        <v>10366523740</v>
      </c>
      <c r="F7" s="154">
        <f>IF($E7=0,0,($D7/$E7))</f>
        <v>0.8663919540688767</v>
      </c>
      <c r="G7" s="155">
        <v>2501614510</v>
      </c>
      <c r="H7" s="155">
        <v>9503482596</v>
      </c>
      <c r="I7" s="154">
        <f>IF($H7=0,0,($G7/$H7))</f>
        <v>0.26323134542835125</v>
      </c>
      <c r="J7" s="155">
        <v>2501614510</v>
      </c>
      <c r="K7" s="155">
        <v>6512386466</v>
      </c>
      <c r="L7" s="154">
        <f>IF($K7=0,0,($J7/$K7))</f>
        <v>0.38413176537671406</v>
      </c>
      <c r="M7" s="155">
        <v>2501614510</v>
      </c>
      <c r="N7" s="155">
        <v>8981472760</v>
      </c>
      <c r="O7" s="154">
        <f>IF($D7=0,0,($M7/$D7))</f>
        <v>0.2785305458077234</v>
      </c>
      <c r="P7" s="155">
        <v>585733390</v>
      </c>
      <c r="Q7" s="155">
        <v>1416399917</v>
      </c>
      <c r="R7" s="154">
        <f>IF($Q7=0,0,($P7/$Q7))</f>
        <v>0.41353672996579255</v>
      </c>
      <c r="S7" s="155">
        <v>0</v>
      </c>
      <c r="T7" s="155">
        <v>1416399917</v>
      </c>
      <c r="U7" s="154">
        <f>IF($T7=0,0,($S7/$T7))</f>
        <v>0</v>
      </c>
      <c r="V7" s="155">
        <v>0</v>
      </c>
      <c r="W7" s="155">
        <v>14663255939</v>
      </c>
      <c r="X7" s="154">
        <f>IF($W7=0,0,($V7/$W7))</f>
        <v>0</v>
      </c>
      <c r="Y7" s="155">
        <v>1123647870</v>
      </c>
      <c r="Z7" s="155">
        <v>1416399917</v>
      </c>
      <c r="AA7" s="154">
        <f>IF($Z7=0,0,($Y7/$Z7))</f>
        <v>0.7933125782582209</v>
      </c>
      <c r="AB7" s="155">
        <v>1091560440</v>
      </c>
      <c r="AC7" s="155">
        <v>4988019080</v>
      </c>
      <c r="AD7" s="154">
        <f>IF($AC7=0,0,($AB7/$AC7))</f>
        <v>0.21883646042508723</v>
      </c>
      <c r="AE7" s="155">
        <v>2044465042</v>
      </c>
      <c r="AF7" s="155">
        <v>9503482596</v>
      </c>
      <c r="AG7" s="154">
        <f>IF($AF7=0,0,($AE7/$AF7))</f>
        <v>0.2151279829628469</v>
      </c>
    </row>
    <row r="8" spans="1:33" ht="16.5">
      <c r="A8" s="70"/>
      <c r="B8" s="71" t="s">
        <v>569</v>
      </c>
      <c r="C8" s="72"/>
      <c r="D8" s="73">
        <f>SUM(D6:D7)</f>
        <v>14417052811</v>
      </c>
      <c r="E8" s="148">
        <f>SUM(E6:E7)</f>
        <v>17121832122</v>
      </c>
      <c r="F8" s="156">
        <f aca="true" t="shared" si="0" ref="F8:F52">IF($E8=0,0,($D8/$E8))</f>
        <v>0.8420274599279242</v>
      </c>
      <c r="G8" s="157">
        <f>SUM(G6:G7)</f>
        <v>4032682839</v>
      </c>
      <c r="H8" s="157">
        <f>SUM(H6:H7)</f>
        <v>15409443855</v>
      </c>
      <c r="I8" s="156">
        <f aca="true" t="shared" si="1" ref="I8:I52">IF($H8=0,0,($G8/$H8))</f>
        <v>0.26170203655283053</v>
      </c>
      <c r="J8" s="157">
        <f>SUM(J6:J7)</f>
        <v>4032682839</v>
      </c>
      <c r="K8" s="157">
        <f>SUM(K6:K7)</f>
        <v>10896760292</v>
      </c>
      <c r="L8" s="156">
        <f aca="true" t="shared" si="2" ref="L8:L52">IF($K8=0,0,($J8/$K8))</f>
        <v>0.37008089844471</v>
      </c>
      <c r="M8" s="157">
        <f>SUM(M6:M7)</f>
        <v>4032682839</v>
      </c>
      <c r="N8" s="157">
        <f>SUM(N6:N7)</f>
        <v>14417052811</v>
      </c>
      <c r="O8" s="156">
        <f aca="true" t="shared" si="3" ref="O8:O52">IF($D8=0,0,($M8/$D8))</f>
        <v>0.2797161730532833</v>
      </c>
      <c r="P8" s="157">
        <f>SUM(P6:P7)</f>
        <v>1295598318</v>
      </c>
      <c r="Q8" s="157">
        <f>SUM(Q6:Q7)</f>
        <v>2974533875</v>
      </c>
      <c r="R8" s="156">
        <f aca="true" t="shared" si="4" ref="R8:R52">IF($Q8=0,0,($P8/$Q8))</f>
        <v>0.4355634773196187</v>
      </c>
      <c r="S8" s="157">
        <f>SUM(S6:S7)</f>
        <v>69581825</v>
      </c>
      <c r="T8" s="157">
        <f>SUM(T6:T7)</f>
        <v>2974533875</v>
      </c>
      <c r="U8" s="156">
        <f aca="true" t="shared" si="5" ref="U8:U52">IF($T8=0,0,($S8/$T8))</f>
        <v>0.023392513894298816</v>
      </c>
      <c r="V8" s="157">
        <f>SUM(V6:V7)</f>
        <v>69581825</v>
      </c>
      <c r="W8" s="157">
        <f>SUM(W6:W7)</f>
        <v>28110815456</v>
      </c>
      <c r="X8" s="156">
        <f aca="true" t="shared" si="6" ref="X8:X52">IF($W8=0,0,($V8/$W8))</f>
        <v>0.0024752688198928924</v>
      </c>
      <c r="Y8" s="157">
        <f>SUM(Y6:Y7)</f>
        <v>2261061150</v>
      </c>
      <c r="Z8" s="157">
        <f>SUM(Z6:Z7)</f>
        <v>2974533875</v>
      </c>
      <c r="AA8" s="156">
        <f aca="true" t="shared" si="7" ref="AA8:AA52">IF($Z8=0,0,($Y8/$Z8))</f>
        <v>0.7601396538138265</v>
      </c>
      <c r="AB8" s="157">
        <f>SUM(AB6:AB7)</f>
        <v>1912195616</v>
      </c>
      <c r="AC8" s="157">
        <f>SUM(AC6:AC7)</f>
        <v>7916629120</v>
      </c>
      <c r="AD8" s="156">
        <f aca="true" t="shared" si="8" ref="AD8:AD52">IF($AC8=0,0,($AB8/$AC8))</f>
        <v>0.24154164443161386</v>
      </c>
      <c r="AE8" s="157">
        <f>SUM(AE6:AE7)</f>
        <v>2897382451</v>
      </c>
      <c r="AF8" s="157">
        <f>SUM(AF6:AF7)</f>
        <v>15409443855</v>
      </c>
      <c r="AG8" s="156">
        <f aca="true" t="shared" si="9" ref="AG8:AG52">IF($AF8=0,0,($AE8/$AF8))</f>
        <v>0.18802641278061882</v>
      </c>
    </row>
    <row r="9" spans="1:33" ht="12.75">
      <c r="A9" s="66" t="s">
        <v>570</v>
      </c>
      <c r="B9" s="67" t="s">
        <v>102</v>
      </c>
      <c r="C9" s="68" t="s">
        <v>103</v>
      </c>
      <c r="D9" s="69">
        <v>336675340</v>
      </c>
      <c r="E9" s="147">
        <v>467770500</v>
      </c>
      <c r="F9" s="154">
        <f t="shared" si="0"/>
        <v>0.7197447038665329</v>
      </c>
      <c r="G9" s="155">
        <v>120809056</v>
      </c>
      <c r="H9" s="155">
        <v>424278228</v>
      </c>
      <c r="I9" s="154">
        <f t="shared" si="1"/>
        <v>0.28474017290371073</v>
      </c>
      <c r="J9" s="155">
        <v>120809056</v>
      </c>
      <c r="K9" s="155">
        <v>350342433</v>
      </c>
      <c r="L9" s="154">
        <f t="shared" si="2"/>
        <v>0.3448313553271465</v>
      </c>
      <c r="M9" s="155">
        <v>120809056</v>
      </c>
      <c r="N9" s="155">
        <v>336675340</v>
      </c>
      <c r="O9" s="154">
        <f t="shared" si="3"/>
        <v>0.35882953589651084</v>
      </c>
      <c r="P9" s="155">
        <v>140352</v>
      </c>
      <c r="Q9" s="155">
        <v>99309085</v>
      </c>
      <c r="R9" s="154">
        <f t="shared" si="4"/>
        <v>0.0014132845952613499</v>
      </c>
      <c r="S9" s="155">
        <v>0</v>
      </c>
      <c r="T9" s="155">
        <v>99309085</v>
      </c>
      <c r="U9" s="154">
        <f t="shared" si="5"/>
        <v>0</v>
      </c>
      <c r="V9" s="155">
        <v>0</v>
      </c>
      <c r="W9" s="155">
        <v>736127366</v>
      </c>
      <c r="X9" s="154">
        <f t="shared" si="6"/>
        <v>0</v>
      </c>
      <c r="Y9" s="155">
        <v>96301506</v>
      </c>
      <c r="Z9" s="155">
        <v>99309085</v>
      </c>
      <c r="AA9" s="154">
        <f t="shared" si="7"/>
        <v>0.9697149661584336</v>
      </c>
      <c r="AB9" s="155">
        <v>26430404</v>
      </c>
      <c r="AC9" s="155">
        <v>176985427</v>
      </c>
      <c r="AD9" s="154">
        <f t="shared" si="8"/>
        <v>0.14933661176521612</v>
      </c>
      <c r="AE9" s="155">
        <v>21088678</v>
      </c>
      <c r="AF9" s="155">
        <v>424278228</v>
      </c>
      <c r="AG9" s="154">
        <f t="shared" si="9"/>
        <v>0.0497048318962999</v>
      </c>
    </row>
    <row r="10" spans="1:33" ht="12.75">
      <c r="A10" s="66" t="s">
        <v>570</v>
      </c>
      <c r="B10" s="67" t="s">
        <v>104</v>
      </c>
      <c r="C10" s="68" t="s">
        <v>105</v>
      </c>
      <c r="D10" s="69">
        <v>155147700</v>
      </c>
      <c r="E10" s="147">
        <v>206801550</v>
      </c>
      <c r="F10" s="154">
        <f t="shared" si="0"/>
        <v>0.7502250345802534</v>
      </c>
      <c r="G10" s="155">
        <v>73523290</v>
      </c>
      <c r="H10" s="155">
        <v>217576120</v>
      </c>
      <c r="I10" s="154">
        <f t="shared" si="1"/>
        <v>0.3379198507630341</v>
      </c>
      <c r="J10" s="155">
        <v>73523290</v>
      </c>
      <c r="K10" s="155">
        <v>152197770</v>
      </c>
      <c r="L10" s="154">
        <f t="shared" si="2"/>
        <v>0.48307731447050767</v>
      </c>
      <c r="M10" s="155">
        <v>73523290</v>
      </c>
      <c r="N10" s="155">
        <v>155147700</v>
      </c>
      <c r="O10" s="154">
        <f t="shared" si="3"/>
        <v>0.47389223301408917</v>
      </c>
      <c r="P10" s="155">
        <v>8213500</v>
      </c>
      <c r="Q10" s="155">
        <v>33196200</v>
      </c>
      <c r="R10" s="154">
        <f t="shared" si="4"/>
        <v>0.2474228978015556</v>
      </c>
      <c r="S10" s="155">
        <v>0</v>
      </c>
      <c r="T10" s="155">
        <v>33196200</v>
      </c>
      <c r="U10" s="154">
        <f t="shared" si="5"/>
        <v>0</v>
      </c>
      <c r="V10" s="155">
        <v>0</v>
      </c>
      <c r="W10" s="155">
        <v>576000324</v>
      </c>
      <c r="X10" s="154">
        <f t="shared" si="6"/>
        <v>0</v>
      </c>
      <c r="Y10" s="155">
        <v>23957700</v>
      </c>
      <c r="Z10" s="155">
        <v>33196200</v>
      </c>
      <c r="AA10" s="154">
        <f t="shared" si="7"/>
        <v>0.7217000741048675</v>
      </c>
      <c r="AB10" s="155">
        <v>15200576</v>
      </c>
      <c r="AC10" s="155">
        <v>108317120</v>
      </c>
      <c r="AD10" s="154">
        <f t="shared" si="8"/>
        <v>0.14033401183487892</v>
      </c>
      <c r="AE10" s="155">
        <v>9000000</v>
      </c>
      <c r="AF10" s="155">
        <v>217576120</v>
      </c>
      <c r="AG10" s="154">
        <f t="shared" si="9"/>
        <v>0.04136483360398191</v>
      </c>
    </row>
    <row r="11" spans="1:33" ht="12.75">
      <c r="A11" s="66" t="s">
        <v>570</v>
      </c>
      <c r="B11" s="67" t="s">
        <v>106</v>
      </c>
      <c r="C11" s="68" t="s">
        <v>107</v>
      </c>
      <c r="D11" s="69">
        <v>564942831</v>
      </c>
      <c r="E11" s="147">
        <v>656234363</v>
      </c>
      <c r="F11" s="154">
        <f t="shared" si="0"/>
        <v>0.8608857793080854</v>
      </c>
      <c r="G11" s="155">
        <v>144630828</v>
      </c>
      <c r="H11" s="155">
        <v>486190600</v>
      </c>
      <c r="I11" s="154">
        <f t="shared" si="1"/>
        <v>0.2974776312006032</v>
      </c>
      <c r="J11" s="155">
        <v>144630828</v>
      </c>
      <c r="K11" s="155">
        <v>381786813</v>
      </c>
      <c r="L11" s="154">
        <f t="shared" si="2"/>
        <v>0.3788261487177138</v>
      </c>
      <c r="M11" s="155">
        <v>144630828</v>
      </c>
      <c r="N11" s="155">
        <v>564942831</v>
      </c>
      <c r="O11" s="154">
        <f t="shared" si="3"/>
        <v>0.25600967047230305</v>
      </c>
      <c r="P11" s="155">
        <v>0</v>
      </c>
      <c r="Q11" s="155">
        <v>170043113</v>
      </c>
      <c r="R11" s="154">
        <f t="shared" si="4"/>
        <v>0</v>
      </c>
      <c r="S11" s="155">
        <v>0</v>
      </c>
      <c r="T11" s="155">
        <v>170043113</v>
      </c>
      <c r="U11" s="154">
        <f t="shared" si="5"/>
        <v>0</v>
      </c>
      <c r="V11" s="155">
        <v>0</v>
      </c>
      <c r="W11" s="155">
        <v>908809608</v>
      </c>
      <c r="X11" s="154">
        <f t="shared" si="6"/>
        <v>0</v>
      </c>
      <c r="Y11" s="155">
        <v>144995576</v>
      </c>
      <c r="Z11" s="155">
        <v>170043113</v>
      </c>
      <c r="AA11" s="154">
        <f t="shared" si="7"/>
        <v>0.8526989034833772</v>
      </c>
      <c r="AB11" s="155">
        <v>189260069</v>
      </c>
      <c r="AC11" s="155">
        <v>306690237</v>
      </c>
      <c r="AD11" s="154">
        <f t="shared" si="8"/>
        <v>0.6171049683593286</v>
      </c>
      <c r="AE11" s="155">
        <v>263776178</v>
      </c>
      <c r="AF11" s="155">
        <v>486190600</v>
      </c>
      <c r="AG11" s="154">
        <f t="shared" si="9"/>
        <v>0.542536564878054</v>
      </c>
    </row>
    <row r="12" spans="1:33" ht="12.75">
      <c r="A12" s="66" t="s">
        <v>570</v>
      </c>
      <c r="B12" s="67" t="s">
        <v>108</v>
      </c>
      <c r="C12" s="68" t="s">
        <v>109</v>
      </c>
      <c r="D12" s="69">
        <v>310352621</v>
      </c>
      <c r="E12" s="147">
        <v>406282505</v>
      </c>
      <c r="F12" s="154">
        <f t="shared" si="0"/>
        <v>0.7638837931256725</v>
      </c>
      <c r="G12" s="155">
        <v>114500055</v>
      </c>
      <c r="H12" s="155">
        <v>373997947</v>
      </c>
      <c r="I12" s="154">
        <f t="shared" si="1"/>
        <v>0.3061515602383775</v>
      </c>
      <c r="J12" s="155">
        <v>114500055</v>
      </c>
      <c r="K12" s="155">
        <v>315474337</v>
      </c>
      <c r="L12" s="154">
        <f t="shared" si="2"/>
        <v>0.3629457029336748</v>
      </c>
      <c r="M12" s="155">
        <v>114500055</v>
      </c>
      <c r="N12" s="155">
        <v>310352621</v>
      </c>
      <c r="O12" s="154">
        <f t="shared" si="3"/>
        <v>0.36893535692099083</v>
      </c>
      <c r="P12" s="155">
        <v>5078300</v>
      </c>
      <c r="Q12" s="155">
        <v>37284600</v>
      </c>
      <c r="R12" s="154">
        <f t="shared" si="4"/>
        <v>0.1362036873132607</v>
      </c>
      <c r="S12" s="155">
        <v>0</v>
      </c>
      <c r="T12" s="155">
        <v>37284600</v>
      </c>
      <c r="U12" s="154">
        <f t="shared" si="5"/>
        <v>0</v>
      </c>
      <c r="V12" s="155">
        <v>0</v>
      </c>
      <c r="W12" s="155">
        <v>37284600</v>
      </c>
      <c r="X12" s="154">
        <f t="shared" si="6"/>
        <v>0</v>
      </c>
      <c r="Y12" s="155">
        <v>32571300</v>
      </c>
      <c r="Z12" s="155">
        <v>37284600</v>
      </c>
      <c r="AA12" s="154">
        <f t="shared" si="7"/>
        <v>0.8735858772790911</v>
      </c>
      <c r="AB12" s="155">
        <v>0</v>
      </c>
      <c r="AC12" s="155">
        <v>158449144</v>
      </c>
      <c r="AD12" s="154">
        <f t="shared" si="8"/>
        <v>0</v>
      </c>
      <c r="AE12" s="155">
        <v>0</v>
      </c>
      <c r="AF12" s="155">
        <v>373997947</v>
      </c>
      <c r="AG12" s="154">
        <f t="shared" si="9"/>
        <v>0</v>
      </c>
    </row>
    <row r="13" spans="1:33" ht="12.75">
      <c r="A13" s="66" t="s">
        <v>570</v>
      </c>
      <c r="B13" s="67" t="s">
        <v>110</v>
      </c>
      <c r="C13" s="68" t="s">
        <v>111</v>
      </c>
      <c r="D13" s="69">
        <v>137138686</v>
      </c>
      <c r="E13" s="147">
        <v>204193956</v>
      </c>
      <c r="F13" s="154">
        <f t="shared" si="0"/>
        <v>0.6716099177783695</v>
      </c>
      <c r="G13" s="155">
        <v>53417883</v>
      </c>
      <c r="H13" s="155">
        <v>217103168</v>
      </c>
      <c r="I13" s="154">
        <f t="shared" si="1"/>
        <v>0.24604838101671553</v>
      </c>
      <c r="J13" s="155">
        <v>53417883</v>
      </c>
      <c r="K13" s="155">
        <v>196607863</v>
      </c>
      <c r="L13" s="154">
        <f t="shared" si="2"/>
        <v>0.2716975922778836</v>
      </c>
      <c r="M13" s="155">
        <v>53417883</v>
      </c>
      <c r="N13" s="155">
        <v>137138686</v>
      </c>
      <c r="O13" s="154">
        <f t="shared" si="3"/>
        <v>0.38951724387967374</v>
      </c>
      <c r="P13" s="155">
        <v>19637000</v>
      </c>
      <c r="Q13" s="155">
        <v>52797000</v>
      </c>
      <c r="R13" s="154">
        <f t="shared" si="4"/>
        <v>0.371934011402163</v>
      </c>
      <c r="S13" s="155">
        <v>0</v>
      </c>
      <c r="T13" s="155">
        <v>52797000</v>
      </c>
      <c r="U13" s="154">
        <f t="shared" si="5"/>
        <v>0</v>
      </c>
      <c r="V13" s="155">
        <v>0</v>
      </c>
      <c r="W13" s="155">
        <v>510652018</v>
      </c>
      <c r="X13" s="154">
        <f t="shared" si="6"/>
        <v>0</v>
      </c>
      <c r="Y13" s="155">
        <v>32195000</v>
      </c>
      <c r="Z13" s="155">
        <v>52797000</v>
      </c>
      <c r="AA13" s="154">
        <f t="shared" si="7"/>
        <v>0.6097884349489554</v>
      </c>
      <c r="AB13" s="155">
        <v>28490200</v>
      </c>
      <c r="AC13" s="155">
        <v>43803729</v>
      </c>
      <c r="AD13" s="154">
        <f t="shared" si="8"/>
        <v>0.650405813623767</v>
      </c>
      <c r="AE13" s="155">
        <v>21540000</v>
      </c>
      <c r="AF13" s="155">
        <v>217103168</v>
      </c>
      <c r="AG13" s="154">
        <f t="shared" si="9"/>
        <v>0.09921550292624012</v>
      </c>
    </row>
    <row r="14" spans="1:33" ht="12.75">
      <c r="A14" s="66" t="s">
        <v>570</v>
      </c>
      <c r="B14" s="67" t="s">
        <v>112</v>
      </c>
      <c r="C14" s="68" t="s">
        <v>113</v>
      </c>
      <c r="D14" s="69">
        <v>574876187</v>
      </c>
      <c r="E14" s="147">
        <v>675557595</v>
      </c>
      <c r="F14" s="154">
        <f t="shared" si="0"/>
        <v>0.8509654709751283</v>
      </c>
      <c r="G14" s="155">
        <v>233201497</v>
      </c>
      <c r="H14" s="155">
        <v>686356524</v>
      </c>
      <c r="I14" s="154">
        <f t="shared" si="1"/>
        <v>0.33976729126275484</v>
      </c>
      <c r="J14" s="155">
        <v>233201497</v>
      </c>
      <c r="K14" s="155">
        <v>478962733</v>
      </c>
      <c r="L14" s="154">
        <f t="shared" si="2"/>
        <v>0.4868886051725448</v>
      </c>
      <c r="M14" s="155">
        <v>233201497</v>
      </c>
      <c r="N14" s="155">
        <v>574876187</v>
      </c>
      <c r="O14" s="154">
        <f t="shared" si="3"/>
        <v>0.4056551693625814</v>
      </c>
      <c r="P14" s="155">
        <v>24685200</v>
      </c>
      <c r="Q14" s="155">
        <v>63068547</v>
      </c>
      <c r="R14" s="154">
        <f t="shared" si="4"/>
        <v>0.39140270664551696</v>
      </c>
      <c r="S14" s="155">
        <v>0</v>
      </c>
      <c r="T14" s="155">
        <v>63068547</v>
      </c>
      <c r="U14" s="154">
        <f t="shared" si="5"/>
        <v>0</v>
      </c>
      <c r="V14" s="155">
        <v>0</v>
      </c>
      <c r="W14" s="155">
        <v>2649006198</v>
      </c>
      <c r="X14" s="154">
        <f t="shared" si="6"/>
        <v>0</v>
      </c>
      <c r="Y14" s="155">
        <v>43902862</v>
      </c>
      <c r="Z14" s="155">
        <v>63068547</v>
      </c>
      <c r="AA14" s="154">
        <f t="shared" si="7"/>
        <v>0.696113420846686</v>
      </c>
      <c r="AB14" s="155">
        <v>49675240</v>
      </c>
      <c r="AC14" s="155">
        <v>356823910</v>
      </c>
      <c r="AD14" s="154">
        <f t="shared" si="8"/>
        <v>0.1392149982326016</v>
      </c>
      <c r="AE14" s="155">
        <v>94112731</v>
      </c>
      <c r="AF14" s="155">
        <v>686356524</v>
      </c>
      <c r="AG14" s="154">
        <f t="shared" si="9"/>
        <v>0.13711930710809417</v>
      </c>
    </row>
    <row r="15" spans="1:33" ht="12.75">
      <c r="A15" s="66" t="s">
        <v>570</v>
      </c>
      <c r="B15" s="67" t="s">
        <v>114</v>
      </c>
      <c r="C15" s="68" t="s">
        <v>115</v>
      </c>
      <c r="D15" s="69">
        <v>95244662</v>
      </c>
      <c r="E15" s="147">
        <v>140459288</v>
      </c>
      <c r="F15" s="154">
        <f t="shared" si="0"/>
        <v>0.6780944382973093</v>
      </c>
      <c r="G15" s="155">
        <v>46779679</v>
      </c>
      <c r="H15" s="155">
        <v>142357741</v>
      </c>
      <c r="I15" s="154">
        <f t="shared" si="1"/>
        <v>0.32860649987414453</v>
      </c>
      <c r="J15" s="155">
        <v>46779679</v>
      </c>
      <c r="K15" s="155">
        <v>138635810</v>
      </c>
      <c r="L15" s="154">
        <f t="shared" si="2"/>
        <v>0.33742854028840025</v>
      </c>
      <c r="M15" s="155">
        <v>46779679</v>
      </c>
      <c r="N15" s="155">
        <v>95244662</v>
      </c>
      <c r="O15" s="154">
        <f t="shared" si="3"/>
        <v>0.4911527640257677</v>
      </c>
      <c r="P15" s="155">
        <v>290000</v>
      </c>
      <c r="Q15" s="155">
        <v>19197211</v>
      </c>
      <c r="R15" s="154">
        <f t="shared" si="4"/>
        <v>0.015106361022963179</v>
      </c>
      <c r="S15" s="155">
        <v>0</v>
      </c>
      <c r="T15" s="155">
        <v>19197211</v>
      </c>
      <c r="U15" s="154">
        <f t="shared" si="5"/>
        <v>0</v>
      </c>
      <c r="V15" s="155">
        <v>0</v>
      </c>
      <c r="W15" s="155">
        <v>321518340</v>
      </c>
      <c r="X15" s="154">
        <f t="shared" si="6"/>
        <v>0</v>
      </c>
      <c r="Y15" s="155">
        <v>18604300</v>
      </c>
      <c r="Z15" s="155">
        <v>19197211</v>
      </c>
      <c r="AA15" s="154">
        <f t="shared" si="7"/>
        <v>0.9691147323431513</v>
      </c>
      <c r="AB15" s="155">
        <v>9169273</v>
      </c>
      <c r="AC15" s="155">
        <v>23768299</v>
      </c>
      <c r="AD15" s="154">
        <f t="shared" si="8"/>
        <v>0.38577741722283115</v>
      </c>
      <c r="AE15" s="155">
        <v>37548257</v>
      </c>
      <c r="AF15" s="155">
        <v>142357741</v>
      </c>
      <c r="AG15" s="154">
        <f t="shared" si="9"/>
        <v>0.26375985412693503</v>
      </c>
    </row>
    <row r="16" spans="1:33" ht="12.75">
      <c r="A16" s="66" t="s">
        <v>571</v>
      </c>
      <c r="B16" s="67" t="s">
        <v>481</v>
      </c>
      <c r="C16" s="68" t="s">
        <v>482</v>
      </c>
      <c r="D16" s="69">
        <v>56223300</v>
      </c>
      <c r="E16" s="147">
        <v>142748300</v>
      </c>
      <c r="F16" s="154">
        <f t="shared" si="0"/>
        <v>0.393863184360164</v>
      </c>
      <c r="G16" s="155">
        <v>46963200</v>
      </c>
      <c r="H16" s="155">
        <v>142748300</v>
      </c>
      <c r="I16" s="154">
        <f t="shared" si="1"/>
        <v>0.32899305981227095</v>
      </c>
      <c r="J16" s="155">
        <v>46963200</v>
      </c>
      <c r="K16" s="155">
        <v>142748300</v>
      </c>
      <c r="L16" s="154">
        <f t="shared" si="2"/>
        <v>0.32899305981227095</v>
      </c>
      <c r="M16" s="155">
        <v>46963200</v>
      </c>
      <c r="N16" s="155">
        <v>56223300</v>
      </c>
      <c r="O16" s="154">
        <f t="shared" si="3"/>
        <v>0.835297821365875</v>
      </c>
      <c r="P16" s="155">
        <v>3862500</v>
      </c>
      <c r="Q16" s="155">
        <v>3862500</v>
      </c>
      <c r="R16" s="154">
        <f t="shared" si="4"/>
        <v>1</v>
      </c>
      <c r="S16" s="155">
        <v>0</v>
      </c>
      <c r="T16" s="155">
        <v>3862500</v>
      </c>
      <c r="U16" s="154">
        <f t="shared" si="5"/>
        <v>0</v>
      </c>
      <c r="V16" s="155">
        <v>0</v>
      </c>
      <c r="W16" s="155">
        <v>34230292</v>
      </c>
      <c r="X16" s="154">
        <f t="shared" si="6"/>
        <v>0</v>
      </c>
      <c r="Y16" s="155">
        <v>0</v>
      </c>
      <c r="Z16" s="155">
        <v>3862500</v>
      </c>
      <c r="AA16" s="154">
        <f t="shared" si="7"/>
        <v>0</v>
      </c>
      <c r="AB16" s="155">
        <v>0</v>
      </c>
      <c r="AC16" s="155">
        <v>0</v>
      </c>
      <c r="AD16" s="154">
        <f t="shared" si="8"/>
        <v>0</v>
      </c>
      <c r="AE16" s="155">
        <v>20000000</v>
      </c>
      <c r="AF16" s="155">
        <v>142748300</v>
      </c>
      <c r="AG16" s="154">
        <f t="shared" si="9"/>
        <v>0.14010674733079134</v>
      </c>
    </row>
    <row r="17" spans="1:33" ht="16.5">
      <c r="A17" s="70"/>
      <c r="B17" s="71" t="s">
        <v>572</v>
      </c>
      <c r="C17" s="72"/>
      <c r="D17" s="73">
        <f>SUM(D9:D16)</f>
        <v>2230601327</v>
      </c>
      <c r="E17" s="148">
        <f>SUM(E9:E16)</f>
        <v>2900048057</v>
      </c>
      <c r="F17" s="156">
        <f t="shared" si="0"/>
        <v>0.769160125335123</v>
      </c>
      <c r="G17" s="157">
        <f>SUM(G9:G16)</f>
        <v>833825488</v>
      </c>
      <c r="H17" s="157">
        <f>SUM(H9:H16)</f>
        <v>2690608628</v>
      </c>
      <c r="I17" s="156">
        <f t="shared" si="1"/>
        <v>0.3099021832171126</v>
      </c>
      <c r="J17" s="157">
        <f>SUM(J9:J16)</f>
        <v>833825488</v>
      </c>
      <c r="K17" s="157">
        <f>SUM(K9:K16)</f>
        <v>2156756059</v>
      </c>
      <c r="L17" s="156">
        <f t="shared" si="2"/>
        <v>0.3866109403149705</v>
      </c>
      <c r="M17" s="157">
        <f>SUM(M9:M16)</f>
        <v>833825488</v>
      </c>
      <c r="N17" s="157">
        <f>SUM(N9:N16)</f>
        <v>2230601327</v>
      </c>
      <c r="O17" s="156">
        <f t="shared" si="3"/>
        <v>0.373811975231556</v>
      </c>
      <c r="P17" s="157">
        <f>SUM(P9:P16)</f>
        <v>61906852</v>
      </c>
      <c r="Q17" s="157">
        <f>SUM(Q9:Q16)</f>
        <v>478758256</v>
      </c>
      <c r="R17" s="156">
        <f t="shared" si="4"/>
        <v>0.12930712154653684</v>
      </c>
      <c r="S17" s="157">
        <f>SUM(S9:S16)</f>
        <v>0</v>
      </c>
      <c r="T17" s="157">
        <f>SUM(T9:T16)</f>
        <v>478758256</v>
      </c>
      <c r="U17" s="156">
        <f t="shared" si="5"/>
        <v>0</v>
      </c>
      <c r="V17" s="157">
        <f>SUM(V9:V16)</f>
        <v>0</v>
      </c>
      <c r="W17" s="157">
        <f>SUM(W9:W16)</f>
        <v>5773628746</v>
      </c>
      <c r="X17" s="156">
        <f t="shared" si="6"/>
        <v>0</v>
      </c>
      <c r="Y17" s="157">
        <f>SUM(Y9:Y16)</f>
        <v>392528244</v>
      </c>
      <c r="Z17" s="157">
        <f>SUM(Z9:Z16)</f>
        <v>478758256</v>
      </c>
      <c r="AA17" s="156">
        <f t="shared" si="7"/>
        <v>0.819888198439757</v>
      </c>
      <c r="AB17" s="157">
        <f>SUM(AB9:AB16)</f>
        <v>318225762</v>
      </c>
      <c r="AC17" s="157">
        <f>SUM(AC9:AC16)</f>
        <v>1174837866</v>
      </c>
      <c r="AD17" s="156">
        <f t="shared" si="8"/>
        <v>0.2708678118142985</v>
      </c>
      <c r="AE17" s="157">
        <f>SUM(AE9:AE16)</f>
        <v>467065844</v>
      </c>
      <c r="AF17" s="157">
        <f>SUM(AF9:AF16)</f>
        <v>2690608628</v>
      </c>
      <c r="AG17" s="156">
        <f t="shared" si="9"/>
        <v>0.17359114928103916</v>
      </c>
    </row>
    <row r="18" spans="1:33" ht="12.75">
      <c r="A18" s="66" t="s">
        <v>570</v>
      </c>
      <c r="B18" s="67" t="s">
        <v>116</v>
      </c>
      <c r="C18" s="68" t="s">
        <v>117</v>
      </c>
      <c r="D18" s="69">
        <v>168949563</v>
      </c>
      <c r="E18" s="147">
        <v>385339544</v>
      </c>
      <c r="F18" s="154">
        <f t="shared" si="0"/>
        <v>0.43844335633510795</v>
      </c>
      <c r="G18" s="155">
        <v>89792373</v>
      </c>
      <c r="H18" s="155">
        <v>266338432</v>
      </c>
      <c r="I18" s="154">
        <f t="shared" si="1"/>
        <v>0.33713637316900624</v>
      </c>
      <c r="J18" s="155">
        <v>89792373</v>
      </c>
      <c r="K18" s="155">
        <v>266338432</v>
      </c>
      <c r="L18" s="154">
        <f t="shared" si="2"/>
        <v>0.33713637316900624</v>
      </c>
      <c r="M18" s="155">
        <v>89792373</v>
      </c>
      <c r="N18" s="155">
        <v>168949563</v>
      </c>
      <c r="O18" s="154">
        <f t="shared" si="3"/>
        <v>0.531474431810161</v>
      </c>
      <c r="P18" s="155">
        <v>0</v>
      </c>
      <c r="Q18" s="155">
        <v>158211413</v>
      </c>
      <c r="R18" s="154">
        <f t="shared" si="4"/>
        <v>0</v>
      </c>
      <c r="S18" s="155">
        <v>0</v>
      </c>
      <c r="T18" s="155">
        <v>158211413</v>
      </c>
      <c r="U18" s="154">
        <f t="shared" si="5"/>
        <v>0</v>
      </c>
      <c r="V18" s="155">
        <v>0</v>
      </c>
      <c r="W18" s="155">
        <v>157525122</v>
      </c>
      <c r="X18" s="154">
        <f t="shared" si="6"/>
        <v>0</v>
      </c>
      <c r="Y18" s="155">
        <v>72622019</v>
      </c>
      <c r="Z18" s="155">
        <v>158211413</v>
      </c>
      <c r="AA18" s="154">
        <f t="shared" si="7"/>
        <v>0.4590188382932905</v>
      </c>
      <c r="AB18" s="155">
        <v>0</v>
      </c>
      <c r="AC18" s="155">
        <v>1200000</v>
      </c>
      <c r="AD18" s="154">
        <f t="shared" si="8"/>
        <v>0</v>
      </c>
      <c r="AE18" s="155">
        <v>0</v>
      </c>
      <c r="AF18" s="155">
        <v>266338432</v>
      </c>
      <c r="AG18" s="154">
        <f t="shared" si="9"/>
        <v>0</v>
      </c>
    </row>
    <row r="19" spans="1:33" ht="12.75">
      <c r="A19" s="66" t="s">
        <v>570</v>
      </c>
      <c r="B19" s="67" t="s">
        <v>118</v>
      </c>
      <c r="C19" s="68" t="s">
        <v>119</v>
      </c>
      <c r="D19" s="69">
        <v>120333513</v>
      </c>
      <c r="E19" s="147">
        <v>337366813</v>
      </c>
      <c r="F19" s="154">
        <f t="shared" si="0"/>
        <v>0.35668449996591695</v>
      </c>
      <c r="G19" s="155">
        <v>165411007</v>
      </c>
      <c r="H19" s="155">
        <v>393904054</v>
      </c>
      <c r="I19" s="154">
        <f t="shared" si="1"/>
        <v>0.4199271505847462</v>
      </c>
      <c r="J19" s="155">
        <v>165411007</v>
      </c>
      <c r="K19" s="155">
        <v>386904054</v>
      </c>
      <c r="L19" s="154">
        <f t="shared" si="2"/>
        <v>0.4275246157022692</v>
      </c>
      <c r="M19" s="155">
        <v>165411007</v>
      </c>
      <c r="N19" s="155">
        <v>120333513</v>
      </c>
      <c r="O19" s="154">
        <f t="shared" si="3"/>
        <v>1.374604653983633</v>
      </c>
      <c r="P19" s="155">
        <v>0</v>
      </c>
      <c r="Q19" s="155">
        <v>72225650</v>
      </c>
      <c r="R19" s="154">
        <f t="shared" si="4"/>
        <v>0</v>
      </c>
      <c r="S19" s="155">
        <v>0</v>
      </c>
      <c r="T19" s="155">
        <v>72225650</v>
      </c>
      <c r="U19" s="154">
        <f t="shared" si="5"/>
        <v>0</v>
      </c>
      <c r="V19" s="155">
        <v>0</v>
      </c>
      <c r="W19" s="155">
        <v>900836821</v>
      </c>
      <c r="X19" s="154">
        <f t="shared" si="6"/>
        <v>0</v>
      </c>
      <c r="Y19" s="155">
        <v>68170650</v>
      </c>
      <c r="Z19" s="155">
        <v>72225650</v>
      </c>
      <c r="AA19" s="154">
        <f t="shared" si="7"/>
        <v>0.9438565108102177</v>
      </c>
      <c r="AB19" s="155">
        <v>5441258</v>
      </c>
      <c r="AC19" s="155">
        <v>4099866</v>
      </c>
      <c r="AD19" s="154">
        <f t="shared" si="8"/>
        <v>1.3271794736706028</v>
      </c>
      <c r="AE19" s="155">
        <v>46719144</v>
      </c>
      <c r="AF19" s="155">
        <v>393904054</v>
      </c>
      <c r="AG19" s="154">
        <f t="shared" si="9"/>
        <v>0.11860539013391316</v>
      </c>
    </row>
    <row r="20" spans="1:33" ht="12.75">
      <c r="A20" s="66" t="s">
        <v>570</v>
      </c>
      <c r="B20" s="67" t="s">
        <v>120</v>
      </c>
      <c r="C20" s="68" t="s">
        <v>121</v>
      </c>
      <c r="D20" s="69">
        <v>78436170</v>
      </c>
      <c r="E20" s="147">
        <v>121313170</v>
      </c>
      <c r="F20" s="154">
        <f t="shared" si="0"/>
        <v>0.6465593966425904</v>
      </c>
      <c r="G20" s="155">
        <v>50768247</v>
      </c>
      <c r="H20" s="155">
        <v>127315122</v>
      </c>
      <c r="I20" s="154">
        <f t="shared" si="1"/>
        <v>0.3987605415796562</v>
      </c>
      <c r="J20" s="155">
        <v>50768247</v>
      </c>
      <c r="K20" s="155">
        <v>119815122</v>
      </c>
      <c r="L20" s="154">
        <f t="shared" si="2"/>
        <v>0.42372153157762504</v>
      </c>
      <c r="M20" s="155">
        <v>50768247</v>
      </c>
      <c r="N20" s="155">
        <v>78436170</v>
      </c>
      <c r="O20" s="154">
        <f t="shared" si="3"/>
        <v>0.647255558245641</v>
      </c>
      <c r="P20" s="155">
        <v>7932500</v>
      </c>
      <c r="Q20" s="155">
        <v>20674850</v>
      </c>
      <c r="R20" s="154">
        <f t="shared" si="4"/>
        <v>0.38367872076460047</v>
      </c>
      <c r="S20" s="155">
        <v>0</v>
      </c>
      <c r="T20" s="155">
        <v>20674850</v>
      </c>
      <c r="U20" s="154">
        <f t="shared" si="5"/>
        <v>0</v>
      </c>
      <c r="V20" s="155">
        <v>0</v>
      </c>
      <c r="W20" s="155">
        <v>259571233</v>
      </c>
      <c r="X20" s="154">
        <f t="shared" si="6"/>
        <v>0</v>
      </c>
      <c r="Y20" s="155">
        <v>7481175</v>
      </c>
      <c r="Z20" s="155">
        <v>20674850</v>
      </c>
      <c r="AA20" s="154">
        <f t="shared" si="7"/>
        <v>0.36184905815519824</v>
      </c>
      <c r="AB20" s="155">
        <v>20000000</v>
      </c>
      <c r="AC20" s="155">
        <v>18263470</v>
      </c>
      <c r="AD20" s="154">
        <f t="shared" si="8"/>
        <v>1.095082150325212</v>
      </c>
      <c r="AE20" s="155">
        <v>14948169</v>
      </c>
      <c r="AF20" s="155">
        <v>127315122</v>
      </c>
      <c r="AG20" s="154">
        <f t="shared" si="9"/>
        <v>0.11741078958397416</v>
      </c>
    </row>
    <row r="21" spans="1:33" ht="12.75">
      <c r="A21" s="66" t="s">
        <v>570</v>
      </c>
      <c r="B21" s="67" t="s">
        <v>122</v>
      </c>
      <c r="C21" s="68" t="s">
        <v>123</v>
      </c>
      <c r="D21" s="69">
        <v>147919107</v>
      </c>
      <c r="E21" s="147">
        <v>273293457</v>
      </c>
      <c r="F21" s="154">
        <f t="shared" si="0"/>
        <v>0.5412464265472701</v>
      </c>
      <c r="G21" s="155">
        <v>95316309</v>
      </c>
      <c r="H21" s="155">
        <v>232163807</v>
      </c>
      <c r="I21" s="154">
        <f t="shared" si="1"/>
        <v>0.41055628020434726</v>
      </c>
      <c r="J21" s="155">
        <v>95316309</v>
      </c>
      <c r="K21" s="155">
        <v>207163807</v>
      </c>
      <c r="L21" s="154">
        <f t="shared" si="2"/>
        <v>0.46010116525808004</v>
      </c>
      <c r="M21" s="155">
        <v>95316309</v>
      </c>
      <c r="N21" s="155">
        <v>147919107</v>
      </c>
      <c r="O21" s="154">
        <f t="shared" si="3"/>
        <v>0.6443813171478922</v>
      </c>
      <c r="P21" s="155">
        <v>12490000</v>
      </c>
      <c r="Q21" s="155">
        <v>41129650</v>
      </c>
      <c r="R21" s="154">
        <f t="shared" si="4"/>
        <v>0.30367387031010473</v>
      </c>
      <c r="S21" s="155">
        <v>0</v>
      </c>
      <c r="T21" s="155">
        <v>41129650</v>
      </c>
      <c r="U21" s="154">
        <f t="shared" si="5"/>
        <v>0</v>
      </c>
      <c r="V21" s="155">
        <v>0</v>
      </c>
      <c r="W21" s="155">
        <v>412428384</v>
      </c>
      <c r="X21" s="154">
        <f t="shared" si="6"/>
        <v>0</v>
      </c>
      <c r="Y21" s="155">
        <v>27019955</v>
      </c>
      <c r="Z21" s="155">
        <v>41129650</v>
      </c>
      <c r="AA21" s="154">
        <f t="shared" si="7"/>
        <v>0.6569459015576354</v>
      </c>
      <c r="AB21" s="155">
        <v>1979577</v>
      </c>
      <c r="AC21" s="155">
        <v>44407920</v>
      </c>
      <c r="AD21" s="154">
        <f t="shared" si="8"/>
        <v>0.04457711597390736</v>
      </c>
      <c r="AE21" s="155">
        <v>29731737</v>
      </c>
      <c r="AF21" s="155">
        <v>232163807</v>
      </c>
      <c r="AG21" s="154">
        <f t="shared" si="9"/>
        <v>0.1280636175991032</v>
      </c>
    </row>
    <row r="22" spans="1:33" ht="12.75">
      <c r="A22" s="66" t="s">
        <v>570</v>
      </c>
      <c r="B22" s="67" t="s">
        <v>124</v>
      </c>
      <c r="C22" s="68" t="s">
        <v>125</v>
      </c>
      <c r="D22" s="69">
        <v>80188400</v>
      </c>
      <c r="E22" s="147">
        <v>167419100</v>
      </c>
      <c r="F22" s="154">
        <f t="shared" si="0"/>
        <v>0.4789680508376882</v>
      </c>
      <c r="G22" s="155">
        <v>57867621</v>
      </c>
      <c r="H22" s="155">
        <v>158959332</v>
      </c>
      <c r="I22" s="154">
        <f t="shared" si="1"/>
        <v>0.3640404138084828</v>
      </c>
      <c r="J22" s="155">
        <v>57867621</v>
      </c>
      <c r="K22" s="155">
        <v>158959332</v>
      </c>
      <c r="L22" s="154">
        <f t="shared" si="2"/>
        <v>0.3640404138084828</v>
      </c>
      <c r="M22" s="155">
        <v>57867621</v>
      </c>
      <c r="N22" s="155">
        <v>80188400</v>
      </c>
      <c r="O22" s="154">
        <f t="shared" si="3"/>
        <v>0.7216457866723865</v>
      </c>
      <c r="P22" s="155">
        <v>6755983</v>
      </c>
      <c r="Q22" s="155">
        <v>31517283</v>
      </c>
      <c r="R22" s="154">
        <f t="shared" si="4"/>
        <v>0.21435803968254497</v>
      </c>
      <c r="S22" s="155">
        <v>0</v>
      </c>
      <c r="T22" s="155">
        <v>31517283</v>
      </c>
      <c r="U22" s="154">
        <f t="shared" si="5"/>
        <v>0</v>
      </c>
      <c r="V22" s="155">
        <v>0</v>
      </c>
      <c r="W22" s="155">
        <v>146434014</v>
      </c>
      <c r="X22" s="154">
        <f t="shared" si="6"/>
        <v>0</v>
      </c>
      <c r="Y22" s="155">
        <v>23720000</v>
      </c>
      <c r="Z22" s="155">
        <v>31517283</v>
      </c>
      <c r="AA22" s="154">
        <f t="shared" si="7"/>
        <v>0.7526029448667895</v>
      </c>
      <c r="AB22" s="155">
        <v>0</v>
      </c>
      <c r="AC22" s="155">
        <v>674160</v>
      </c>
      <c r="AD22" s="154">
        <f t="shared" si="8"/>
        <v>0</v>
      </c>
      <c r="AE22" s="155">
        <v>23713000</v>
      </c>
      <c r="AF22" s="155">
        <v>158959332</v>
      </c>
      <c r="AG22" s="154">
        <f t="shared" si="9"/>
        <v>0.14917652019322777</v>
      </c>
    </row>
    <row r="23" spans="1:33" ht="12.75">
      <c r="A23" s="66" t="s">
        <v>570</v>
      </c>
      <c r="B23" s="67" t="s">
        <v>126</v>
      </c>
      <c r="C23" s="68" t="s">
        <v>127</v>
      </c>
      <c r="D23" s="69">
        <v>177669560</v>
      </c>
      <c r="E23" s="147">
        <v>318283010</v>
      </c>
      <c r="F23" s="154">
        <f t="shared" si="0"/>
        <v>0.5582125165901881</v>
      </c>
      <c r="G23" s="155">
        <v>98756930</v>
      </c>
      <c r="H23" s="155">
        <v>437561128</v>
      </c>
      <c r="I23" s="154">
        <f t="shared" si="1"/>
        <v>0.22569859084923102</v>
      </c>
      <c r="J23" s="155">
        <v>98756930</v>
      </c>
      <c r="K23" s="155">
        <v>295561128</v>
      </c>
      <c r="L23" s="154">
        <f t="shared" si="2"/>
        <v>0.3341336889200125</v>
      </c>
      <c r="M23" s="155">
        <v>98756930</v>
      </c>
      <c r="N23" s="155">
        <v>177669560</v>
      </c>
      <c r="O23" s="154">
        <f t="shared" si="3"/>
        <v>0.5558460886603197</v>
      </c>
      <c r="P23" s="155">
        <v>9080430</v>
      </c>
      <c r="Q23" s="155">
        <v>50499000</v>
      </c>
      <c r="R23" s="154">
        <f t="shared" si="4"/>
        <v>0.1798140557238757</v>
      </c>
      <c r="S23" s="155">
        <v>0</v>
      </c>
      <c r="T23" s="155">
        <v>50499000</v>
      </c>
      <c r="U23" s="154">
        <f t="shared" si="5"/>
        <v>0</v>
      </c>
      <c r="V23" s="155">
        <v>0</v>
      </c>
      <c r="W23" s="155">
        <v>466362744</v>
      </c>
      <c r="X23" s="154">
        <f t="shared" si="6"/>
        <v>0</v>
      </c>
      <c r="Y23" s="155">
        <v>24757948</v>
      </c>
      <c r="Z23" s="155">
        <v>50499000</v>
      </c>
      <c r="AA23" s="154">
        <f t="shared" si="7"/>
        <v>0.4902661042792927</v>
      </c>
      <c r="AB23" s="155">
        <v>106251990</v>
      </c>
      <c r="AC23" s="155">
        <v>65883298</v>
      </c>
      <c r="AD23" s="154">
        <f t="shared" si="8"/>
        <v>1.6127302856028853</v>
      </c>
      <c r="AE23" s="155">
        <v>125537943</v>
      </c>
      <c r="AF23" s="155">
        <v>437561128</v>
      </c>
      <c r="AG23" s="154">
        <f t="shared" si="9"/>
        <v>0.2869037831898084</v>
      </c>
    </row>
    <row r="24" spans="1:33" ht="12.75">
      <c r="A24" s="66" t="s">
        <v>571</v>
      </c>
      <c r="B24" s="67" t="s">
        <v>483</v>
      </c>
      <c r="C24" s="68" t="s">
        <v>484</v>
      </c>
      <c r="D24" s="69">
        <v>1128526683</v>
      </c>
      <c r="E24" s="147">
        <v>1872259578</v>
      </c>
      <c r="F24" s="154">
        <f t="shared" si="0"/>
        <v>0.602761869273236</v>
      </c>
      <c r="G24" s="155">
        <v>646855683</v>
      </c>
      <c r="H24" s="155">
        <v>1362327030</v>
      </c>
      <c r="I24" s="154">
        <f t="shared" si="1"/>
        <v>0.47481674279045905</v>
      </c>
      <c r="J24" s="155">
        <v>646855683</v>
      </c>
      <c r="K24" s="155">
        <v>1291390386</v>
      </c>
      <c r="L24" s="154">
        <f t="shared" si="2"/>
        <v>0.5008986360844722</v>
      </c>
      <c r="M24" s="155">
        <v>646855683</v>
      </c>
      <c r="N24" s="155">
        <v>1128526683</v>
      </c>
      <c r="O24" s="154">
        <f t="shared" si="3"/>
        <v>0.5731859890813056</v>
      </c>
      <c r="P24" s="155">
        <v>30300000</v>
      </c>
      <c r="Q24" s="155">
        <v>509932547</v>
      </c>
      <c r="R24" s="154">
        <f t="shared" si="4"/>
        <v>0.05941962359190225</v>
      </c>
      <c r="S24" s="155">
        <v>0</v>
      </c>
      <c r="T24" s="155">
        <v>509932547</v>
      </c>
      <c r="U24" s="154">
        <f t="shared" si="5"/>
        <v>0</v>
      </c>
      <c r="V24" s="155">
        <v>0</v>
      </c>
      <c r="W24" s="155">
        <v>5118869686</v>
      </c>
      <c r="X24" s="154">
        <f t="shared" si="6"/>
        <v>0</v>
      </c>
      <c r="Y24" s="155">
        <v>479632547</v>
      </c>
      <c r="Z24" s="155">
        <v>509932547</v>
      </c>
      <c r="AA24" s="154">
        <f t="shared" si="7"/>
        <v>0.9405803764080978</v>
      </c>
      <c r="AB24" s="155">
        <v>117515839</v>
      </c>
      <c r="AC24" s="155">
        <v>178068360</v>
      </c>
      <c r="AD24" s="154">
        <f t="shared" si="8"/>
        <v>0.6599478930451205</v>
      </c>
      <c r="AE24" s="155">
        <v>382312206</v>
      </c>
      <c r="AF24" s="155">
        <v>1362327030</v>
      </c>
      <c r="AG24" s="154">
        <f t="shared" si="9"/>
        <v>0.28063174082364056</v>
      </c>
    </row>
    <row r="25" spans="1:33" ht="16.5">
      <c r="A25" s="70"/>
      <c r="B25" s="71" t="s">
        <v>573</v>
      </c>
      <c r="C25" s="72"/>
      <c r="D25" s="73">
        <f>SUM(D18:D24)</f>
        <v>1902022996</v>
      </c>
      <c r="E25" s="148">
        <f>SUM(E18:E24)</f>
        <v>3475274672</v>
      </c>
      <c r="F25" s="156">
        <f t="shared" si="0"/>
        <v>0.5473014870808462</v>
      </c>
      <c r="G25" s="157">
        <f>SUM(G18:G24)</f>
        <v>1204768170</v>
      </c>
      <c r="H25" s="157">
        <f>SUM(H18:H24)</f>
        <v>2978568905</v>
      </c>
      <c r="I25" s="156">
        <f t="shared" si="1"/>
        <v>0.4044788649937242</v>
      </c>
      <c r="J25" s="157">
        <f>SUM(J18:J24)</f>
        <v>1204768170</v>
      </c>
      <c r="K25" s="157">
        <f>SUM(K18:K24)</f>
        <v>2726132261</v>
      </c>
      <c r="L25" s="156">
        <f t="shared" si="2"/>
        <v>0.44193313260526357</v>
      </c>
      <c r="M25" s="157">
        <f>SUM(M18:M24)</f>
        <v>1204768170</v>
      </c>
      <c r="N25" s="157">
        <f>SUM(N18:N24)</f>
        <v>1902022996</v>
      </c>
      <c r="O25" s="156">
        <f t="shared" si="3"/>
        <v>0.633414092539184</v>
      </c>
      <c r="P25" s="157">
        <f>SUM(P18:P24)</f>
        <v>66558913</v>
      </c>
      <c r="Q25" s="157">
        <f>SUM(Q18:Q24)</f>
        <v>884190393</v>
      </c>
      <c r="R25" s="156">
        <f t="shared" si="4"/>
        <v>0.07527667516740368</v>
      </c>
      <c r="S25" s="157">
        <f>SUM(S18:S24)</f>
        <v>0</v>
      </c>
      <c r="T25" s="157">
        <f>SUM(T18:T24)</f>
        <v>884190393</v>
      </c>
      <c r="U25" s="156">
        <f t="shared" si="5"/>
        <v>0</v>
      </c>
      <c r="V25" s="157">
        <f>SUM(V18:V24)</f>
        <v>0</v>
      </c>
      <c r="W25" s="157">
        <f>SUM(W18:W24)</f>
        <v>7462028004</v>
      </c>
      <c r="X25" s="156">
        <f t="shared" si="6"/>
        <v>0</v>
      </c>
      <c r="Y25" s="157">
        <f>SUM(Y18:Y24)</f>
        <v>703404294</v>
      </c>
      <c r="Z25" s="157">
        <f>SUM(Z18:Z24)</f>
        <v>884190393</v>
      </c>
      <c r="AA25" s="156">
        <f t="shared" si="7"/>
        <v>0.7955348752584784</v>
      </c>
      <c r="AB25" s="157">
        <f>SUM(AB18:AB24)</f>
        <v>251188664</v>
      </c>
      <c r="AC25" s="157">
        <f>SUM(AC18:AC24)</f>
        <v>312597074</v>
      </c>
      <c r="AD25" s="156">
        <f t="shared" si="8"/>
        <v>0.803554111322232</v>
      </c>
      <c r="AE25" s="157">
        <f>SUM(AE18:AE24)</f>
        <v>622962199</v>
      </c>
      <c r="AF25" s="157">
        <f>SUM(AF18:AF24)</f>
        <v>2978568905</v>
      </c>
      <c r="AG25" s="156">
        <f t="shared" si="9"/>
        <v>0.20914815767876285</v>
      </c>
    </row>
    <row r="26" spans="1:33" ht="12.75">
      <c r="A26" s="66" t="s">
        <v>570</v>
      </c>
      <c r="B26" s="67" t="s">
        <v>128</v>
      </c>
      <c r="C26" s="68" t="s">
        <v>129</v>
      </c>
      <c r="D26" s="69">
        <v>215484056</v>
      </c>
      <c r="E26" s="147">
        <v>267862633</v>
      </c>
      <c r="F26" s="154">
        <f t="shared" si="0"/>
        <v>0.8044573204803822</v>
      </c>
      <c r="G26" s="155">
        <v>70655433</v>
      </c>
      <c r="H26" s="155">
        <v>279183888</v>
      </c>
      <c r="I26" s="154">
        <f t="shared" si="1"/>
        <v>0.25307847636250413</v>
      </c>
      <c r="J26" s="155">
        <v>70655433</v>
      </c>
      <c r="K26" s="155">
        <v>205983888</v>
      </c>
      <c r="L26" s="154">
        <f t="shared" si="2"/>
        <v>0.3430143672207993</v>
      </c>
      <c r="M26" s="155">
        <v>70655433</v>
      </c>
      <c r="N26" s="155">
        <v>215484056</v>
      </c>
      <c r="O26" s="154">
        <f t="shared" si="3"/>
        <v>0.3278916979361109</v>
      </c>
      <c r="P26" s="155">
        <v>15607700</v>
      </c>
      <c r="Q26" s="155">
        <v>32976700</v>
      </c>
      <c r="R26" s="154">
        <f t="shared" si="4"/>
        <v>0.4732947808604257</v>
      </c>
      <c r="S26" s="155">
        <v>0</v>
      </c>
      <c r="T26" s="155">
        <v>32976700</v>
      </c>
      <c r="U26" s="154">
        <f t="shared" si="5"/>
        <v>0</v>
      </c>
      <c r="V26" s="155">
        <v>0</v>
      </c>
      <c r="W26" s="155">
        <v>712142763</v>
      </c>
      <c r="X26" s="154">
        <f t="shared" si="6"/>
        <v>0</v>
      </c>
      <c r="Y26" s="155">
        <v>22918750</v>
      </c>
      <c r="Z26" s="155">
        <v>32976700</v>
      </c>
      <c r="AA26" s="154">
        <f t="shared" si="7"/>
        <v>0.6949982866690724</v>
      </c>
      <c r="AB26" s="155">
        <v>0</v>
      </c>
      <c r="AC26" s="155">
        <v>141161130</v>
      </c>
      <c r="AD26" s="154">
        <f t="shared" si="8"/>
        <v>0</v>
      </c>
      <c r="AE26" s="155">
        <v>0</v>
      </c>
      <c r="AF26" s="155">
        <v>279183888</v>
      </c>
      <c r="AG26" s="154">
        <f t="shared" si="9"/>
        <v>0</v>
      </c>
    </row>
    <row r="27" spans="1:33" ht="12.75">
      <c r="A27" s="66" t="s">
        <v>570</v>
      </c>
      <c r="B27" s="67" t="s">
        <v>130</v>
      </c>
      <c r="C27" s="68" t="s">
        <v>131</v>
      </c>
      <c r="D27" s="69">
        <v>56259009</v>
      </c>
      <c r="E27" s="147">
        <v>222494009</v>
      </c>
      <c r="F27" s="154">
        <f t="shared" si="0"/>
        <v>0.25285628702029456</v>
      </c>
      <c r="G27" s="155">
        <v>103388000</v>
      </c>
      <c r="H27" s="155">
        <v>254374644</v>
      </c>
      <c r="I27" s="154">
        <f t="shared" si="1"/>
        <v>0.4064398808554205</v>
      </c>
      <c r="J27" s="155">
        <v>103388000</v>
      </c>
      <c r="K27" s="155">
        <v>254374644</v>
      </c>
      <c r="L27" s="154">
        <f t="shared" si="2"/>
        <v>0.4064398808554205</v>
      </c>
      <c r="M27" s="155">
        <v>103388000</v>
      </c>
      <c r="N27" s="155">
        <v>56259009</v>
      </c>
      <c r="O27" s="154">
        <f t="shared" si="3"/>
        <v>1.8377145605248753</v>
      </c>
      <c r="P27" s="155">
        <v>200000</v>
      </c>
      <c r="Q27" s="155">
        <v>38100710</v>
      </c>
      <c r="R27" s="154">
        <f t="shared" si="4"/>
        <v>0.005249246011426034</v>
      </c>
      <c r="S27" s="155">
        <v>0</v>
      </c>
      <c r="T27" s="155">
        <v>38100710</v>
      </c>
      <c r="U27" s="154">
        <f t="shared" si="5"/>
        <v>0</v>
      </c>
      <c r="V27" s="155">
        <v>0</v>
      </c>
      <c r="W27" s="155">
        <v>555156000</v>
      </c>
      <c r="X27" s="154">
        <f t="shared" si="6"/>
        <v>0</v>
      </c>
      <c r="Y27" s="155">
        <v>34355109</v>
      </c>
      <c r="Z27" s="155">
        <v>38100710</v>
      </c>
      <c r="AA27" s="154">
        <f t="shared" si="7"/>
        <v>0.9016920944517832</v>
      </c>
      <c r="AB27" s="155">
        <v>52385000</v>
      </c>
      <c r="AC27" s="155">
        <v>6180821</v>
      </c>
      <c r="AD27" s="154">
        <f t="shared" si="8"/>
        <v>8.47541127626896</v>
      </c>
      <c r="AE27" s="155">
        <v>-8364000</v>
      </c>
      <c r="AF27" s="155">
        <v>254374644</v>
      </c>
      <c r="AG27" s="154">
        <f t="shared" si="9"/>
        <v>-0.032880635697322094</v>
      </c>
    </row>
    <row r="28" spans="1:33" ht="12.75">
      <c r="A28" s="66" t="s">
        <v>570</v>
      </c>
      <c r="B28" s="67" t="s">
        <v>132</v>
      </c>
      <c r="C28" s="68" t="s">
        <v>133</v>
      </c>
      <c r="D28" s="69">
        <v>59482978</v>
      </c>
      <c r="E28" s="147">
        <v>189312878</v>
      </c>
      <c r="F28" s="154">
        <f t="shared" si="0"/>
        <v>0.3142046047179104</v>
      </c>
      <c r="G28" s="155">
        <v>62015445</v>
      </c>
      <c r="H28" s="155">
        <v>189298477</v>
      </c>
      <c r="I28" s="154">
        <f t="shared" si="1"/>
        <v>0.32760667694119905</v>
      </c>
      <c r="J28" s="155">
        <v>62015445</v>
      </c>
      <c r="K28" s="155">
        <v>170648477</v>
      </c>
      <c r="L28" s="154">
        <f t="shared" si="2"/>
        <v>0.36341048036426365</v>
      </c>
      <c r="M28" s="155">
        <v>62015445</v>
      </c>
      <c r="N28" s="155">
        <v>59482978</v>
      </c>
      <c r="O28" s="154">
        <f t="shared" si="3"/>
        <v>1.0425746505159845</v>
      </c>
      <c r="P28" s="155">
        <v>8800000</v>
      </c>
      <c r="Q28" s="155">
        <v>41470100</v>
      </c>
      <c r="R28" s="154">
        <f t="shared" si="4"/>
        <v>0.21220107981413114</v>
      </c>
      <c r="S28" s="155">
        <v>0</v>
      </c>
      <c r="T28" s="155">
        <v>41470100</v>
      </c>
      <c r="U28" s="154">
        <f t="shared" si="5"/>
        <v>0</v>
      </c>
      <c r="V28" s="155">
        <v>0</v>
      </c>
      <c r="W28" s="155">
        <v>481373000</v>
      </c>
      <c r="X28" s="154">
        <f t="shared" si="6"/>
        <v>0</v>
      </c>
      <c r="Y28" s="155">
        <v>23867813</v>
      </c>
      <c r="Z28" s="155">
        <v>41470100</v>
      </c>
      <c r="AA28" s="154">
        <f t="shared" si="7"/>
        <v>0.5755426922047451</v>
      </c>
      <c r="AB28" s="155">
        <v>34768000</v>
      </c>
      <c r="AC28" s="155">
        <v>13742149</v>
      </c>
      <c r="AD28" s="154">
        <f t="shared" si="8"/>
        <v>2.5300264172655966</v>
      </c>
      <c r="AE28" s="155">
        <v>17388000</v>
      </c>
      <c r="AF28" s="155">
        <v>189298477</v>
      </c>
      <c r="AG28" s="154">
        <f t="shared" si="9"/>
        <v>0.09185493869557122</v>
      </c>
    </row>
    <row r="29" spans="1:33" ht="12.75">
      <c r="A29" s="66" t="s">
        <v>570</v>
      </c>
      <c r="B29" s="67" t="s">
        <v>134</v>
      </c>
      <c r="C29" s="68" t="s">
        <v>135</v>
      </c>
      <c r="D29" s="69">
        <v>99258142</v>
      </c>
      <c r="E29" s="147">
        <v>243765142</v>
      </c>
      <c r="F29" s="154">
        <f t="shared" si="0"/>
        <v>0.4071875953453591</v>
      </c>
      <c r="G29" s="155">
        <v>57992551</v>
      </c>
      <c r="H29" s="155">
        <v>190972430</v>
      </c>
      <c r="I29" s="154">
        <f t="shared" si="1"/>
        <v>0.30366975484367037</v>
      </c>
      <c r="J29" s="155">
        <v>57992551</v>
      </c>
      <c r="K29" s="155">
        <v>190972430</v>
      </c>
      <c r="L29" s="154">
        <f t="shared" si="2"/>
        <v>0.30366975484367037</v>
      </c>
      <c r="M29" s="155">
        <v>57992551</v>
      </c>
      <c r="N29" s="155">
        <v>99258142</v>
      </c>
      <c r="O29" s="154">
        <f t="shared" si="3"/>
        <v>0.5842598887252998</v>
      </c>
      <c r="P29" s="155">
        <v>15184000</v>
      </c>
      <c r="Q29" s="155">
        <v>95615000</v>
      </c>
      <c r="R29" s="154">
        <f t="shared" si="4"/>
        <v>0.15880353501019714</v>
      </c>
      <c r="S29" s="155">
        <v>0</v>
      </c>
      <c r="T29" s="155">
        <v>95615000</v>
      </c>
      <c r="U29" s="154">
        <f t="shared" si="5"/>
        <v>0</v>
      </c>
      <c r="V29" s="155">
        <v>0</v>
      </c>
      <c r="W29" s="155">
        <v>377963290</v>
      </c>
      <c r="X29" s="154">
        <f t="shared" si="6"/>
        <v>0</v>
      </c>
      <c r="Y29" s="155">
        <v>78831000</v>
      </c>
      <c r="Z29" s="155">
        <v>95615000</v>
      </c>
      <c r="AA29" s="154">
        <f t="shared" si="7"/>
        <v>0.824462688908644</v>
      </c>
      <c r="AB29" s="155">
        <v>7337245</v>
      </c>
      <c r="AC29" s="155">
        <v>848642</v>
      </c>
      <c r="AD29" s="154">
        <f t="shared" si="8"/>
        <v>8.64586598353605</v>
      </c>
      <c r="AE29" s="155">
        <v>6790436</v>
      </c>
      <c r="AF29" s="155">
        <v>190972430</v>
      </c>
      <c r="AG29" s="154">
        <f t="shared" si="9"/>
        <v>0.03555715345927158</v>
      </c>
    </row>
    <row r="30" spans="1:33" ht="12.75">
      <c r="A30" s="66" t="s">
        <v>570</v>
      </c>
      <c r="B30" s="67" t="s">
        <v>136</v>
      </c>
      <c r="C30" s="68" t="s">
        <v>137</v>
      </c>
      <c r="D30" s="69">
        <v>47376444</v>
      </c>
      <c r="E30" s="147">
        <v>109608444</v>
      </c>
      <c r="F30" s="154">
        <f t="shared" si="0"/>
        <v>0.4322335239062421</v>
      </c>
      <c r="G30" s="155">
        <v>34309251</v>
      </c>
      <c r="H30" s="155">
        <v>93202061</v>
      </c>
      <c r="I30" s="154">
        <f t="shared" si="1"/>
        <v>0.36811687029109796</v>
      </c>
      <c r="J30" s="155">
        <v>34309251</v>
      </c>
      <c r="K30" s="155">
        <v>83924277</v>
      </c>
      <c r="L30" s="154">
        <f t="shared" si="2"/>
        <v>0.40881199369760435</v>
      </c>
      <c r="M30" s="155">
        <v>34309251</v>
      </c>
      <c r="N30" s="155">
        <v>47376444</v>
      </c>
      <c r="O30" s="154">
        <f t="shared" si="3"/>
        <v>0.724183752583879</v>
      </c>
      <c r="P30" s="155">
        <v>520000</v>
      </c>
      <c r="Q30" s="155">
        <v>19182050</v>
      </c>
      <c r="R30" s="154">
        <f t="shared" si="4"/>
        <v>0.02710867712262245</v>
      </c>
      <c r="S30" s="155">
        <v>0</v>
      </c>
      <c r="T30" s="155">
        <v>19182050</v>
      </c>
      <c r="U30" s="154">
        <f t="shared" si="5"/>
        <v>0</v>
      </c>
      <c r="V30" s="155">
        <v>0</v>
      </c>
      <c r="W30" s="155">
        <v>167290057</v>
      </c>
      <c r="X30" s="154">
        <f t="shared" si="6"/>
        <v>0</v>
      </c>
      <c r="Y30" s="155">
        <v>14600000</v>
      </c>
      <c r="Z30" s="155">
        <v>19182050</v>
      </c>
      <c r="AA30" s="154">
        <f t="shared" si="7"/>
        <v>0.761128242289015</v>
      </c>
      <c r="AB30" s="155">
        <v>9204386</v>
      </c>
      <c r="AC30" s="155">
        <v>15075684</v>
      </c>
      <c r="AD30" s="154">
        <f t="shared" si="8"/>
        <v>0.6105451666405318</v>
      </c>
      <c r="AE30" s="155">
        <v>18852407</v>
      </c>
      <c r="AF30" s="155">
        <v>93202061</v>
      </c>
      <c r="AG30" s="154">
        <f t="shared" si="9"/>
        <v>0.2022745720183162</v>
      </c>
    </row>
    <row r="31" spans="1:33" ht="12.75">
      <c r="A31" s="66" t="s">
        <v>570</v>
      </c>
      <c r="B31" s="67" t="s">
        <v>138</v>
      </c>
      <c r="C31" s="68" t="s">
        <v>139</v>
      </c>
      <c r="D31" s="69">
        <v>0</v>
      </c>
      <c r="E31" s="147">
        <v>0</v>
      </c>
      <c r="F31" s="154">
        <f t="shared" si="0"/>
        <v>0</v>
      </c>
      <c r="G31" s="155">
        <v>0</v>
      </c>
      <c r="H31" s="155">
        <v>0</v>
      </c>
      <c r="I31" s="154">
        <f t="shared" si="1"/>
        <v>0</v>
      </c>
      <c r="J31" s="155">
        <v>0</v>
      </c>
      <c r="K31" s="155">
        <v>0</v>
      </c>
      <c r="L31" s="154">
        <f t="shared" si="2"/>
        <v>0</v>
      </c>
      <c r="M31" s="155">
        <v>0</v>
      </c>
      <c r="N31" s="155">
        <v>0</v>
      </c>
      <c r="O31" s="154">
        <f t="shared" si="3"/>
        <v>0</v>
      </c>
      <c r="P31" s="155">
        <v>0</v>
      </c>
      <c r="Q31" s="155">
        <v>0</v>
      </c>
      <c r="R31" s="154">
        <f t="shared" si="4"/>
        <v>0</v>
      </c>
      <c r="S31" s="155">
        <v>0</v>
      </c>
      <c r="T31" s="155">
        <v>0</v>
      </c>
      <c r="U31" s="154">
        <f t="shared" si="5"/>
        <v>0</v>
      </c>
      <c r="V31" s="155">
        <v>0</v>
      </c>
      <c r="W31" s="155">
        <v>0</v>
      </c>
      <c r="X31" s="154">
        <f t="shared" si="6"/>
        <v>0</v>
      </c>
      <c r="Y31" s="155">
        <v>0</v>
      </c>
      <c r="Z31" s="155">
        <v>0</v>
      </c>
      <c r="AA31" s="154">
        <f t="shared" si="7"/>
        <v>0</v>
      </c>
      <c r="AB31" s="155">
        <v>0</v>
      </c>
      <c r="AC31" s="155">
        <v>0</v>
      </c>
      <c r="AD31" s="154">
        <f t="shared" si="8"/>
        <v>0</v>
      </c>
      <c r="AE31" s="155">
        <v>0</v>
      </c>
      <c r="AF31" s="155">
        <v>0</v>
      </c>
      <c r="AG31" s="154">
        <f t="shared" si="9"/>
        <v>0</v>
      </c>
    </row>
    <row r="32" spans="1:33" ht="12.75">
      <c r="A32" s="66" t="s">
        <v>571</v>
      </c>
      <c r="B32" s="67" t="s">
        <v>485</v>
      </c>
      <c r="C32" s="68" t="s">
        <v>486</v>
      </c>
      <c r="D32" s="69">
        <v>791222180</v>
      </c>
      <c r="E32" s="147">
        <v>1398726440</v>
      </c>
      <c r="F32" s="154">
        <f t="shared" si="0"/>
        <v>0.5656732849062323</v>
      </c>
      <c r="G32" s="155">
        <v>312010605</v>
      </c>
      <c r="H32" s="155">
        <v>1214242857</v>
      </c>
      <c r="I32" s="154">
        <f t="shared" si="1"/>
        <v>0.2569589791706718</v>
      </c>
      <c r="J32" s="155">
        <v>312010605</v>
      </c>
      <c r="K32" s="155">
        <v>1197193002</v>
      </c>
      <c r="L32" s="154">
        <f t="shared" si="2"/>
        <v>0.260618467096586</v>
      </c>
      <c r="M32" s="155">
        <v>312010605</v>
      </c>
      <c r="N32" s="155">
        <v>791222180</v>
      </c>
      <c r="O32" s="154">
        <f t="shared" si="3"/>
        <v>0.3943400638743469</v>
      </c>
      <c r="P32" s="155">
        <v>129527050</v>
      </c>
      <c r="Q32" s="155">
        <v>634699790</v>
      </c>
      <c r="R32" s="154">
        <f t="shared" si="4"/>
        <v>0.2040760876886378</v>
      </c>
      <c r="S32" s="155">
        <v>0</v>
      </c>
      <c r="T32" s="155">
        <v>634699790</v>
      </c>
      <c r="U32" s="154">
        <f t="shared" si="5"/>
        <v>0</v>
      </c>
      <c r="V32" s="155">
        <v>0</v>
      </c>
      <c r="W32" s="155">
        <v>5254897685</v>
      </c>
      <c r="X32" s="154">
        <f t="shared" si="6"/>
        <v>0</v>
      </c>
      <c r="Y32" s="155">
        <v>510199740</v>
      </c>
      <c r="Z32" s="155">
        <v>634699790</v>
      </c>
      <c r="AA32" s="154">
        <f t="shared" si="7"/>
        <v>0.8038441922282659</v>
      </c>
      <c r="AB32" s="155">
        <v>107111895</v>
      </c>
      <c r="AC32" s="155">
        <v>176403700</v>
      </c>
      <c r="AD32" s="154">
        <f t="shared" si="8"/>
        <v>0.6071975531125481</v>
      </c>
      <c r="AE32" s="155">
        <v>58767000</v>
      </c>
      <c r="AF32" s="155">
        <v>1214242857</v>
      </c>
      <c r="AG32" s="154">
        <f t="shared" si="9"/>
        <v>0.048398061113733196</v>
      </c>
    </row>
    <row r="33" spans="1:33" ht="16.5">
      <c r="A33" s="70"/>
      <c r="B33" s="71" t="s">
        <v>574</v>
      </c>
      <c r="C33" s="72"/>
      <c r="D33" s="73">
        <f>SUM(D26:D32)</f>
        <v>1269082809</v>
      </c>
      <c r="E33" s="148">
        <f>SUM(E26:E32)</f>
        <v>2431769546</v>
      </c>
      <c r="F33" s="156">
        <f t="shared" si="0"/>
        <v>0.5218762654082518</v>
      </c>
      <c r="G33" s="157">
        <f>SUM(G26:G32)</f>
        <v>640371285</v>
      </c>
      <c r="H33" s="157">
        <f>SUM(H26:H32)</f>
        <v>2221274357</v>
      </c>
      <c r="I33" s="156">
        <f t="shared" si="1"/>
        <v>0.2882900452985331</v>
      </c>
      <c r="J33" s="157">
        <f>SUM(J26:J32)</f>
        <v>640371285</v>
      </c>
      <c r="K33" s="157">
        <f>SUM(K26:K32)</f>
        <v>2103096718</v>
      </c>
      <c r="L33" s="156">
        <f t="shared" si="2"/>
        <v>0.30448969822414035</v>
      </c>
      <c r="M33" s="157">
        <f>SUM(M26:M32)</f>
        <v>640371285</v>
      </c>
      <c r="N33" s="157">
        <f>SUM(N26:N32)</f>
        <v>1269082809</v>
      </c>
      <c r="O33" s="156">
        <f t="shared" si="3"/>
        <v>0.504593774699851</v>
      </c>
      <c r="P33" s="157">
        <f>SUM(P26:P32)</f>
        <v>169838750</v>
      </c>
      <c r="Q33" s="157">
        <f>SUM(Q26:Q32)</f>
        <v>862044350</v>
      </c>
      <c r="R33" s="156">
        <f t="shared" si="4"/>
        <v>0.19701857566840963</v>
      </c>
      <c r="S33" s="157">
        <f>SUM(S26:S32)</f>
        <v>0</v>
      </c>
      <c r="T33" s="157">
        <f>SUM(T26:T32)</f>
        <v>862044350</v>
      </c>
      <c r="U33" s="156">
        <f t="shared" si="5"/>
        <v>0</v>
      </c>
      <c r="V33" s="157">
        <f>SUM(V26:V32)</f>
        <v>0</v>
      </c>
      <c r="W33" s="157">
        <f>SUM(W26:W32)</f>
        <v>7548822795</v>
      </c>
      <c r="X33" s="156">
        <f t="shared" si="6"/>
        <v>0</v>
      </c>
      <c r="Y33" s="157">
        <f>SUM(Y26:Y32)</f>
        <v>684772412</v>
      </c>
      <c r="Z33" s="157">
        <f>SUM(Z26:Z32)</f>
        <v>862044350</v>
      </c>
      <c r="AA33" s="156">
        <f t="shared" si="7"/>
        <v>0.7943586800377498</v>
      </c>
      <c r="AB33" s="157">
        <f>SUM(AB26:AB32)</f>
        <v>210806526</v>
      </c>
      <c r="AC33" s="157">
        <f>SUM(AC26:AC32)</f>
        <v>353412126</v>
      </c>
      <c r="AD33" s="156">
        <f t="shared" si="8"/>
        <v>0.5964892274239623</v>
      </c>
      <c r="AE33" s="157">
        <f>SUM(AE26:AE32)</f>
        <v>93433843</v>
      </c>
      <c r="AF33" s="157">
        <f>SUM(AF26:AF32)</f>
        <v>2221274357</v>
      </c>
      <c r="AG33" s="156">
        <f t="shared" si="9"/>
        <v>0.04206317094759492</v>
      </c>
    </row>
    <row r="34" spans="1:33" ht="12.75">
      <c r="A34" s="66" t="s">
        <v>570</v>
      </c>
      <c r="B34" s="67" t="s">
        <v>140</v>
      </c>
      <c r="C34" s="68" t="s">
        <v>141</v>
      </c>
      <c r="D34" s="69">
        <v>183721609</v>
      </c>
      <c r="E34" s="147">
        <v>332050609</v>
      </c>
      <c r="F34" s="154">
        <f t="shared" si="0"/>
        <v>0.553293998024259</v>
      </c>
      <c r="G34" s="155">
        <v>84771000</v>
      </c>
      <c r="H34" s="155">
        <v>278678476</v>
      </c>
      <c r="I34" s="154">
        <f t="shared" si="1"/>
        <v>0.3041892621804061</v>
      </c>
      <c r="J34" s="155">
        <v>84771000</v>
      </c>
      <c r="K34" s="155">
        <v>255004552</v>
      </c>
      <c r="L34" s="154">
        <f t="shared" si="2"/>
        <v>0.3324293599276612</v>
      </c>
      <c r="M34" s="155">
        <v>84771000</v>
      </c>
      <c r="N34" s="155">
        <v>183721609</v>
      </c>
      <c r="O34" s="154">
        <f t="shared" si="3"/>
        <v>0.46141006744612173</v>
      </c>
      <c r="P34" s="155">
        <v>16121856</v>
      </c>
      <c r="Q34" s="155">
        <v>53371856</v>
      </c>
      <c r="R34" s="154">
        <f t="shared" si="4"/>
        <v>0.30206661728233697</v>
      </c>
      <c r="S34" s="155">
        <v>0</v>
      </c>
      <c r="T34" s="155">
        <v>53371856</v>
      </c>
      <c r="U34" s="154">
        <f t="shared" si="5"/>
        <v>0</v>
      </c>
      <c r="V34" s="155">
        <v>0</v>
      </c>
      <c r="W34" s="155">
        <v>319172095</v>
      </c>
      <c r="X34" s="154">
        <f t="shared" si="6"/>
        <v>0</v>
      </c>
      <c r="Y34" s="155">
        <v>46880600</v>
      </c>
      <c r="Z34" s="155">
        <v>53371856</v>
      </c>
      <c r="AA34" s="154">
        <f t="shared" si="7"/>
        <v>0.8783767984384879</v>
      </c>
      <c r="AB34" s="155">
        <v>3555879</v>
      </c>
      <c r="AC34" s="155">
        <v>29334550</v>
      </c>
      <c r="AD34" s="154">
        <f t="shared" si="8"/>
        <v>0.12121811993025289</v>
      </c>
      <c r="AE34" s="155">
        <v>31541687</v>
      </c>
      <c r="AF34" s="155">
        <v>278678476</v>
      </c>
      <c r="AG34" s="154">
        <f t="shared" si="9"/>
        <v>0.1131830755382773</v>
      </c>
    </row>
    <row r="35" spans="1:33" ht="12.75">
      <c r="A35" s="66" t="s">
        <v>570</v>
      </c>
      <c r="B35" s="67" t="s">
        <v>142</v>
      </c>
      <c r="C35" s="68" t="s">
        <v>143</v>
      </c>
      <c r="D35" s="69">
        <v>105088830</v>
      </c>
      <c r="E35" s="147">
        <v>239212830</v>
      </c>
      <c r="F35" s="154">
        <f t="shared" si="0"/>
        <v>0.43931101019957836</v>
      </c>
      <c r="G35" s="155">
        <v>74259823</v>
      </c>
      <c r="H35" s="155">
        <v>206066141</v>
      </c>
      <c r="I35" s="154">
        <f t="shared" si="1"/>
        <v>0.3603688730212112</v>
      </c>
      <c r="J35" s="155">
        <v>74259823</v>
      </c>
      <c r="K35" s="155">
        <v>172932760</v>
      </c>
      <c r="L35" s="154">
        <f t="shared" si="2"/>
        <v>0.42941443252279093</v>
      </c>
      <c r="M35" s="155">
        <v>74259823</v>
      </c>
      <c r="N35" s="155">
        <v>105088830</v>
      </c>
      <c r="O35" s="154">
        <f t="shared" si="3"/>
        <v>0.7066385932738998</v>
      </c>
      <c r="P35" s="155">
        <v>29850000</v>
      </c>
      <c r="Q35" s="155">
        <v>75578000</v>
      </c>
      <c r="R35" s="154">
        <f t="shared" si="4"/>
        <v>0.3949562041864034</v>
      </c>
      <c r="S35" s="155">
        <v>0</v>
      </c>
      <c r="T35" s="155">
        <v>75578000</v>
      </c>
      <c r="U35" s="154">
        <f t="shared" si="5"/>
        <v>0</v>
      </c>
      <c r="V35" s="155">
        <v>0</v>
      </c>
      <c r="W35" s="155">
        <v>384322232</v>
      </c>
      <c r="X35" s="154">
        <f t="shared" si="6"/>
        <v>0</v>
      </c>
      <c r="Y35" s="155">
        <v>43620000</v>
      </c>
      <c r="Z35" s="155">
        <v>75578000</v>
      </c>
      <c r="AA35" s="154">
        <f t="shared" si="7"/>
        <v>0.5771520812934982</v>
      </c>
      <c r="AB35" s="155">
        <v>21904033</v>
      </c>
      <c r="AC35" s="155">
        <v>34472344</v>
      </c>
      <c r="AD35" s="154">
        <f t="shared" si="8"/>
        <v>0.6354088657272624</v>
      </c>
      <c r="AE35" s="155">
        <v>7684971</v>
      </c>
      <c r="AF35" s="155">
        <v>206066141</v>
      </c>
      <c r="AG35" s="154">
        <f t="shared" si="9"/>
        <v>0.0372937104693973</v>
      </c>
    </row>
    <row r="36" spans="1:33" ht="12.75">
      <c r="A36" s="66" t="s">
        <v>570</v>
      </c>
      <c r="B36" s="67" t="s">
        <v>144</v>
      </c>
      <c r="C36" s="68" t="s">
        <v>145</v>
      </c>
      <c r="D36" s="69">
        <v>0</v>
      </c>
      <c r="E36" s="147">
        <v>0</v>
      </c>
      <c r="F36" s="154">
        <f t="shared" si="0"/>
        <v>0</v>
      </c>
      <c r="G36" s="155">
        <v>0</v>
      </c>
      <c r="H36" s="155">
        <v>0</v>
      </c>
      <c r="I36" s="154">
        <f t="shared" si="1"/>
        <v>0</v>
      </c>
      <c r="J36" s="155">
        <v>0</v>
      </c>
      <c r="K36" s="155">
        <v>0</v>
      </c>
      <c r="L36" s="154">
        <f t="shared" si="2"/>
        <v>0</v>
      </c>
      <c r="M36" s="155">
        <v>0</v>
      </c>
      <c r="N36" s="155">
        <v>0</v>
      </c>
      <c r="O36" s="154">
        <f t="shared" si="3"/>
        <v>0</v>
      </c>
      <c r="P36" s="155">
        <v>0</v>
      </c>
      <c r="Q36" s="155">
        <v>0</v>
      </c>
      <c r="R36" s="154">
        <f t="shared" si="4"/>
        <v>0</v>
      </c>
      <c r="S36" s="155">
        <v>0</v>
      </c>
      <c r="T36" s="155">
        <v>0</v>
      </c>
      <c r="U36" s="154">
        <f t="shared" si="5"/>
        <v>0</v>
      </c>
      <c r="V36" s="155">
        <v>0</v>
      </c>
      <c r="W36" s="155">
        <v>0</v>
      </c>
      <c r="X36" s="154">
        <f t="shared" si="6"/>
        <v>0</v>
      </c>
      <c r="Y36" s="155">
        <v>0</v>
      </c>
      <c r="Z36" s="155">
        <v>0</v>
      </c>
      <c r="AA36" s="154">
        <f t="shared" si="7"/>
        <v>0</v>
      </c>
      <c r="AB36" s="155">
        <v>0</v>
      </c>
      <c r="AC36" s="155">
        <v>0</v>
      </c>
      <c r="AD36" s="154">
        <f t="shared" si="8"/>
        <v>0</v>
      </c>
      <c r="AE36" s="155">
        <v>0</v>
      </c>
      <c r="AF36" s="155">
        <v>0</v>
      </c>
      <c r="AG36" s="154">
        <f t="shared" si="9"/>
        <v>0</v>
      </c>
    </row>
    <row r="37" spans="1:33" ht="12.75">
      <c r="A37" s="66" t="s">
        <v>571</v>
      </c>
      <c r="B37" s="67" t="s">
        <v>487</v>
      </c>
      <c r="C37" s="68" t="s">
        <v>488</v>
      </c>
      <c r="D37" s="69">
        <v>349855698</v>
      </c>
      <c r="E37" s="147">
        <v>685054698</v>
      </c>
      <c r="F37" s="154">
        <f t="shared" si="0"/>
        <v>0.5106974655036962</v>
      </c>
      <c r="G37" s="155">
        <v>189902164</v>
      </c>
      <c r="H37" s="155">
        <v>494426410</v>
      </c>
      <c r="I37" s="154">
        <f t="shared" si="1"/>
        <v>0.3840858015654949</v>
      </c>
      <c r="J37" s="155">
        <v>189902164</v>
      </c>
      <c r="K37" s="155">
        <v>490162137</v>
      </c>
      <c r="L37" s="154">
        <f t="shared" si="2"/>
        <v>0.3874272402235752</v>
      </c>
      <c r="M37" s="155">
        <v>189902164</v>
      </c>
      <c r="N37" s="155">
        <v>349855698</v>
      </c>
      <c r="O37" s="154">
        <f t="shared" si="3"/>
        <v>0.5428014037947726</v>
      </c>
      <c r="P37" s="155">
        <v>17072670</v>
      </c>
      <c r="Q37" s="155">
        <v>278735760</v>
      </c>
      <c r="R37" s="154">
        <f t="shared" si="4"/>
        <v>0.06125037562457002</v>
      </c>
      <c r="S37" s="155">
        <v>12305170</v>
      </c>
      <c r="T37" s="155">
        <v>278735760</v>
      </c>
      <c r="U37" s="154">
        <f t="shared" si="5"/>
        <v>0.044146362849173</v>
      </c>
      <c r="V37" s="155">
        <v>12305170</v>
      </c>
      <c r="W37" s="155">
        <v>1698712537</v>
      </c>
      <c r="X37" s="154">
        <f t="shared" si="6"/>
        <v>0.0072438212657990175</v>
      </c>
      <c r="Y37" s="155">
        <v>270267320</v>
      </c>
      <c r="Z37" s="155">
        <v>278735760</v>
      </c>
      <c r="AA37" s="154">
        <f t="shared" si="7"/>
        <v>0.9696183941378745</v>
      </c>
      <c r="AB37" s="155">
        <v>26014240</v>
      </c>
      <c r="AC37" s="155">
        <v>71981028</v>
      </c>
      <c r="AD37" s="154">
        <f t="shared" si="8"/>
        <v>0.36140411887421225</v>
      </c>
      <c r="AE37" s="155">
        <v>51354821</v>
      </c>
      <c r="AF37" s="155">
        <v>494426410</v>
      </c>
      <c r="AG37" s="154">
        <f t="shared" si="9"/>
        <v>0.10386747139983886</v>
      </c>
    </row>
    <row r="38" spans="1:33" ht="16.5">
      <c r="A38" s="70"/>
      <c r="B38" s="71" t="s">
        <v>575</v>
      </c>
      <c r="C38" s="72"/>
      <c r="D38" s="73">
        <f>SUM(D34:D37)</f>
        <v>638666137</v>
      </c>
      <c r="E38" s="148">
        <f>SUM(E34:E37)</f>
        <v>1256318137</v>
      </c>
      <c r="F38" s="156">
        <f t="shared" si="0"/>
        <v>0.5083633820053655</v>
      </c>
      <c r="G38" s="157">
        <f>SUM(G34:G37)</f>
        <v>348932987</v>
      </c>
      <c r="H38" s="157">
        <f>SUM(H34:H37)</f>
        <v>979171027</v>
      </c>
      <c r="I38" s="156">
        <f t="shared" si="1"/>
        <v>0.35635550621740364</v>
      </c>
      <c r="J38" s="157">
        <f>SUM(J34:J37)</f>
        <v>348932987</v>
      </c>
      <c r="K38" s="157">
        <f>SUM(K34:K37)</f>
        <v>918099449</v>
      </c>
      <c r="L38" s="156">
        <f t="shared" si="2"/>
        <v>0.3800601202626362</v>
      </c>
      <c r="M38" s="157">
        <f>SUM(M34:M37)</f>
        <v>348932987</v>
      </c>
      <c r="N38" s="157">
        <f>SUM(N34:N37)</f>
        <v>638666137</v>
      </c>
      <c r="O38" s="156">
        <f t="shared" si="3"/>
        <v>0.5463464661505922</v>
      </c>
      <c r="P38" s="157">
        <f>SUM(P34:P37)</f>
        <v>63044526</v>
      </c>
      <c r="Q38" s="157">
        <f>SUM(Q34:Q37)</f>
        <v>407685616</v>
      </c>
      <c r="R38" s="156">
        <f t="shared" si="4"/>
        <v>0.15464005480144288</v>
      </c>
      <c r="S38" s="157">
        <f>SUM(S34:S37)</f>
        <v>12305170</v>
      </c>
      <c r="T38" s="157">
        <f>SUM(T34:T37)</f>
        <v>407685616</v>
      </c>
      <c r="U38" s="156">
        <f t="shared" si="5"/>
        <v>0.0301829878638642</v>
      </c>
      <c r="V38" s="157">
        <f>SUM(V34:V37)</f>
        <v>12305170</v>
      </c>
      <c r="W38" s="157">
        <f>SUM(W34:W37)</f>
        <v>2402206864</v>
      </c>
      <c r="X38" s="156">
        <f t="shared" si="6"/>
        <v>0.005122443942862699</v>
      </c>
      <c r="Y38" s="157">
        <f>SUM(Y34:Y37)</f>
        <v>360767920</v>
      </c>
      <c r="Z38" s="157">
        <f>SUM(Z34:Z37)</f>
        <v>407685616</v>
      </c>
      <c r="AA38" s="156">
        <f t="shared" si="7"/>
        <v>0.8849169699428395</v>
      </c>
      <c r="AB38" s="157">
        <f>SUM(AB34:AB37)</f>
        <v>51474152</v>
      </c>
      <c r="AC38" s="157">
        <f>SUM(AC34:AC37)</f>
        <v>135787922</v>
      </c>
      <c r="AD38" s="156">
        <f t="shared" si="8"/>
        <v>0.379077544172154</v>
      </c>
      <c r="AE38" s="157">
        <f>SUM(AE34:AE37)</f>
        <v>90581479</v>
      </c>
      <c r="AF38" s="157">
        <f>SUM(AF34:AF37)</f>
        <v>979171027</v>
      </c>
      <c r="AG38" s="156">
        <f t="shared" si="9"/>
        <v>0.09250833256119209</v>
      </c>
    </row>
    <row r="39" spans="1:33" ht="12.75">
      <c r="A39" s="66" t="s">
        <v>570</v>
      </c>
      <c r="B39" s="67" t="s">
        <v>146</v>
      </c>
      <c r="C39" s="68" t="s">
        <v>147</v>
      </c>
      <c r="D39" s="69">
        <v>130233753</v>
      </c>
      <c r="E39" s="147">
        <v>329793753</v>
      </c>
      <c r="F39" s="154">
        <f t="shared" si="0"/>
        <v>0.39489454186234996</v>
      </c>
      <c r="G39" s="155">
        <v>107425263</v>
      </c>
      <c r="H39" s="155">
        <v>248742332</v>
      </c>
      <c r="I39" s="154">
        <f t="shared" si="1"/>
        <v>0.43187366676292155</v>
      </c>
      <c r="J39" s="155">
        <v>107425263</v>
      </c>
      <c r="K39" s="155">
        <v>248742332</v>
      </c>
      <c r="L39" s="154">
        <f t="shared" si="2"/>
        <v>0.43187366676292155</v>
      </c>
      <c r="M39" s="155">
        <v>107425263</v>
      </c>
      <c r="N39" s="155">
        <v>130233753</v>
      </c>
      <c r="O39" s="154">
        <f t="shared" si="3"/>
        <v>0.8248649871896113</v>
      </c>
      <c r="P39" s="155">
        <v>0</v>
      </c>
      <c r="Q39" s="155">
        <v>114777000</v>
      </c>
      <c r="R39" s="154">
        <f t="shared" si="4"/>
        <v>0</v>
      </c>
      <c r="S39" s="155">
        <v>0</v>
      </c>
      <c r="T39" s="155">
        <v>114777000</v>
      </c>
      <c r="U39" s="154">
        <f t="shared" si="5"/>
        <v>0</v>
      </c>
      <c r="V39" s="155">
        <v>0</v>
      </c>
      <c r="W39" s="155">
        <v>436898653</v>
      </c>
      <c r="X39" s="154">
        <f t="shared" si="6"/>
        <v>0</v>
      </c>
      <c r="Y39" s="155">
        <v>62459339</v>
      </c>
      <c r="Z39" s="155">
        <v>114777000</v>
      </c>
      <c r="AA39" s="154">
        <f t="shared" si="7"/>
        <v>0.5441799228068341</v>
      </c>
      <c r="AB39" s="155">
        <v>49353893</v>
      </c>
      <c r="AC39" s="155">
        <v>1150000</v>
      </c>
      <c r="AD39" s="154">
        <f t="shared" si="8"/>
        <v>42.91642869565217</v>
      </c>
      <c r="AE39" s="155">
        <v>24862986</v>
      </c>
      <c r="AF39" s="155">
        <v>248742332</v>
      </c>
      <c r="AG39" s="154">
        <f t="shared" si="9"/>
        <v>0.09995478373178555</v>
      </c>
    </row>
    <row r="40" spans="1:33" ht="12.75">
      <c r="A40" s="66" t="s">
        <v>570</v>
      </c>
      <c r="B40" s="67" t="s">
        <v>148</v>
      </c>
      <c r="C40" s="68" t="s">
        <v>149</v>
      </c>
      <c r="D40" s="69">
        <v>89171549</v>
      </c>
      <c r="E40" s="147">
        <v>223048949</v>
      </c>
      <c r="F40" s="154">
        <f t="shared" si="0"/>
        <v>0.399784663410362</v>
      </c>
      <c r="G40" s="155">
        <v>62908535</v>
      </c>
      <c r="H40" s="155">
        <v>223048471</v>
      </c>
      <c r="I40" s="154">
        <f t="shared" si="1"/>
        <v>0.28203975000572856</v>
      </c>
      <c r="J40" s="155">
        <v>62908535</v>
      </c>
      <c r="K40" s="155">
        <v>223048471</v>
      </c>
      <c r="L40" s="154">
        <f t="shared" si="2"/>
        <v>0.28203975000572856</v>
      </c>
      <c r="M40" s="155">
        <v>62908535</v>
      </c>
      <c r="N40" s="155">
        <v>89171549</v>
      </c>
      <c r="O40" s="154">
        <f t="shared" si="3"/>
        <v>0.7054776518461062</v>
      </c>
      <c r="P40" s="155">
        <v>25550600</v>
      </c>
      <c r="Q40" s="155">
        <v>79331600</v>
      </c>
      <c r="R40" s="154">
        <f t="shared" si="4"/>
        <v>0.32207342345294937</v>
      </c>
      <c r="S40" s="155">
        <v>0</v>
      </c>
      <c r="T40" s="155">
        <v>79331600</v>
      </c>
      <c r="U40" s="154">
        <f t="shared" si="5"/>
        <v>0</v>
      </c>
      <c r="V40" s="155">
        <v>0</v>
      </c>
      <c r="W40" s="155">
        <v>416012016</v>
      </c>
      <c r="X40" s="154">
        <f t="shared" si="6"/>
        <v>0</v>
      </c>
      <c r="Y40" s="155">
        <v>73781000</v>
      </c>
      <c r="Z40" s="155">
        <v>79331600</v>
      </c>
      <c r="AA40" s="154">
        <f t="shared" si="7"/>
        <v>0.9300329250891196</v>
      </c>
      <c r="AB40" s="155">
        <v>3152570</v>
      </c>
      <c r="AC40" s="155">
        <v>2000000</v>
      </c>
      <c r="AD40" s="154">
        <f t="shared" si="8"/>
        <v>1.576285</v>
      </c>
      <c r="AE40" s="155">
        <v>29883319</v>
      </c>
      <c r="AF40" s="155">
        <v>223048471</v>
      </c>
      <c r="AG40" s="154">
        <f t="shared" si="9"/>
        <v>0.13397679377053429</v>
      </c>
    </row>
    <row r="41" spans="1:33" ht="12.75">
      <c r="A41" s="66" t="s">
        <v>570</v>
      </c>
      <c r="B41" s="67" t="s">
        <v>150</v>
      </c>
      <c r="C41" s="68" t="s">
        <v>151</v>
      </c>
      <c r="D41" s="69">
        <v>117605833</v>
      </c>
      <c r="E41" s="147">
        <v>344461833</v>
      </c>
      <c r="F41" s="154">
        <f t="shared" si="0"/>
        <v>0.3414190535297999</v>
      </c>
      <c r="G41" s="155">
        <v>116929698</v>
      </c>
      <c r="H41" s="155">
        <v>285314941</v>
      </c>
      <c r="I41" s="154">
        <f t="shared" si="1"/>
        <v>0.40982676052706263</v>
      </c>
      <c r="J41" s="155">
        <v>116929698</v>
      </c>
      <c r="K41" s="155">
        <v>285314941</v>
      </c>
      <c r="L41" s="154">
        <f t="shared" si="2"/>
        <v>0.40982676052706263</v>
      </c>
      <c r="M41" s="155">
        <v>116929698</v>
      </c>
      <c r="N41" s="155">
        <v>117605833</v>
      </c>
      <c r="O41" s="154">
        <f t="shared" si="3"/>
        <v>0.994250837881485</v>
      </c>
      <c r="P41" s="155">
        <v>0</v>
      </c>
      <c r="Q41" s="155">
        <v>59146893</v>
      </c>
      <c r="R41" s="154">
        <f t="shared" si="4"/>
        <v>0</v>
      </c>
      <c r="S41" s="155">
        <v>0</v>
      </c>
      <c r="T41" s="155">
        <v>59146893</v>
      </c>
      <c r="U41" s="154">
        <f t="shared" si="5"/>
        <v>0</v>
      </c>
      <c r="V41" s="155">
        <v>0</v>
      </c>
      <c r="W41" s="155">
        <v>353793693</v>
      </c>
      <c r="X41" s="154">
        <f t="shared" si="6"/>
        <v>0</v>
      </c>
      <c r="Y41" s="155">
        <v>55396893</v>
      </c>
      <c r="Z41" s="155">
        <v>59146893</v>
      </c>
      <c r="AA41" s="154">
        <f t="shared" si="7"/>
        <v>0.9365985293597755</v>
      </c>
      <c r="AB41" s="155">
        <v>4978257</v>
      </c>
      <c r="AC41" s="155">
        <v>244559</v>
      </c>
      <c r="AD41" s="154">
        <f t="shared" si="8"/>
        <v>20.35605722954379</v>
      </c>
      <c r="AE41" s="155">
        <v>16684531</v>
      </c>
      <c r="AF41" s="155">
        <v>285314941</v>
      </c>
      <c r="AG41" s="154">
        <f t="shared" si="9"/>
        <v>0.05847759301185703</v>
      </c>
    </row>
    <row r="42" spans="1:33" ht="12.75">
      <c r="A42" s="66" t="s">
        <v>570</v>
      </c>
      <c r="B42" s="67" t="s">
        <v>152</v>
      </c>
      <c r="C42" s="68" t="s">
        <v>153</v>
      </c>
      <c r="D42" s="69">
        <v>78980694</v>
      </c>
      <c r="E42" s="147">
        <v>251217570</v>
      </c>
      <c r="F42" s="154">
        <f t="shared" si="0"/>
        <v>0.3143916008740949</v>
      </c>
      <c r="G42" s="155">
        <v>87165001</v>
      </c>
      <c r="H42" s="155">
        <v>234414625</v>
      </c>
      <c r="I42" s="154">
        <f t="shared" si="1"/>
        <v>0.3718411383248805</v>
      </c>
      <c r="J42" s="155">
        <v>87165001</v>
      </c>
      <c r="K42" s="155">
        <v>234414625</v>
      </c>
      <c r="L42" s="154">
        <f t="shared" si="2"/>
        <v>0.3718411383248805</v>
      </c>
      <c r="M42" s="155">
        <v>87165001</v>
      </c>
      <c r="N42" s="155">
        <v>78980694</v>
      </c>
      <c r="O42" s="154">
        <f t="shared" si="3"/>
        <v>1.10362414642748</v>
      </c>
      <c r="P42" s="155">
        <v>0</v>
      </c>
      <c r="Q42" s="155">
        <v>49340772</v>
      </c>
      <c r="R42" s="154">
        <f t="shared" si="4"/>
        <v>0</v>
      </c>
      <c r="S42" s="155">
        <v>0</v>
      </c>
      <c r="T42" s="155">
        <v>49340772</v>
      </c>
      <c r="U42" s="154">
        <f t="shared" si="5"/>
        <v>0</v>
      </c>
      <c r="V42" s="155">
        <v>0</v>
      </c>
      <c r="W42" s="155">
        <v>250939373</v>
      </c>
      <c r="X42" s="154">
        <f t="shared" si="6"/>
        <v>0</v>
      </c>
      <c r="Y42" s="155">
        <v>23817426</v>
      </c>
      <c r="Z42" s="155">
        <v>49340772</v>
      </c>
      <c r="AA42" s="154">
        <f t="shared" si="7"/>
        <v>0.4827128768881038</v>
      </c>
      <c r="AB42" s="155">
        <v>5364607</v>
      </c>
      <c r="AC42" s="155">
        <v>1220294</v>
      </c>
      <c r="AD42" s="154">
        <f t="shared" si="8"/>
        <v>4.39615945009973</v>
      </c>
      <c r="AE42" s="155">
        <v>9108852</v>
      </c>
      <c r="AF42" s="155">
        <v>234414625</v>
      </c>
      <c r="AG42" s="154">
        <f t="shared" si="9"/>
        <v>0.038857865630184125</v>
      </c>
    </row>
    <row r="43" spans="1:33" ht="12.75">
      <c r="A43" s="66" t="s">
        <v>570</v>
      </c>
      <c r="B43" s="67" t="s">
        <v>154</v>
      </c>
      <c r="C43" s="68" t="s">
        <v>155</v>
      </c>
      <c r="D43" s="69">
        <v>888451887</v>
      </c>
      <c r="E43" s="147">
        <v>1167577530</v>
      </c>
      <c r="F43" s="154">
        <f t="shared" si="0"/>
        <v>0.7609360956098564</v>
      </c>
      <c r="G43" s="155">
        <v>382481159</v>
      </c>
      <c r="H43" s="155">
        <v>1150512436</v>
      </c>
      <c r="I43" s="154">
        <f t="shared" si="1"/>
        <v>0.3324441762053235</v>
      </c>
      <c r="J43" s="155">
        <v>382481159</v>
      </c>
      <c r="K43" s="155">
        <v>904490322</v>
      </c>
      <c r="L43" s="154">
        <f t="shared" si="2"/>
        <v>0.4228692664773477</v>
      </c>
      <c r="M43" s="155">
        <v>382481159</v>
      </c>
      <c r="N43" s="155">
        <v>888451887</v>
      </c>
      <c r="O43" s="154">
        <f t="shared" si="3"/>
        <v>0.4305029508030073</v>
      </c>
      <c r="P43" s="155">
        <v>14662909</v>
      </c>
      <c r="Q43" s="155">
        <v>266002141</v>
      </c>
      <c r="R43" s="154">
        <f t="shared" si="4"/>
        <v>0.05512327436492325</v>
      </c>
      <c r="S43" s="155">
        <v>0</v>
      </c>
      <c r="T43" s="155">
        <v>266002141</v>
      </c>
      <c r="U43" s="154">
        <f t="shared" si="5"/>
        <v>0</v>
      </c>
      <c r="V43" s="155">
        <v>0</v>
      </c>
      <c r="W43" s="155">
        <v>2085878200</v>
      </c>
      <c r="X43" s="154">
        <f t="shared" si="6"/>
        <v>0</v>
      </c>
      <c r="Y43" s="155">
        <v>241339479</v>
      </c>
      <c r="Z43" s="155">
        <v>266002141</v>
      </c>
      <c r="AA43" s="154">
        <f t="shared" si="7"/>
        <v>0.9072839718233696</v>
      </c>
      <c r="AB43" s="155">
        <v>131016696</v>
      </c>
      <c r="AC43" s="155">
        <v>355736052</v>
      </c>
      <c r="AD43" s="154">
        <f t="shared" si="8"/>
        <v>0.3682974926589673</v>
      </c>
      <c r="AE43" s="155">
        <v>185315542</v>
      </c>
      <c r="AF43" s="155">
        <v>1150512436</v>
      </c>
      <c r="AG43" s="154">
        <f t="shared" si="9"/>
        <v>0.1610721763636808</v>
      </c>
    </row>
    <row r="44" spans="1:33" ht="12.75">
      <c r="A44" s="66" t="s">
        <v>571</v>
      </c>
      <c r="B44" s="67" t="s">
        <v>489</v>
      </c>
      <c r="C44" s="68" t="s">
        <v>490</v>
      </c>
      <c r="D44" s="69">
        <v>1535275296</v>
      </c>
      <c r="E44" s="147">
        <v>2211841297</v>
      </c>
      <c r="F44" s="154">
        <f t="shared" si="0"/>
        <v>0.6941163898523592</v>
      </c>
      <c r="G44" s="155">
        <v>434776158</v>
      </c>
      <c r="H44" s="155">
        <v>1134760924</v>
      </c>
      <c r="I44" s="154">
        <f t="shared" si="1"/>
        <v>0.3831433994637623</v>
      </c>
      <c r="J44" s="155">
        <v>434776158</v>
      </c>
      <c r="K44" s="155">
        <v>1083760924</v>
      </c>
      <c r="L44" s="154">
        <f t="shared" si="2"/>
        <v>0.40117349534554725</v>
      </c>
      <c r="M44" s="155">
        <v>434776158</v>
      </c>
      <c r="N44" s="155">
        <v>1535275296</v>
      </c>
      <c r="O44" s="154">
        <f t="shared" si="3"/>
        <v>0.28319100758851784</v>
      </c>
      <c r="P44" s="155">
        <v>146798700</v>
      </c>
      <c r="Q44" s="155">
        <v>1221592700</v>
      </c>
      <c r="R44" s="154">
        <f t="shared" si="4"/>
        <v>0.12016992242995558</v>
      </c>
      <c r="S44" s="155">
        <v>0</v>
      </c>
      <c r="T44" s="155">
        <v>1221592700</v>
      </c>
      <c r="U44" s="154">
        <f t="shared" si="5"/>
        <v>0</v>
      </c>
      <c r="V44" s="155">
        <v>0</v>
      </c>
      <c r="W44" s="155">
        <v>8224436649</v>
      </c>
      <c r="X44" s="154">
        <f t="shared" si="6"/>
        <v>0</v>
      </c>
      <c r="Y44" s="155">
        <v>1128544000</v>
      </c>
      <c r="Z44" s="155">
        <v>1221592700</v>
      </c>
      <c r="AA44" s="154">
        <f t="shared" si="7"/>
        <v>0.9238300130640925</v>
      </c>
      <c r="AB44" s="155">
        <v>180547615</v>
      </c>
      <c r="AC44" s="155">
        <v>236406590</v>
      </c>
      <c r="AD44" s="154">
        <f t="shared" si="8"/>
        <v>0.7637165063799617</v>
      </c>
      <c r="AE44" s="155">
        <v>335380352</v>
      </c>
      <c r="AF44" s="155">
        <v>1134760924</v>
      </c>
      <c r="AG44" s="154">
        <f t="shared" si="9"/>
        <v>0.29555155179100967</v>
      </c>
    </row>
    <row r="45" spans="1:33" ht="16.5">
      <c r="A45" s="70"/>
      <c r="B45" s="133" t="s">
        <v>636</v>
      </c>
      <c r="C45" s="72"/>
      <c r="D45" s="73">
        <f>SUM(D39:D44)</f>
        <v>2839719012</v>
      </c>
      <c r="E45" s="148">
        <f>SUM(E39:E44)</f>
        <v>4527940932</v>
      </c>
      <c r="F45" s="156">
        <f t="shared" si="0"/>
        <v>0.6271546061767398</v>
      </c>
      <c r="G45" s="157">
        <f>SUM(G39:G44)</f>
        <v>1191685814</v>
      </c>
      <c r="H45" s="157">
        <f>SUM(H39:H44)</f>
        <v>3276793729</v>
      </c>
      <c r="I45" s="156">
        <f t="shared" si="1"/>
        <v>0.3636743452764341</v>
      </c>
      <c r="J45" s="157">
        <f>SUM(J39:J44)</f>
        <v>1191685814</v>
      </c>
      <c r="K45" s="157">
        <f>SUM(K39:K44)</f>
        <v>2979771615</v>
      </c>
      <c r="L45" s="156">
        <f t="shared" si="2"/>
        <v>0.3999252184298695</v>
      </c>
      <c r="M45" s="157">
        <f>SUM(M39:M44)</f>
        <v>1191685814</v>
      </c>
      <c r="N45" s="157">
        <f>SUM(N39:N44)</f>
        <v>2839719012</v>
      </c>
      <c r="O45" s="156">
        <f t="shared" si="3"/>
        <v>0.41964920084142465</v>
      </c>
      <c r="P45" s="157">
        <f>SUM(P39:P44)</f>
        <v>187012209</v>
      </c>
      <c r="Q45" s="157">
        <f>SUM(Q39:Q44)</f>
        <v>1790191106</v>
      </c>
      <c r="R45" s="156">
        <f t="shared" si="4"/>
        <v>0.10446494140944526</v>
      </c>
      <c r="S45" s="157">
        <f>SUM(S39:S44)</f>
        <v>0</v>
      </c>
      <c r="T45" s="157">
        <f>SUM(T39:T44)</f>
        <v>1790191106</v>
      </c>
      <c r="U45" s="156">
        <f t="shared" si="5"/>
        <v>0</v>
      </c>
      <c r="V45" s="157">
        <f>SUM(V39:V44)</f>
        <v>0</v>
      </c>
      <c r="W45" s="157">
        <f>SUM(W39:W44)</f>
        <v>11767958584</v>
      </c>
      <c r="X45" s="156">
        <f t="shared" si="6"/>
        <v>0</v>
      </c>
      <c r="Y45" s="157">
        <f>SUM(Y39:Y44)</f>
        <v>1585338137</v>
      </c>
      <c r="Z45" s="157">
        <f>SUM(Z39:Z44)</f>
        <v>1790191106</v>
      </c>
      <c r="AA45" s="156">
        <f t="shared" si="7"/>
        <v>0.8855692175469897</v>
      </c>
      <c r="AB45" s="157">
        <f>SUM(AB39:AB44)</f>
        <v>374413638</v>
      </c>
      <c r="AC45" s="157">
        <f>SUM(AC39:AC44)</f>
        <v>596757495</v>
      </c>
      <c r="AD45" s="156">
        <f t="shared" si="8"/>
        <v>0.627413381712114</v>
      </c>
      <c r="AE45" s="157">
        <f>SUM(AE39:AE44)</f>
        <v>601235582</v>
      </c>
      <c r="AF45" s="157">
        <f>SUM(AF39:AF44)</f>
        <v>3276793729</v>
      </c>
      <c r="AG45" s="156">
        <f t="shared" si="9"/>
        <v>0.18348288959387227</v>
      </c>
    </row>
    <row r="46" spans="1:33" ht="13.5" customHeight="1">
      <c r="A46" s="66" t="s">
        <v>570</v>
      </c>
      <c r="B46" s="67" t="s">
        <v>156</v>
      </c>
      <c r="C46" s="68" t="s">
        <v>157</v>
      </c>
      <c r="D46" s="69">
        <v>236636867</v>
      </c>
      <c r="E46" s="147">
        <v>414018467</v>
      </c>
      <c r="F46" s="154">
        <f t="shared" si="0"/>
        <v>0.5715611400493399</v>
      </c>
      <c r="G46" s="155">
        <v>95663331</v>
      </c>
      <c r="H46" s="155">
        <v>289350033</v>
      </c>
      <c r="I46" s="154">
        <f t="shared" si="1"/>
        <v>0.33061455016319286</v>
      </c>
      <c r="J46" s="155">
        <v>95663331</v>
      </c>
      <c r="K46" s="155">
        <v>250250033</v>
      </c>
      <c r="L46" s="154">
        <f t="shared" si="2"/>
        <v>0.38227100253769</v>
      </c>
      <c r="M46" s="155">
        <v>95663331</v>
      </c>
      <c r="N46" s="155">
        <v>236636867</v>
      </c>
      <c r="O46" s="154">
        <f t="shared" si="3"/>
        <v>0.4042621600462619</v>
      </c>
      <c r="P46" s="155">
        <v>29385000</v>
      </c>
      <c r="Q46" s="155">
        <v>154046400</v>
      </c>
      <c r="R46" s="154">
        <f t="shared" si="4"/>
        <v>0.19075421431464806</v>
      </c>
      <c r="S46" s="155">
        <v>0</v>
      </c>
      <c r="T46" s="155">
        <v>154046400</v>
      </c>
      <c r="U46" s="154">
        <f t="shared" si="5"/>
        <v>0</v>
      </c>
      <c r="V46" s="155">
        <v>0</v>
      </c>
      <c r="W46" s="155">
        <v>846457052</v>
      </c>
      <c r="X46" s="154">
        <f t="shared" si="6"/>
        <v>0</v>
      </c>
      <c r="Y46" s="155">
        <v>121910800</v>
      </c>
      <c r="Z46" s="155">
        <v>154046400</v>
      </c>
      <c r="AA46" s="154">
        <f t="shared" si="7"/>
        <v>0.7913901266112029</v>
      </c>
      <c r="AB46" s="155">
        <v>12299368</v>
      </c>
      <c r="AC46" s="155">
        <v>57614450</v>
      </c>
      <c r="AD46" s="154">
        <f t="shared" si="8"/>
        <v>0.21347713984946484</v>
      </c>
      <c r="AE46" s="155">
        <v>30918604</v>
      </c>
      <c r="AF46" s="155">
        <v>289350033</v>
      </c>
      <c r="AG46" s="154">
        <f t="shared" si="9"/>
        <v>0.10685536711170861</v>
      </c>
    </row>
    <row r="47" spans="1:33" ht="12.75">
      <c r="A47" s="66" t="s">
        <v>570</v>
      </c>
      <c r="B47" s="67" t="s">
        <v>158</v>
      </c>
      <c r="C47" s="68" t="s">
        <v>159</v>
      </c>
      <c r="D47" s="69">
        <v>136195224</v>
      </c>
      <c r="E47" s="147">
        <v>304174944</v>
      </c>
      <c r="F47" s="154">
        <f t="shared" si="0"/>
        <v>0.4477529352319039</v>
      </c>
      <c r="G47" s="155">
        <v>61402370</v>
      </c>
      <c r="H47" s="155">
        <v>231936092</v>
      </c>
      <c r="I47" s="154">
        <f t="shared" si="1"/>
        <v>0.26473831420769134</v>
      </c>
      <c r="J47" s="155">
        <v>61402370</v>
      </c>
      <c r="K47" s="155">
        <v>231936092</v>
      </c>
      <c r="L47" s="154">
        <f t="shared" si="2"/>
        <v>0.26473831420769134</v>
      </c>
      <c r="M47" s="155">
        <v>61402370</v>
      </c>
      <c r="N47" s="155">
        <v>136195224</v>
      </c>
      <c r="O47" s="154">
        <f t="shared" si="3"/>
        <v>0.4508408459315725</v>
      </c>
      <c r="P47" s="155">
        <v>61255578</v>
      </c>
      <c r="Q47" s="155">
        <v>130516578</v>
      </c>
      <c r="R47" s="154">
        <f t="shared" si="4"/>
        <v>0.46933178097881173</v>
      </c>
      <c r="S47" s="155">
        <v>0</v>
      </c>
      <c r="T47" s="155">
        <v>130516578</v>
      </c>
      <c r="U47" s="154">
        <f t="shared" si="5"/>
        <v>0</v>
      </c>
      <c r="V47" s="155">
        <v>0</v>
      </c>
      <c r="W47" s="155">
        <v>495121000</v>
      </c>
      <c r="X47" s="154">
        <f t="shared" si="6"/>
        <v>0</v>
      </c>
      <c r="Y47" s="155">
        <v>117923000</v>
      </c>
      <c r="Z47" s="155">
        <v>130516578</v>
      </c>
      <c r="AA47" s="154">
        <f t="shared" si="7"/>
        <v>0.9035097441797777</v>
      </c>
      <c r="AB47" s="155">
        <v>0</v>
      </c>
      <c r="AC47" s="155">
        <v>2120000</v>
      </c>
      <c r="AD47" s="154">
        <f t="shared" si="8"/>
        <v>0</v>
      </c>
      <c r="AE47" s="155">
        <v>16387000</v>
      </c>
      <c r="AF47" s="155">
        <v>231936092</v>
      </c>
      <c r="AG47" s="154">
        <f t="shared" si="9"/>
        <v>0.07065308317775743</v>
      </c>
    </row>
    <row r="48" spans="1:33" ht="12.75">
      <c r="A48" s="66" t="s">
        <v>570</v>
      </c>
      <c r="B48" s="67" t="s">
        <v>160</v>
      </c>
      <c r="C48" s="68" t="s">
        <v>161</v>
      </c>
      <c r="D48" s="69">
        <v>129690676</v>
      </c>
      <c r="E48" s="147">
        <v>311683626</v>
      </c>
      <c r="F48" s="154">
        <f t="shared" si="0"/>
        <v>0.41609717412617625</v>
      </c>
      <c r="G48" s="155">
        <v>87842979</v>
      </c>
      <c r="H48" s="155">
        <v>275600033</v>
      </c>
      <c r="I48" s="154">
        <f t="shared" si="1"/>
        <v>0.3187335576262431</v>
      </c>
      <c r="J48" s="155">
        <v>87842979</v>
      </c>
      <c r="K48" s="155">
        <v>247888164</v>
      </c>
      <c r="L48" s="154">
        <f t="shared" si="2"/>
        <v>0.354365362115474</v>
      </c>
      <c r="M48" s="155">
        <v>87842979</v>
      </c>
      <c r="N48" s="155">
        <v>129690676</v>
      </c>
      <c r="O48" s="154">
        <f t="shared" si="3"/>
        <v>0.6773268650400126</v>
      </c>
      <c r="P48" s="155">
        <v>8532041</v>
      </c>
      <c r="Q48" s="155">
        <v>52383091</v>
      </c>
      <c r="R48" s="154">
        <f t="shared" si="4"/>
        <v>0.16287776908773863</v>
      </c>
      <c r="S48" s="155">
        <v>0</v>
      </c>
      <c r="T48" s="155">
        <v>52383091</v>
      </c>
      <c r="U48" s="154">
        <f t="shared" si="5"/>
        <v>0</v>
      </c>
      <c r="V48" s="155">
        <v>0</v>
      </c>
      <c r="W48" s="155">
        <v>544841549</v>
      </c>
      <c r="X48" s="154">
        <f t="shared" si="6"/>
        <v>0</v>
      </c>
      <c r="Y48" s="155">
        <v>45951050</v>
      </c>
      <c r="Z48" s="155">
        <v>52383091</v>
      </c>
      <c r="AA48" s="154">
        <f t="shared" si="7"/>
        <v>0.8772115032310712</v>
      </c>
      <c r="AB48" s="155">
        <v>8825615</v>
      </c>
      <c r="AC48" s="155">
        <v>26742274</v>
      </c>
      <c r="AD48" s="154">
        <f t="shared" si="8"/>
        <v>0.33002485128975945</v>
      </c>
      <c r="AE48" s="155">
        <v>10174616</v>
      </c>
      <c r="AF48" s="155">
        <v>275600033</v>
      </c>
      <c r="AG48" s="154">
        <f t="shared" si="9"/>
        <v>0.03691805073187346</v>
      </c>
    </row>
    <row r="49" spans="1:33" ht="12.75">
      <c r="A49" s="66" t="s">
        <v>570</v>
      </c>
      <c r="B49" s="67" t="s">
        <v>162</v>
      </c>
      <c r="C49" s="68" t="s">
        <v>163</v>
      </c>
      <c r="D49" s="69">
        <v>131225466</v>
      </c>
      <c r="E49" s="147">
        <v>228626226</v>
      </c>
      <c r="F49" s="154">
        <f t="shared" si="0"/>
        <v>0.5739738099862611</v>
      </c>
      <c r="G49" s="155">
        <v>49677901</v>
      </c>
      <c r="H49" s="155">
        <v>121864236</v>
      </c>
      <c r="I49" s="154">
        <f t="shared" si="1"/>
        <v>0.4076495502749469</v>
      </c>
      <c r="J49" s="155">
        <v>49677901</v>
      </c>
      <c r="K49" s="155">
        <v>121864236</v>
      </c>
      <c r="L49" s="154">
        <f t="shared" si="2"/>
        <v>0.4076495502749469</v>
      </c>
      <c r="M49" s="155">
        <v>49677901</v>
      </c>
      <c r="N49" s="155">
        <v>131225466</v>
      </c>
      <c r="O49" s="154">
        <f t="shared" si="3"/>
        <v>0.37856905762483634</v>
      </c>
      <c r="P49" s="155">
        <v>1380000</v>
      </c>
      <c r="Q49" s="155">
        <v>108142000</v>
      </c>
      <c r="R49" s="154">
        <f t="shared" si="4"/>
        <v>0.012760999426679735</v>
      </c>
      <c r="S49" s="155">
        <v>0</v>
      </c>
      <c r="T49" s="155">
        <v>108142000</v>
      </c>
      <c r="U49" s="154">
        <f t="shared" si="5"/>
        <v>0</v>
      </c>
      <c r="V49" s="155">
        <v>0</v>
      </c>
      <c r="W49" s="155">
        <v>323624538</v>
      </c>
      <c r="X49" s="154">
        <f t="shared" si="6"/>
        <v>0</v>
      </c>
      <c r="Y49" s="155">
        <v>93862000</v>
      </c>
      <c r="Z49" s="155">
        <v>108142000</v>
      </c>
      <c r="AA49" s="154">
        <f t="shared" si="7"/>
        <v>0.8679513972369662</v>
      </c>
      <c r="AB49" s="155">
        <v>9721669</v>
      </c>
      <c r="AC49" s="155">
        <v>445000</v>
      </c>
      <c r="AD49" s="154">
        <f t="shared" si="8"/>
        <v>21.846447191011237</v>
      </c>
      <c r="AE49" s="155">
        <v>0</v>
      </c>
      <c r="AF49" s="155">
        <v>121864236</v>
      </c>
      <c r="AG49" s="154">
        <f t="shared" si="9"/>
        <v>0</v>
      </c>
    </row>
    <row r="50" spans="1:33" ht="12.75">
      <c r="A50" s="66" t="s">
        <v>571</v>
      </c>
      <c r="B50" s="67" t="s">
        <v>549</v>
      </c>
      <c r="C50" s="68" t="s">
        <v>550</v>
      </c>
      <c r="D50" s="69">
        <v>1611605920</v>
      </c>
      <c r="E50" s="147">
        <v>2143036920</v>
      </c>
      <c r="F50" s="154">
        <f t="shared" si="0"/>
        <v>0.7520196712243297</v>
      </c>
      <c r="G50" s="155">
        <v>213766586</v>
      </c>
      <c r="H50" s="155">
        <v>678643025</v>
      </c>
      <c r="I50" s="154">
        <f t="shared" si="1"/>
        <v>0.31499120763821303</v>
      </c>
      <c r="J50" s="155">
        <v>213766586</v>
      </c>
      <c r="K50" s="155">
        <v>674143025</v>
      </c>
      <c r="L50" s="154">
        <f t="shared" si="2"/>
        <v>0.31709381848161966</v>
      </c>
      <c r="M50" s="155">
        <v>213766586</v>
      </c>
      <c r="N50" s="155">
        <v>1611605920</v>
      </c>
      <c r="O50" s="154">
        <f t="shared" si="3"/>
        <v>0.13264197118362533</v>
      </c>
      <c r="P50" s="155">
        <v>0</v>
      </c>
      <c r="Q50" s="155">
        <v>1496782752</v>
      </c>
      <c r="R50" s="154">
        <f t="shared" si="4"/>
        <v>0</v>
      </c>
      <c r="S50" s="155">
        <v>0</v>
      </c>
      <c r="T50" s="155">
        <v>1496782752</v>
      </c>
      <c r="U50" s="154">
        <f t="shared" si="5"/>
        <v>0</v>
      </c>
      <c r="V50" s="155">
        <v>0</v>
      </c>
      <c r="W50" s="155">
        <v>2701706468</v>
      </c>
      <c r="X50" s="154">
        <f t="shared" si="6"/>
        <v>0</v>
      </c>
      <c r="Y50" s="155">
        <v>1371382752</v>
      </c>
      <c r="Z50" s="155">
        <v>1496782752</v>
      </c>
      <c r="AA50" s="154">
        <f t="shared" si="7"/>
        <v>0.9162203066327157</v>
      </c>
      <c r="AB50" s="155">
        <v>0</v>
      </c>
      <c r="AC50" s="155">
        <v>28509000</v>
      </c>
      <c r="AD50" s="154">
        <f t="shared" si="8"/>
        <v>0</v>
      </c>
      <c r="AE50" s="155">
        <v>174110138</v>
      </c>
      <c r="AF50" s="155">
        <v>678643025</v>
      </c>
      <c r="AG50" s="154">
        <f t="shared" si="9"/>
        <v>0.25655629187377266</v>
      </c>
    </row>
    <row r="51" spans="1:33" ht="16.5">
      <c r="A51" s="70"/>
      <c r="B51" s="71" t="s">
        <v>576</v>
      </c>
      <c r="C51" s="72"/>
      <c r="D51" s="73">
        <f>SUM(D46:D50)</f>
        <v>2245354153</v>
      </c>
      <c r="E51" s="148">
        <f>SUM(E46:E50)</f>
        <v>3401540183</v>
      </c>
      <c r="F51" s="156">
        <f t="shared" si="0"/>
        <v>0.6600992586304544</v>
      </c>
      <c r="G51" s="157">
        <f>SUM(G46:G50)</f>
        <v>508353167</v>
      </c>
      <c r="H51" s="157">
        <f>SUM(H46:H50)</f>
        <v>1597393419</v>
      </c>
      <c r="I51" s="156">
        <f t="shared" si="1"/>
        <v>0.318239176995132</v>
      </c>
      <c r="J51" s="157">
        <f>SUM(J46:J50)</f>
        <v>508353167</v>
      </c>
      <c r="K51" s="157">
        <f>SUM(K46:K50)</f>
        <v>1526081550</v>
      </c>
      <c r="L51" s="156">
        <f t="shared" si="2"/>
        <v>0.3331100929698023</v>
      </c>
      <c r="M51" s="157">
        <f>SUM(M46:M50)</f>
        <v>508353167</v>
      </c>
      <c r="N51" s="157">
        <f>SUM(N46:N50)</f>
        <v>2245354153</v>
      </c>
      <c r="O51" s="156">
        <f t="shared" si="3"/>
        <v>0.2264022209239435</v>
      </c>
      <c r="P51" s="157">
        <f>SUM(P46:P50)</f>
        <v>100552619</v>
      </c>
      <c r="Q51" s="157">
        <f>SUM(Q46:Q50)</f>
        <v>1941870821</v>
      </c>
      <c r="R51" s="156">
        <f t="shared" si="4"/>
        <v>0.05178131207935793</v>
      </c>
      <c r="S51" s="157">
        <f>SUM(S46:S50)</f>
        <v>0</v>
      </c>
      <c r="T51" s="157">
        <f>SUM(T46:T50)</f>
        <v>1941870821</v>
      </c>
      <c r="U51" s="156">
        <f t="shared" si="5"/>
        <v>0</v>
      </c>
      <c r="V51" s="157">
        <f>SUM(V46:V50)</f>
        <v>0</v>
      </c>
      <c r="W51" s="157">
        <f>SUM(W46:W50)</f>
        <v>4911750607</v>
      </c>
      <c r="X51" s="156">
        <f t="shared" si="6"/>
        <v>0</v>
      </c>
      <c r="Y51" s="157">
        <f>SUM(Y46:Y50)</f>
        <v>1751029602</v>
      </c>
      <c r="Z51" s="157">
        <f>SUM(Z46:Z50)</f>
        <v>1941870821</v>
      </c>
      <c r="AA51" s="156">
        <f t="shared" si="7"/>
        <v>0.9017230101321967</v>
      </c>
      <c r="AB51" s="157">
        <f>SUM(AB46:AB50)</f>
        <v>30846652</v>
      </c>
      <c r="AC51" s="157">
        <f>SUM(AC46:AC50)</f>
        <v>115430724</v>
      </c>
      <c r="AD51" s="156">
        <f t="shared" si="8"/>
        <v>0.26723086307593463</v>
      </c>
      <c r="AE51" s="157">
        <f>SUM(AE46:AE50)</f>
        <v>231590358</v>
      </c>
      <c r="AF51" s="157">
        <f>SUM(AF46:AF50)</f>
        <v>1597393419</v>
      </c>
      <c r="AG51" s="156">
        <f t="shared" si="9"/>
        <v>0.14498016283614099</v>
      </c>
    </row>
    <row r="52" spans="1:33" ht="16.5">
      <c r="A52" s="74"/>
      <c r="B52" s="75" t="s">
        <v>577</v>
      </c>
      <c r="C52" s="76"/>
      <c r="D52" s="77">
        <f>SUM(D6:D7,D9:D16,D18:D24,D26:D32,D34:D37,D39:D44,D46:D50)</f>
        <v>25542499245</v>
      </c>
      <c r="E52" s="149">
        <f>SUM(E6:E7,E9:E16,E18:E24,E26:E32,E34:E37,E39:E44,E46:E50)</f>
        <v>35114723649</v>
      </c>
      <c r="F52" s="158">
        <f t="shared" si="0"/>
        <v>0.7274014029077345</v>
      </c>
      <c r="G52" s="159">
        <f>SUM(G6:G7,G9:G16,G18:G24,G26:G32,G34:G37,G39:G44,G46:G50)</f>
        <v>8760619750</v>
      </c>
      <c r="H52" s="159">
        <f>SUM(H6:H7,H9:H16,H18:H24,H26:H32,H34:H37,H39:H44,H46:H50)</f>
        <v>29153253920</v>
      </c>
      <c r="I52" s="158">
        <f t="shared" si="1"/>
        <v>0.3005022963831133</v>
      </c>
      <c r="J52" s="159">
        <f>SUM(J6:J7,J9:J16,J18:J24,J26:J32,J34:J37,J39:J44,J46:J50)</f>
        <v>8760619750</v>
      </c>
      <c r="K52" s="159">
        <f>SUM(K6:K7,K9:K16,K18:K24,K26:K32,K34:K37,K39:K44,K46:K50)</f>
        <v>23306697944</v>
      </c>
      <c r="L52" s="158">
        <f t="shared" si="2"/>
        <v>0.3758842102407435</v>
      </c>
      <c r="M52" s="159">
        <f>SUM(M6:M7,M9:M16,M18:M24,M26:M32,M34:M37,M39:M44,M46:M50)</f>
        <v>8760619750</v>
      </c>
      <c r="N52" s="159">
        <f>SUM(N6:N7,N9:N16,N18:N24,N26:N32,N34:N37,N39:N44,N46:N50)</f>
        <v>25542499245</v>
      </c>
      <c r="O52" s="158">
        <f t="shared" si="3"/>
        <v>0.34298208902619076</v>
      </c>
      <c r="P52" s="159">
        <f>SUM(P6:P7,P9:P16,P18:P24,P26:P32,P34:P37,P39:P44,P46:P50)</f>
        <v>1944512187</v>
      </c>
      <c r="Q52" s="159">
        <f>SUM(Q6:Q7,Q9:Q16,Q18:Q24,Q26:Q32,Q34:Q37,Q39:Q44,Q46:Q50)</f>
        <v>9339274417</v>
      </c>
      <c r="R52" s="158">
        <f t="shared" si="4"/>
        <v>0.20820805773310003</v>
      </c>
      <c r="S52" s="159">
        <f>SUM(S6:S7,S9:S16,S18:S24,S26:S32,S34:S37,S39:S44,S46:S50)</f>
        <v>81886995</v>
      </c>
      <c r="T52" s="159">
        <f>SUM(T6:T7,T9:T16,T18:T24,T26:T32,T34:T37,T39:T44,T46:T50)</f>
        <v>9339274417</v>
      </c>
      <c r="U52" s="158">
        <f t="shared" si="5"/>
        <v>0.008768025367253752</v>
      </c>
      <c r="V52" s="159">
        <f>SUM(V6:V7,V9:V16,V18:V24,V26:V32,V34:V37,V39:V44,V46:V50)</f>
        <v>81886995</v>
      </c>
      <c r="W52" s="159">
        <f>SUM(W6:W7,W9:W16,W18:W24,W26:W32,W34:W37,W39:W44,W46:W50)</f>
        <v>67977211056</v>
      </c>
      <c r="X52" s="158">
        <f t="shared" si="6"/>
        <v>0.001204624222263856</v>
      </c>
      <c r="Y52" s="159">
        <f>SUM(Y6:Y7,Y9:Y16,Y18:Y24,Y26:Y32,Y34:Y37,Y39:Y44,Y46:Y50)</f>
        <v>7738901759</v>
      </c>
      <c r="Z52" s="159">
        <f>SUM(Z6:Z7,Z9:Z16,Z18:Z24,Z26:Z32,Z34:Z37,Z39:Z44,Z46:Z50)</f>
        <v>9339274417</v>
      </c>
      <c r="AA52" s="158">
        <f t="shared" si="7"/>
        <v>0.8286405788562236</v>
      </c>
      <c r="AB52" s="159">
        <f>SUM(AB6:AB7,AB9:AB16,AB18:AB24,AB26:AB32,AB34:AB37,AB39:AB44,AB46:AB50)</f>
        <v>3149151010</v>
      </c>
      <c r="AC52" s="159">
        <f>SUM(AC6:AC7,AC9:AC16,AC18:AC24,AC26:AC32,AC34:AC37,AC39:AC44,AC46:AC50)</f>
        <v>10605452327</v>
      </c>
      <c r="AD52" s="158">
        <f t="shared" si="8"/>
        <v>0.2969369823088735</v>
      </c>
      <c r="AE52" s="159">
        <f>SUM(AE6:AE7,AE9:AE16,AE18:AE24,AE26:AE32,AE34:AE37,AE39:AE44,AE46:AE50)</f>
        <v>5004251756</v>
      </c>
      <c r="AF52" s="159">
        <f>SUM(AF6:AF7,AF9:AF16,AF18:AF24,AF26:AF32,AF34:AF37,AF39:AF44,AF46:AF50)</f>
        <v>29153253920</v>
      </c>
      <c r="AG52" s="158">
        <f t="shared" si="9"/>
        <v>0.17165328336014438</v>
      </c>
    </row>
    <row r="53" spans="1:33" ht="13.5">
      <c r="A53" s="78"/>
      <c r="B53" s="134" t="s">
        <v>47</v>
      </c>
      <c r="C53" s="78"/>
      <c r="D53" s="80"/>
      <c r="E53" s="80"/>
      <c r="F53" s="96"/>
      <c r="G53" s="80"/>
      <c r="H53" s="80"/>
      <c r="I53" s="96"/>
      <c r="J53" s="80"/>
      <c r="K53" s="80"/>
      <c r="L53" s="96"/>
      <c r="M53" s="80"/>
      <c r="N53" s="80"/>
      <c r="O53" s="96"/>
      <c r="P53" s="80"/>
      <c r="Q53" s="80"/>
      <c r="R53" s="96"/>
      <c r="S53" s="80"/>
      <c r="T53" s="80"/>
      <c r="U53" s="96"/>
      <c r="V53" s="80"/>
      <c r="W53" s="80"/>
      <c r="X53" s="96"/>
      <c r="Y53" s="80"/>
      <c r="Z53" s="80"/>
      <c r="AA53" s="96"/>
      <c r="AB53" s="80"/>
      <c r="AC53" s="80"/>
      <c r="AD53" s="96"/>
      <c r="AE53" s="80"/>
      <c r="AF53" s="80"/>
      <c r="AG53" s="96"/>
    </row>
    <row r="54" spans="1:33" ht="13.5">
      <c r="A54" s="79"/>
      <c r="C54" s="78"/>
      <c r="D54" s="80"/>
      <c r="E54" s="80"/>
      <c r="F54" s="96"/>
      <c r="G54" s="80"/>
      <c r="H54" s="80"/>
      <c r="I54" s="96"/>
      <c r="J54" s="80"/>
      <c r="K54" s="80"/>
      <c r="L54" s="96"/>
      <c r="M54" s="80"/>
      <c r="N54" s="80"/>
      <c r="O54" s="96"/>
      <c r="P54" s="80"/>
      <c r="Q54" s="80"/>
      <c r="R54" s="96"/>
      <c r="S54" s="80"/>
      <c r="T54" s="80"/>
      <c r="U54" s="96"/>
      <c r="V54" s="80"/>
      <c r="W54" s="80"/>
      <c r="X54" s="96"/>
      <c r="Y54" s="80"/>
      <c r="Z54" s="80"/>
      <c r="AA54" s="96"/>
      <c r="AB54" s="80"/>
      <c r="AC54" s="80"/>
      <c r="AD54" s="96"/>
      <c r="AE54" s="80"/>
      <c r="AF54" s="80"/>
      <c r="AG54" s="96"/>
    </row>
    <row r="55" spans="1:33" ht="12.75">
      <c r="A55" s="78"/>
      <c r="B55" s="78"/>
      <c r="C55" s="78"/>
      <c r="D55" s="80"/>
      <c r="E55" s="80"/>
      <c r="F55" s="96"/>
      <c r="G55" s="80"/>
      <c r="H55" s="80"/>
      <c r="I55" s="96"/>
      <c r="J55" s="80"/>
      <c r="K55" s="80"/>
      <c r="L55" s="96"/>
      <c r="M55" s="80"/>
      <c r="N55" s="80"/>
      <c r="O55" s="96"/>
      <c r="P55" s="80"/>
      <c r="Q55" s="80"/>
      <c r="R55" s="96"/>
      <c r="S55" s="80"/>
      <c r="T55" s="80"/>
      <c r="U55" s="96"/>
      <c r="V55" s="80"/>
      <c r="W55" s="80"/>
      <c r="X55" s="96"/>
      <c r="Y55" s="80"/>
      <c r="Z55" s="80"/>
      <c r="AA55" s="96"/>
      <c r="AB55" s="80"/>
      <c r="AC55" s="80"/>
      <c r="AD55" s="96"/>
      <c r="AE55" s="80"/>
      <c r="AF55" s="80"/>
      <c r="AG55" s="96"/>
    </row>
    <row r="56" spans="1:33" ht="12.75">
      <c r="A56" s="78"/>
      <c r="B56" s="78"/>
      <c r="C56" s="78"/>
      <c r="D56" s="80"/>
      <c r="E56" s="80"/>
      <c r="F56" s="96"/>
      <c r="G56" s="80"/>
      <c r="H56" s="80"/>
      <c r="I56" s="96"/>
      <c r="J56" s="80"/>
      <c r="K56" s="80"/>
      <c r="L56" s="96"/>
      <c r="M56" s="80"/>
      <c r="N56" s="80"/>
      <c r="O56" s="96"/>
      <c r="P56" s="80"/>
      <c r="Q56" s="80"/>
      <c r="R56" s="96"/>
      <c r="S56" s="80"/>
      <c r="T56" s="80"/>
      <c r="U56" s="96"/>
      <c r="V56" s="80"/>
      <c r="W56" s="80"/>
      <c r="X56" s="96"/>
      <c r="Y56" s="80"/>
      <c r="Z56" s="80"/>
      <c r="AA56" s="96"/>
      <c r="AB56" s="80"/>
      <c r="AC56" s="80"/>
      <c r="AD56" s="96"/>
      <c r="AE56" s="80"/>
      <c r="AF56" s="80"/>
      <c r="AG56" s="96"/>
    </row>
    <row r="57" spans="1:33" ht="12.75">
      <c r="A57" s="78"/>
      <c r="B57" s="78"/>
      <c r="C57" s="78"/>
      <c r="D57" s="80"/>
      <c r="E57" s="80"/>
      <c r="F57" s="96"/>
      <c r="G57" s="80"/>
      <c r="H57" s="80"/>
      <c r="I57" s="96"/>
      <c r="J57" s="80"/>
      <c r="K57" s="80"/>
      <c r="L57" s="96"/>
      <c r="M57" s="80"/>
      <c r="N57" s="80"/>
      <c r="O57" s="96"/>
      <c r="P57" s="80"/>
      <c r="Q57" s="80"/>
      <c r="R57" s="96"/>
      <c r="S57" s="80"/>
      <c r="T57" s="80"/>
      <c r="U57" s="96"/>
      <c r="V57" s="80"/>
      <c r="W57" s="80"/>
      <c r="X57" s="96"/>
      <c r="Y57" s="80"/>
      <c r="Z57" s="80"/>
      <c r="AA57" s="96"/>
      <c r="AB57" s="80"/>
      <c r="AC57" s="80"/>
      <c r="AD57" s="96"/>
      <c r="AE57" s="80"/>
      <c r="AF57" s="80"/>
      <c r="AG57" s="96"/>
    </row>
    <row r="58" spans="1:33" ht="12.75">
      <c r="A58" s="78"/>
      <c r="B58" s="78"/>
      <c r="C58" s="78"/>
      <c r="D58" s="80"/>
      <c r="E58" s="80"/>
      <c r="F58" s="96"/>
      <c r="G58" s="80"/>
      <c r="H58" s="80"/>
      <c r="I58" s="96"/>
      <c r="J58" s="80"/>
      <c r="K58" s="80"/>
      <c r="L58" s="96"/>
      <c r="M58" s="80"/>
      <c r="N58" s="80"/>
      <c r="O58" s="96"/>
      <c r="P58" s="80"/>
      <c r="Q58" s="80"/>
      <c r="R58" s="96"/>
      <c r="S58" s="80"/>
      <c r="T58" s="80"/>
      <c r="U58" s="96"/>
      <c r="V58" s="80"/>
      <c r="W58" s="80"/>
      <c r="X58" s="96"/>
      <c r="Y58" s="80"/>
      <c r="Z58" s="80"/>
      <c r="AA58" s="96"/>
      <c r="AB58" s="80"/>
      <c r="AC58" s="80"/>
      <c r="AD58" s="96"/>
      <c r="AE58" s="80"/>
      <c r="AF58" s="80"/>
      <c r="AG58" s="96"/>
    </row>
    <row r="59" spans="1:33" ht="12.75">
      <c r="A59" s="78"/>
      <c r="B59" s="78"/>
      <c r="C59" s="78"/>
      <c r="D59" s="80"/>
      <c r="E59" s="80"/>
      <c r="F59" s="96"/>
      <c r="G59" s="80"/>
      <c r="H59" s="80"/>
      <c r="I59" s="96"/>
      <c r="J59" s="80"/>
      <c r="K59" s="80"/>
      <c r="L59" s="96"/>
      <c r="M59" s="80"/>
      <c r="N59" s="80"/>
      <c r="O59" s="96"/>
      <c r="P59" s="80"/>
      <c r="Q59" s="80"/>
      <c r="R59" s="96"/>
      <c r="S59" s="80"/>
      <c r="T59" s="80"/>
      <c r="U59" s="96"/>
      <c r="V59" s="80"/>
      <c r="W59" s="80"/>
      <c r="X59" s="96"/>
      <c r="Y59" s="80"/>
      <c r="Z59" s="80"/>
      <c r="AA59" s="96"/>
      <c r="AB59" s="80"/>
      <c r="AC59" s="80"/>
      <c r="AD59" s="96"/>
      <c r="AE59" s="80"/>
      <c r="AF59" s="80"/>
      <c r="AG59" s="96"/>
    </row>
    <row r="60" spans="1:33" ht="12.75">
      <c r="A60" s="78"/>
      <c r="B60" s="78"/>
      <c r="C60" s="78"/>
      <c r="D60" s="80"/>
      <c r="E60" s="80"/>
      <c r="F60" s="96"/>
      <c r="G60" s="80"/>
      <c r="H60" s="80"/>
      <c r="I60" s="96"/>
      <c r="J60" s="80"/>
      <c r="K60" s="80"/>
      <c r="L60" s="96"/>
      <c r="M60" s="80"/>
      <c r="N60" s="80"/>
      <c r="O60" s="96"/>
      <c r="P60" s="80"/>
      <c r="Q60" s="80"/>
      <c r="R60" s="96"/>
      <c r="S60" s="80"/>
      <c r="T60" s="80"/>
      <c r="U60" s="96"/>
      <c r="V60" s="80"/>
      <c r="W60" s="80"/>
      <c r="X60" s="96"/>
      <c r="Y60" s="80"/>
      <c r="Z60" s="80"/>
      <c r="AA60" s="96"/>
      <c r="AB60" s="80"/>
      <c r="AC60" s="80"/>
      <c r="AD60" s="96"/>
      <c r="AE60" s="80"/>
      <c r="AF60" s="80"/>
      <c r="AG60" s="96"/>
    </row>
    <row r="61" spans="1:33" ht="12.75">
      <c r="A61" s="78"/>
      <c r="B61" s="78"/>
      <c r="C61" s="78"/>
      <c r="D61" s="80"/>
      <c r="E61" s="80"/>
      <c r="F61" s="96"/>
      <c r="G61" s="80"/>
      <c r="H61" s="80"/>
      <c r="I61" s="96"/>
      <c r="J61" s="80"/>
      <c r="K61" s="80"/>
      <c r="L61" s="96"/>
      <c r="M61" s="80"/>
      <c r="N61" s="80"/>
      <c r="O61" s="96"/>
      <c r="P61" s="80"/>
      <c r="Q61" s="80"/>
      <c r="R61" s="96"/>
      <c r="S61" s="80"/>
      <c r="T61" s="80"/>
      <c r="U61" s="96"/>
      <c r="V61" s="80"/>
      <c r="W61" s="80"/>
      <c r="X61" s="96"/>
      <c r="Y61" s="80"/>
      <c r="Z61" s="80"/>
      <c r="AA61" s="96"/>
      <c r="AB61" s="80"/>
      <c r="AC61" s="80"/>
      <c r="AD61" s="96"/>
      <c r="AE61" s="80"/>
      <c r="AF61" s="80"/>
      <c r="AG61" s="96"/>
    </row>
    <row r="62" spans="1:33" ht="12.75">
      <c r="A62" s="78"/>
      <c r="B62" s="78"/>
      <c r="C62" s="78"/>
      <c r="D62" s="80"/>
      <c r="E62" s="80"/>
      <c r="F62" s="96"/>
      <c r="G62" s="80"/>
      <c r="H62" s="80"/>
      <c r="I62" s="96"/>
      <c r="J62" s="80"/>
      <c r="K62" s="80"/>
      <c r="L62" s="96"/>
      <c r="M62" s="80"/>
      <c r="N62" s="80"/>
      <c r="O62" s="96"/>
      <c r="P62" s="80"/>
      <c r="Q62" s="80"/>
      <c r="R62" s="96"/>
      <c r="S62" s="80"/>
      <c r="T62" s="80"/>
      <c r="U62" s="96"/>
      <c r="V62" s="80"/>
      <c r="W62" s="80"/>
      <c r="X62" s="96"/>
      <c r="Y62" s="80"/>
      <c r="Z62" s="80"/>
      <c r="AA62" s="96"/>
      <c r="AB62" s="80"/>
      <c r="AC62" s="80"/>
      <c r="AD62" s="96"/>
      <c r="AE62" s="80"/>
      <c r="AF62" s="80"/>
      <c r="AG62" s="96"/>
    </row>
    <row r="63" spans="1:33" ht="12.75">
      <c r="A63" s="78"/>
      <c r="B63" s="78"/>
      <c r="C63" s="78"/>
      <c r="D63" s="80"/>
      <c r="E63" s="80"/>
      <c r="F63" s="96"/>
      <c r="G63" s="80"/>
      <c r="H63" s="80"/>
      <c r="I63" s="96"/>
      <c r="J63" s="80"/>
      <c r="K63" s="80"/>
      <c r="L63" s="96"/>
      <c r="M63" s="80"/>
      <c r="N63" s="80"/>
      <c r="O63" s="96"/>
      <c r="P63" s="80"/>
      <c r="Q63" s="80"/>
      <c r="R63" s="96"/>
      <c r="S63" s="80"/>
      <c r="T63" s="80"/>
      <c r="U63" s="96"/>
      <c r="V63" s="80"/>
      <c r="W63" s="80"/>
      <c r="X63" s="96"/>
      <c r="Y63" s="80"/>
      <c r="Z63" s="80"/>
      <c r="AA63" s="96"/>
      <c r="AB63" s="80"/>
      <c r="AC63" s="80"/>
      <c r="AD63" s="96"/>
      <c r="AE63" s="80"/>
      <c r="AF63" s="80"/>
      <c r="AG63" s="96"/>
    </row>
    <row r="64" spans="1:33" ht="12.75">
      <c r="A64" s="78"/>
      <c r="B64" s="78"/>
      <c r="C64" s="78"/>
      <c r="D64" s="80"/>
      <c r="E64" s="80"/>
      <c r="F64" s="96"/>
      <c r="G64" s="80"/>
      <c r="H64" s="80"/>
      <c r="I64" s="96"/>
      <c r="J64" s="80"/>
      <c r="K64" s="80"/>
      <c r="L64" s="96"/>
      <c r="M64" s="80"/>
      <c r="N64" s="80"/>
      <c r="O64" s="96"/>
      <c r="P64" s="80"/>
      <c r="Q64" s="80"/>
      <c r="R64" s="96"/>
      <c r="S64" s="80"/>
      <c r="T64" s="80"/>
      <c r="U64" s="96"/>
      <c r="V64" s="80"/>
      <c r="W64" s="80"/>
      <c r="X64" s="96"/>
      <c r="Y64" s="80"/>
      <c r="Z64" s="80"/>
      <c r="AA64" s="96"/>
      <c r="AB64" s="80"/>
      <c r="AC64" s="80"/>
      <c r="AD64" s="96"/>
      <c r="AE64" s="80"/>
      <c r="AF64" s="80"/>
      <c r="AG64" s="96"/>
    </row>
    <row r="65" spans="1:33" ht="12.75">
      <c r="A65" s="78"/>
      <c r="B65" s="78"/>
      <c r="C65" s="78"/>
      <c r="D65" s="80"/>
      <c r="E65" s="80"/>
      <c r="F65" s="96"/>
      <c r="G65" s="80"/>
      <c r="H65" s="80"/>
      <c r="I65" s="96"/>
      <c r="J65" s="80"/>
      <c r="K65" s="80"/>
      <c r="L65" s="96"/>
      <c r="M65" s="80"/>
      <c r="N65" s="80"/>
      <c r="O65" s="96"/>
      <c r="P65" s="80"/>
      <c r="Q65" s="80"/>
      <c r="R65" s="96"/>
      <c r="S65" s="80"/>
      <c r="T65" s="80"/>
      <c r="U65" s="96"/>
      <c r="V65" s="80"/>
      <c r="W65" s="80"/>
      <c r="X65" s="96"/>
      <c r="Y65" s="80"/>
      <c r="Z65" s="80"/>
      <c r="AA65" s="96"/>
      <c r="AB65" s="80"/>
      <c r="AC65" s="80"/>
      <c r="AD65" s="96"/>
      <c r="AE65" s="80"/>
      <c r="AF65" s="80"/>
      <c r="AG65" s="96"/>
    </row>
    <row r="66" spans="1:33" ht="12.75">
      <c r="A66" s="78"/>
      <c r="B66" s="78"/>
      <c r="C66" s="78"/>
      <c r="D66" s="80"/>
      <c r="E66" s="80"/>
      <c r="F66" s="96"/>
      <c r="G66" s="80"/>
      <c r="H66" s="80"/>
      <c r="I66" s="96"/>
      <c r="J66" s="80"/>
      <c r="K66" s="80"/>
      <c r="L66" s="96"/>
      <c r="M66" s="80"/>
      <c r="N66" s="80"/>
      <c r="O66" s="96"/>
      <c r="P66" s="80"/>
      <c r="Q66" s="80"/>
      <c r="R66" s="96"/>
      <c r="S66" s="80"/>
      <c r="T66" s="80"/>
      <c r="U66" s="96"/>
      <c r="V66" s="80"/>
      <c r="W66" s="80"/>
      <c r="X66" s="96"/>
      <c r="Y66" s="80"/>
      <c r="Z66" s="80"/>
      <c r="AA66" s="96"/>
      <c r="AB66" s="80"/>
      <c r="AC66" s="80"/>
      <c r="AD66" s="96"/>
      <c r="AE66" s="80"/>
      <c r="AF66" s="80"/>
      <c r="AG66" s="96"/>
    </row>
    <row r="67" spans="1:33" ht="12.75">
      <c r="A67" s="78"/>
      <c r="B67" s="78"/>
      <c r="C67" s="78"/>
      <c r="D67" s="80"/>
      <c r="E67" s="80"/>
      <c r="F67" s="96"/>
      <c r="G67" s="80"/>
      <c r="H67" s="80"/>
      <c r="I67" s="96"/>
      <c r="J67" s="80"/>
      <c r="K67" s="80"/>
      <c r="L67" s="96"/>
      <c r="M67" s="80"/>
      <c r="N67" s="80"/>
      <c r="O67" s="96"/>
      <c r="P67" s="80"/>
      <c r="Q67" s="80"/>
      <c r="R67" s="96"/>
      <c r="S67" s="80"/>
      <c r="T67" s="80"/>
      <c r="U67" s="96"/>
      <c r="V67" s="80"/>
      <c r="W67" s="80"/>
      <c r="X67" s="96"/>
      <c r="Y67" s="80"/>
      <c r="Z67" s="80"/>
      <c r="AA67" s="96"/>
      <c r="AB67" s="80"/>
      <c r="AC67" s="80"/>
      <c r="AD67" s="96"/>
      <c r="AE67" s="80"/>
      <c r="AF67" s="80"/>
      <c r="AG67" s="96"/>
    </row>
    <row r="68" spans="1:33" ht="12.75">
      <c r="A68" s="78"/>
      <c r="B68" s="78"/>
      <c r="C68" s="78"/>
      <c r="D68" s="80"/>
      <c r="E68" s="80"/>
      <c r="F68" s="96"/>
      <c r="G68" s="80"/>
      <c r="H68" s="80"/>
      <c r="I68" s="96"/>
      <c r="J68" s="80"/>
      <c r="K68" s="80"/>
      <c r="L68" s="96"/>
      <c r="M68" s="80"/>
      <c r="N68" s="80"/>
      <c r="O68" s="96"/>
      <c r="P68" s="80"/>
      <c r="Q68" s="80"/>
      <c r="R68" s="96"/>
      <c r="S68" s="80"/>
      <c r="T68" s="80"/>
      <c r="U68" s="96"/>
      <c r="V68" s="80"/>
      <c r="W68" s="80"/>
      <c r="X68" s="96"/>
      <c r="Y68" s="80"/>
      <c r="Z68" s="80"/>
      <c r="AA68" s="96"/>
      <c r="AB68" s="80"/>
      <c r="AC68" s="80"/>
      <c r="AD68" s="96"/>
      <c r="AE68" s="80"/>
      <c r="AF68" s="80"/>
      <c r="AG68" s="96"/>
    </row>
    <row r="69" spans="1:33" ht="12.75">
      <c r="A69" s="78"/>
      <c r="B69" s="78"/>
      <c r="C69" s="78"/>
      <c r="D69" s="80"/>
      <c r="E69" s="80"/>
      <c r="F69" s="96"/>
      <c r="G69" s="80"/>
      <c r="H69" s="80"/>
      <c r="I69" s="96"/>
      <c r="J69" s="80"/>
      <c r="K69" s="80"/>
      <c r="L69" s="96"/>
      <c r="M69" s="80"/>
      <c r="N69" s="80"/>
      <c r="O69" s="96"/>
      <c r="P69" s="80"/>
      <c r="Q69" s="80"/>
      <c r="R69" s="96"/>
      <c r="S69" s="80"/>
      <c r="T69" s="80"/>
      <c r="U69" s="96"/>
      <c r="V69" s="80"/>
      <c r="W69" s="80"/>
      <c r="X69" s="96"/>
      <c r="Y69" s="80"/>
      <c r="Z69" s="80"/>
      <c r="AA69" s="96"/>
      <c r="AB69" s="80"/>
      <c r="AC69" s="80"/>
      <c r="AD69" s="96"/>
      <c r="AE69" s="80"/>
      <c r="AF69" s="80"/>
      <c r="AG69" s="96"/>
    </row>
    <row r="70" spans="1:33" ht="12.75">
      <c r="A70" s="78"/>
      <c r="B70" s="78"/>
      <c r="C70" s="78"/>
      <c r="D70" s="80"/>
      <c r="E70" s="80"/>
      <c r="F70" s="96"/>
      <c r="G70" s="80"/>
      <c r="H70" s="80"/>
      <c r="I70" s="96"/>
      <c r="J70" s="80"/>
      <c r="K70" s="80"/>
      <c r="L70" s="96"/>
      <c r="M70" s="80"/>
      <c r="N70" s="80"/>
      <c r="O70" s="96"/>
      <c r="P70" s="80"/>
      <c r="Q70" s="80"/>
      <c r="R70" s="96"/>
      <c r="S70" s="80"/>
      <c r="T70" s="80"/>
      <c r="U70" s="96"/>
      <c r="V70" s="80"/>
      <c r="W70" s="80"/>
      <c r="X70" s="96"/>
      <c r="Y70" s="80"/>
      <c r="Z70" s="80"/>
      <c r="AA70" s="96"/>
      <c r="AB70" s="80"/>
      <c r="AC70" s="80"/>
      <c r="AD70" s="96"/>
      <c r="AE70" s="80"/>
      <c r="AF70" s="80"/>
      <c r="AG70" s="96"/>
    </row>
    <row r="71" spans="1:33" ht="12.75">
      <c r="A71" s="78"/>
      <c r="B71" s="78"/>
      <c r="C71" s="78"/>
      <c r="D71" s="80"/>
      <c r="E71" s="80"/>
      <c r="F71" s="96"/>
      <c r="G71" s="80"/>
      <c r="H71" s="80"/>
      <c r="I71" s="96"/>
      <c r="J71" s="80"/>
      <c r="K71" s="80"/>
      <c r="L71" s="96"/>
      <c r="M71" s="80"/>
      <c r="N71" s="80"/>
      <c r="O71" s="96"/>
      <c r="P71" s="80"/>
      <c r="Q71" s="80"/>
      <c r="R71" s="96"/>
      <c r="S71" s="80"/>
      <c r="T71" s="80"/>
      <c r="U71" s="96"/>
      <c r="V71" s="80"/>
      <c r="W71" s="80"/>
      <c r="X71" s="96"/>
      <c r="Y71" s="80"/>
      <c r="Z71" s="80"/>
      <c r="AA71" s="96"/>
      <c r="AB71" s="80"/>
      <c r="AC71" s="80"/>
      <c r="AD71" s="96"/>
      <c r="AE71" s="80"/>
      <c r="AF71" s="80"/>
      <c r="AG71" s="96"/>
    </row>
    <row r="72" spans="1:33" ht="12.75">
      <c r="A72" s="78"/>
      <c r="B72" s="78"/>
      <c r="C72" s="78"/>
      <c r="D72" s="80"/>
      <c r="E72" s="80"/>
      <c r="F72" s="96"/>
      <c r="G72" s="80"/>
      <c r="H72" s="80"/>
      <c r="I72" s="96"/>
      <c r="J72" s="80"/>
      <c r="K72" s="80"/>
      <c r="L72" s="96"/>
      <c r="M72" s="80"/>
      <c r="N72" s="80"/>
      <c r="O72" s="96"/>
      <c r="P72" s="80"/>
      <c r="Q72" s="80"/>
      <c r="R72" s="96"/>
      <c r="S72" s="80"/>
      <c r="T72" s="80"/>
      <c r="U72" s="96"/>
      <c r="V72" s="80"/>
      <c r="W72" s="80"/>
      <c r="X72" s="96"/>
      <c r="Y72" s="80"/>
      <c r="Z72" s="80"/>
      <c r="AA72" s="96"/>
      <c r="AB72" s="80"/>
      <c r="AC72" s="80"/>
      <c r="AD72" s="96"/>
      <c r="AE72" s="80"/>
      <c r="AF72" s="80"/>
      <c r="AG72" s="96"/>
    </row>
    <row r="73" spans="1:33" ht="12.75">
      <c r="A73" s="78"/>
      <c r="B73" s="78"/>
      <c r="C73" s="78"/>
      <c r="D73" s="80"/>
      <c r="E73" s="80"/>
      <c r="F73" s="96"/>
      <c r="G73" s="80"/>
      <c r="H73" s="80"/>
      <c r="I73" s="96"/>
      <c r="J73" s="80"/>
      <c r="K73" s="80"/>
      <c r="L73" s="96"/>
      <c r="M73" s="80"/>
      <c r="N73" s="80"/>
      <c r="O73" s="96"/>
      <c r="P73" s="80"/>
      <c r="Q73" s="80"/>
      <c r="R73" s="96"/>
      <c r="S73" s="80"/>
      <c r="T73" s="80"/>
      <c r="U73" s="96"/>
      <c r="V73" s="80"/>
      <c r="W73" s="80"/>
      <c r="X73" s="96"/>
      <c r="Y73" s="80"/>
      <c r="Z73" s="80"/>
      <c r="AA73" s="96"/>
      <c r="AB73" s="80"/>
      <c r="AC73" s="80"/>
      <c r="AD73" s="96"/>
      <c r="AE73" s="80"/>
      <c r="AF73" s="80"/>
      <c r="AG73" s="96"/>
    </row>
    <row r="74" spans="1:33" ht="12.75">
      <c r="A74" s="78"/>
      <c r="B74" s="78"/>
      <c r="C74" s="78"/>
      <c r="D74" s="80"/>
      <c r="E74" s="80"/>
      <c r="F74" s="96"/>
      <c r="G74" s="80"/>
      <c r="H74" s="80"/>
      <c r="I74" s="96"/>
      <c r="J74" s="80"/>
      <c r="K74" s="80"/>
      <c r="L74" s="96"/>
      <c r="M74" s="80"/>
      <c r="N74" s="80"/>
      <c r="O74" s="96"/>
      <c r="P74" s="80"/>
      <c r="Q74" s="80"/>
      <c r="R74" s="96"/>
      <c r="S74" s="80"/>
      <c r="T74" s="80"/>
      <c r="U74" s="96"/>
      <c r="V74" s="80"/>
      <c r="W74" s="80"/>
      <c r="X74" s="96"/>
      <c r="Y74" s="80"/>
      <c r="Z74" s="80"/>
      <c r="AA74" s="96"/>
      <c r="AB74" s="80"/>
      <c r="AC74" s="80"/>
      <c r="AD74" s="96"/>
      <c r="AE74" s="80"/>
      <c r="AF74" s="80"/>
      <c r="AG74" s="96"/>
    </row>
    <row r="75" spans="1:33" ht="12.75">
      <c r="A75" s="78"/>
      <c r="B75" s="78"/>
      <c r="C75" s="78"/>
      <c r="D75" s="80"/>
      <c r="E75" s="80"/>
      <c r="F75" s="96"/>
      <c r="G75" s="80"/>
      <c r="H75" s="80"/>
      <c r="I75" s="96"/>
      <c r="J75" s="80"/>
      <c r="K75" s="80"/>
      <c r="L75" s="96"/>
      <c r="M75" s="80"/>
      <c r="N75" s="80"/>
      <c r="O75" s="96"/>
      <c r="P75" s="80"/>
      <c r="Q75" s="80"/>
      <c r="R75" s="96"/>
      <c r="S75" s="80"/>
      <c r="T75" s="80"/>
      <c r="U75" s="96"/>
      <c r="V75" s="80"/>
      <c r="W75" s="80"/>
      <c r="X75" s="96"/>
      <c r="Y75" s="80"/>
      <c r="Z75" s="80"/>
      <c r="AA75" s="96"/>
      <c r="AB75" s="80"/>
      <c r="AC75" s="80"/>
      <c r="AD75" s="96"/>
      <c r="AE75" s="80"/>
      <c r="AF75" s="80"/>
      <c r="AG75" s="96"/>
    </row>
    <row r="76" spans="1:33" ht="12.75">
      <c r="A76" s="78"/>
      <c r="B76" s="78"/>
      <c r="C76" s="78"/>
      <c r="D76" s="80"/>
      <c r="E76" s="80"/>
      <c r="F76" s="96"/>
      <c r="G76" s="80"/>
      <c r="H76" s="80"/>
      <c r="I76" s="96"/>
      <c r="J76" s="80"/>
      <c r="K76" s="80"/>
      <c r="L76" s="96"/>
      <c r="M76" s="80"/>
      <c r="N76" s="80"/>
      <c r="O76" s="96"/>
      <c r="P76" s="80"/>
      <c r="Q76" s="80"/>
      <c r="R76" s="96"/>
      <c r="S76" s="80"/>
      <c r="T76" s="80"/>
      <c r="U76" s="96"/>
      <c r="V76" s="80"/>
      <c r="W76" s="80"/>
      <c r="X76" s="96"/>
      <c r="Y76" s="80"/>
      <c r="Z76" s="80"/>
      <c r="AA76" s="96"/>
      <c r="AB76" s="80"/>
      <c r="AC76" s="80"/>
      <c r="AD76" s="96"/>
      <c r="AE76" s="80"/>
      <c r="AF76" s="80"/>
      <c r="AG76" s="96"/>
    </row>
    <row r="77" spans="1:33" ht="12.75">
      <c r="A77" s="78"/>
      <c r="B77" s="78"/>
      <c r="C77" s="78"/>
      <c r="D77" s="80"/>
      <c r="E77" s="80"/>
      <c r="F77" s="96"/>
      <c r="G77" s="80"/>
      <c r="H77" s="80"/>
      <c r="I77" s="96"/>
      <c r="J77" s="80"/>
      <c r="K77" s="80"/>
      <c r="L77" s="96"/>
      <c r="M77" s="80"/>
      <c r="N77" s="80"/>
      <c r="O77" s="96"/>
      <c r="P77" s="80"/>
      <c r="Q77" s="80"/>
      <c r="R77" s="96"/>
      <c r="S77" s="80"/>
      <c r="T77" s="80"/>
      <c r="U77" s="96"/>
      <c r="V77" s="80"/>
      <c r="W77" s="80"/>
      <c r="X77" s="96"/>
      <c r="Y77" s="80"/>
      <c r="Z77" s="80"/>
      <c r="AA77" s="96"/>
      <c r="AB77" s="80"/>
      <c r="AC77" s="80"/>
      <c r="AD77" s="96"/>
      <c r="AE77" s="80"/>
      <c r="AF77" s="80"/>
      <c r="AG77" s="96"/>
    </row>
    <row r="78" spans="1:33" ht="12.75">
      <c r="A78" s="78"/>
      <c r="B78" s="78"/>
      <c r="C78" s="78"/>
      <c r="D78" s="80"/>
      <c r="E78" s="80"/>
      <c r="F78" s="96"/>
      <c r="G78" s="80"/>
      <c r="H78" s="80"/>
      <c r="I78" s="96"/>
      <c r="J78" s="80"/>
      <c r="K78" s="80"/>
      <c r="L78" s="96"/>
      <c r="M78" s="80"/>
      <c r="N78" s="80"/>
      <c r="O78" s="96"/>
      <c r="P78" s="80"/>
      <c r="Q78" s="80"/>
      <c r="R78" s="96"/>
      <c r="S78" s="80"/>
      <c r="T78" s="80"/>
      <c r="U78" s="96"/>
      <c r="V78" s="80"/>
      <c r="W78" s="80"/>
      <c r="X78" s="96"/>
      <c r="Y78" s="80"/>
      <c r="Z78" s="80"/>
      <c r="AA78" s="96"/>
      <c r="AB78" s="80"/>
      <c r="AC78" s="80"/>
      <c r="AD78" s="96"/>
      <c r="AE78" s="80"/>
      <c r="AF78" s="80"/>
      <c r="AG78" s="96"/>
    </row>
    <row r="79" spans="1:33" ht="12.75">
      <c r="A79" s="78"/>
      <c r="B79" s="78"/>
      <c r="C79" s="78"/>
      <c r="D79" s="80"/>
      <c r="E79" s="80"/>
      <c r="F79" s="96"/>
      <c r="G79" s="80"/>
      <c r="H79" s="80"/>
      <c r="I79" s="96"/>
      <c r="J79" s="80"/>
      <c r="K79" s="80"/>
      <c r="L79" s="96"/>
      <c r="M79" s="80"/>
      <c r="N79" s="80"/>
      <c r="O79" s="96"/>
      <c r="P79" s="80"/>
      <c r="Q79" s="80"/>
      <c r="R79" s="96"/>
      <c r="S79" s="80"/>
      <c r="T79" s="80"/>
      <c r="U79" s="96"/>
      <c r="V79" s="80"/>
      <c r="W79" s="80"/>
      <c r="X79" s="96"/>
      <c r="Y79" s="80"/>
      <c r="Z79" s="80"/>
      <c r="AA79" s="96"/>
      <c r="AB79" s="80"/>
      <c r="AC79" s="80"/>
      <c r="AD79" s="96"/>
      <c r="AE79" s="80"/>
      <c r="AF79" s="80"/>
      <c r="AG79" s="96"/>
    </row>
    <row r="80" spans="1:33" ht="12.75">
      <c r="A80" s="78"/>
      <c r="B80" s="78"/>
      <c r="C80" s="78"/>
      <c r="D80" s="80"/>
      <c r="E80" s="80"/>
      <c r="F80" s="96"/>
      <c r="G80" s="80"/>
      <c r="H80" s="80"/>
      <c r="I80" s="96"/>
      <c r="J80" s="80"/>
      <c r="K80" s="80"/>
      <c r="L80" s="96"/>
      <c r="M80" s="80"/>
      <c r="N80" s="80"/>
      <c r="O80" s="96"/>
      <c r="P80" s="80"/>
      <c r="Q80" s="80"/>
      <c r="R80" s="96"/>
      <c r="S80" s="80"/>
      <c r="T80" s="80"/>
      <c r="U80" s="96"/>
      <c r="V80" s="80"/>
      <c r="W80" s="80"/>
      <c r="X80" s="96"/>
      <c r="Y80" s="80"/>
      <c r="Z80" s="80"/>
      <c r="AA80" s="96"/>
      <c r="AB80" s="80"/>
      <c r="AC80" s="80"/>
      <c r="AD80" s="96"/>
      <c r="AE80" s="80"/>
      <c r="AF80" s="80"/>
      <c r="AG80" s="96"/>
    </row>
    <row r="81" spans="4:33" ht="12.75">
      <c r="D81" s="55"/>
      <c r="E81" s="55"/>
      <c r="F81" s="97"/>
      <c r="G81" s="55"/>
      <c r="H81" s="55"/>
      <c r="I81" s="97"/>
      <c r="J81" s="55"/>
      <c r="K81" s="55"/>
      <c r="L81" s="97"/>
      <c r="M81" s="55"/>
      <c r="N81" s="55"/>
      <c r="O81" s="97"/>
      <c r="P81" s="55"/>
      <c r="Q81" s="55"/>
      <c r="R81" s="97"/>
      <c r="S81" s="55"/>
      <c r="T81" s="55"/>
      <c r="U81" s="97"/>
      <c r="V81" s="55"/>
      <c r="W81" s="55"/>
      <c r="X81" s="97"/>
      <c r="Y81" s="55"/>
      <c r="Z81" s="55"/>
      <c r="AA81" s="97"/>
      <c r="AB81" s="55"/>
      <c r="AC81" s="55"/>
      <c r="AD81" s="97"/>
      <c r="AE81" s="55"/>
      <c r="AF81" s="55"/>
      <c r="AG81" s="97"/>
    </row>
    <row r="82" spans="4:33" ht="12.75">
      <c r="D82" s="55"/>
      <c r="E82" s="55"/>
      <c r="F82" s="97"/>
      <c r="G82" s="55"/>
      <c r="H82" s="55"/>
      <c r="I82" s="97"/>
      <c r="J82" s="55"/>
      <c r="K82" s="55"/>
      <c r="L82" s="97"/>
      <c r="M82" s="55"/>
      <c r="N82" s="55"/>
      <c r="O82" s="97"/>
      <c r="P82" s="55"/>
      <c r="Q82" s="55"/>
      <c r="R82" s="97"/>
      <c r="S82" s="55"/>
      <c r="T82" s="55"/>
      <c r="U82" s="97"/>
      <c r="V82" s="55"/>
      <c r="W82" s="55"/>
      <c r="X82" s="97"/>
      <c r="Y82" s="55"/>
      <c r="Z82" s="55"/>
      <c r="AA82" s="97"/>
      <c r="AB82" s="55"/>
      <c r="AC82" s="55"/>
      <c r="AD82" s="97"/>
      <c r="AE82" s="55"/>
      <c r="AF82" s="55"/>
      <c r="AG82" s="97"/>
    </row>
  </sheetData>
  <sheetProtection/>
  <mergeCells count="1">
    <mergeCell ref="B1:AG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2"/>
  <sheetViews>
    <sheetView showGridLines="0" zoomScalePageLayoutView="0" workbookViewId="0" topLeftCell="A1">
      <selection activeCell="A1" sqref="A1:AG35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5" width="12.140625" style="0" hidden="1" customWidth="1"/>
    <col min="6" max="6" width="12.140625" style="98" customWidth="1"/>
    <col min="7" max="8" width="12.140625" style="0" hidden="1" customWidth="1"/>
    <col min="9" max="9" width="12.140625" style="98" customWidth="1"/>
    <col min="10" max="11" width="12.140625" style="0" hidden="1" customWidth="1"/>
    <col min="12" max="12" width="12.140625" style="98" customWidth="1"/>
    <col min="13" max="14" width="12.140625" style="0" hidden="1" customWidth="1"/>
    <col min="15" max="15" width="12.140625" style="98" customWidth="1"/>
    <col min="16" max="17" width="12.140625" style="0" hidden="1" customWidth="1"/>
    <col min="18" max="18" width="12.140625" style="98" customWidth="1"/>
    <col min="19" max="20" width="12.140625" style="0" hidden="1" customWidth="1"/>
    <col min="21" max="21" width="12.140625" style="98" customWidth="1"/>
    <col min="22" max="23" width="12.140625" style="0" hidden="1" customWidth="1"/>
    <col min="24" max="24" width="12.140625" style="98" customWidth="1"/>
    <col min="25" max="26" width="12.140625" style="0" hidden="1" customWidth="1"/>
    <col min="27" max="27" width="12.140625" style="98" customWidth="1"/>
    <col min="28" max="29" width="12.140625" style="0" hidden="1" customWidth="1"/>
    <col min="30" max="30" width="12.140625" style="98" customWidth="1"/>
    <col min="31" max="32" width="12.140625" style="0" hidden="1" customWidth="1"/>
    <col min="33" max="33" width="12.140625" style="98" customWidth="1"/>
  </cols>
  <sheetData>
    <row r="1" spans="1:33" ht="18.75" customHeight="1">
      <c r="A1" s="3"/>
      <c r="B1" s="99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ht="51">
      <c r="A2" s="4"/>
      <c r="B2" s="56" t="s">
        <v>1</v>
      </c>
      <c r="C2" s="57" t="s">
        <v>2</v>
      </c>
      <c r="D2" s="43" t="s">
        <v>3</v>
      </c>
      <c r="E2" s="44" t="s">
        <v>4</v>
      </c>
      <c r="F2" s="108" t="s">
        <v>5</v>
      </c>
      <c r="G2" s="108" t="s">
        <v>6</v>
      </c>
      <c r="H2" s="108" t="s">
        <v>7</v>
      </c>
      <c r="I2" s="108" t="s">
        <v>8</v>
      </c>
      <c r="J2" s="108" t="s">
        <v>9</v>
      </c>
      <c r="K2" s="108" t="s">
        <v>10</v>
      </c>
      <c r="L2" s="108" t="s">
        <v>11</v>
      </c>
      <c r="M2" s="108" t="s">
        <v>9</v>
      </c>
      <c r="N2" s="108" t="s">
        <v>3</v>
      </c>
      <c r="O2" s="108" t="s">
        <v>12</v>
      </c>
      <c r="P2" s="108" t="s">
        <v>13</v>
      </c>
      <c r="Q2" s="108" t="s">
        <v>14</v>
      </c>
      <c r="R2" s="108" t="s">
        <v>15</v>
      </c>
      <c r="S2" s="108" t="s">
        <v>16</v>
      </c>
      <c r="T2" s="108" t="s">
        <v>14</v>
      </c>
      <c r="U2" s="108" t="s">
        <v>17</v>
      </c>
      <c r="V2" s="108" t="s">
        <v>16</v>
      </c>
      <c r="W2" s="108" t="s">
        <v>18</v>
      </c>
      <c r="X2" s="108" t="s">
        <v>19</v>
      </c>
      <c r="Y2" s="108" t="s">
        <v>20</v>
      </c>
      <c r="Z2" s="108" t="s">
        <v>21</v>
      </c>
      <c r="AA2" s="108" t="s">
        <v>22</v>
      </c>
      <c r="AB2" s="108" t="s">
        <v>23</v>
      </c>
      <c r="AC2" s="108" t="s">
        <v>24</v>
      </c>
      <c r="AD2" s="108" t="s">
        <v>25</v>
      </c>
      <c r="AE2" s="108" t="s">
        <v>26</v>
      </c>
      <c r="AF2" s="108" t="s">
        <v>7</v>
      </c>
      <c r="AG2" s="108" t="s">
        <v>27</v>
      </c>
    </row>
    <row r="3" spans="1:33" ht="12.75">
      <c r="A3" s="58"/>
      <c r="B3" s="59"/>
      <c r="C3" s="59"/>
      <c r="D3" s="60"/>
      <c r="E3" s="145"/>
      <c r="F3" s="150"/>
      <c r="G3" s="151"/>
      <c r="H3" s="151"/>
      <c r="I3" s="150"/>
      <c r="J3" s="151"/>
      <c r="K3" s="151"/>
      <c r="L3" s="150"/>
      <c r="M3" s="151"/>
      <c r="N3" s="151"/>
      <c r="O3" s="150"/>
      <c r="P3" s="151"/>
      <c r="Q3" s="151"/>
      <c r="R3" s="150"/>
      <c r="S3" s="151"/>
      <c r="T3" s="151"/>
      <c r="U3" s="150"/>
      <c r="V3" s="151"/>
      <c r="W3" s="151"/>
      <c r="X3" s="150"/>
      <c r="Y3" s="151"/>
      <c r="Z3" s="151"/>
      <c r="AA3" s="150"/>
      <c r="AB3" s="151"/>
      <c r="AC3" s="151"/>
      <c r="AD3" s="150"/>
      <c r="AE3" s="151"/>
      <c r="AF3" s="151"/>
      <c r="AG3" s="150"/>
    </row>
    <row r="4" spans="1:33" ht="16.5">
      <c r="A4" s="61"/>
      <c r="B4" s="62" t="s">
        <v>578</v>
      </c>
      <c r="C4" s="63"/>
      <c r="D4" s="64"/>
      <c r="E4" s="146"/>
      <c r="F4" s="152"/>
      <c r="G4" s="153"/>
      <c r="H4" s="153"/>
      <c r="I4" s="152"/>
      <c r="J4" s="153"/>
      <c r="K4" s="153"/>
      <c r="L4" s="152"/>
      <c r="M4" s="153"/>
      <c r="N4" s="153"/>
      <c r="O4" s="152"/>
      <c r="P4" s="153"/>
      <c r="Q4" s="153"/>
      <c r="R4" s="152"/>
      <c r="S4" s="153"/>
      <c r="T4" s="153"/>
      <c r="U4" s="152"/>
      <c r="V4" s="153"/>
      <c r="W4" s="153"/>
      <c r="X4" s="152"/>
      <c r="Y4" s="153"/>
      <c r="Z4" s="153"/>
      <c r="AA4" s="152"/>
      <c r="AB4" s="153"/>
      <c r="AC4" s="153"/>
      <c r="AD4" s="152"/>
      <c r="AE4" s="153"/>
      <c r="AF4" s="153"/>
      <c r="AG4" s="152"/>
    </row>
    <row r="5" spans="1:33" ht="12.75">
      <c r="A5" s="58"/>
      <c r="B5" s="65"/>
      <c r="C5" s="59"/>
      <c r="D5" s="64"/>
      <c r="E5" s="146"/>
      <c r="F5" s="152"/>
      <c r="G5" s="153"/>
      <c r="H5" s="153"/>
      <c r="I5" s="152"/>
      <c r="J5" s="153"/>
      <c r="K5" s="153"/>
      <c r="L5" s="152"/>
      <c r="M5" s="153"/>
      <c r="N5" s="153"/>
      <c r="O5" s="152"/>
      <c r="P5" s="153"/>
      <c r="Q5" s="153"/>
      <c r="R5" s="152"/>
      <c r="S5" s="153"/>
      <c r="T5" s="153"/>
      <c r="U5" s="152"/>
      <c r="V5" s="153"/>
      <c r="W5" s="153"/>
      <c r="X5" s="152"/>
      <c r="Y5" s="153"/>
      <c r="Z5" s="153"/>
      <c r="AA5" s="152"/>
      <c r="AB5" s="153"/>
      <c r="AC5" s="153"/>
      <c r="AD5" s="152"/>
      <c r="AE5" s="153"/>
      <c r="AF5" s="153"/>
      <c r="AG5" s="152"/>
    </row>
    <row r="6" spans="1:33" ht="12.75">
      <c r="A6" s="66" t="s">
        <v>568</v>
      </c>
      <c r="B6" s="67" t="s">
        <v>59</v>
      </c>
      <c r="C6" s="68" t="s">
        <v>60</v>
      </c>
      <c r="D6" s="69">
        <v>6379647260</v>
      </c>
      <c r="E6" s="147">
        <v>7592154234</v>
      </c>
      <c r="F6" s="154">
        <f>IF($E6=0,0,($D6/$E6))</f>
        <v>0.8402947389332501</v>
      </c>
      <c r="G6" s="155">
        <v>1780159964</v>
      </c>
      <c r="H6" s="155">
        <v>6598468274</v>
      </c>
      <c r="I6" s="154">
        <f>IF($H6=0,0,($G6/$H6))</f>
        <v>0.26978381801339857</v>
      </c>
      <c r="J6" s="155">
        <v>1780159964</v>
      </c>
      <c r="K6" s="155">
        <v>4751328050</v>
      </c>
      <c r="L6" s="154">
        <f>IF($K6=0,0,($J6/$K6))</f>
        <v>0.37466576613248165</v>
      </c>
      <c r="M6" s="155">
        <v>1780159964</v>
      </c>
      <c r="N6" s="155">
        <v>6379647260</v>
      </c>
      <c r="O6" s="154">
        <f>IF($D6=0,0,($M6/$D6))</f>
        <v>0.27903736546086094</v>
      </c>
      <c r="P6" s="155">
        <v>911487686</v>
      </c>
      <c r="Q6" s="155">
        <v>1806094176</v>
      </c>
      <c r="R6" s="154">
        <f>IF($Q6=0,0,($P6/$Q6))</f>
        <v>0.504673398603551</v>
      </c>
      <c r="S6" s="155">
        <v>579849000</v>
      </c>
      <c r="T6" s="155">
        <v>1806094176</v>
      </c>
      <c r="U6" s="154">
        <f>IF($T6=0,0,($S6/$T6))</f>
        <v>0.32105136471023094</v>
      </c>
      <c r="V6" s="155">
        <v>579849000</v>
      </c>
      <c r="W6" s="155">
        <v>15841563538</v>
      </c>
      <c r="X6" s="154">
        <f>IF($W6=0,0,($V6/$W6))</f>
        <v>0.03660301576981877</v>
      </c>
      <c r="Y6" s="155">
        <v>1400885966</v>
      </c>
      <c r="Z6" s="155">
        <v>1806094176</v>
      </c>
      <c r="AA6" s="154">
        <f>IF($Z6=0,0,($Y6/$Z6))</f>
        <v>0.7756439196889365</v>
      </c>
      <c r="AB6" s="155">
        <v>1535229446</v>
      </c>
      <c r="AC6" s="155">
        <v>3527933244</v>
      </c>
      <c r="AD6" s="154">
        <f>IF($AC6=0,0,($AB6/$AC6))</f>
        <v>0.4351639727341734</v>
      </c>
      <c r="AE6" s="155">
        <v>1868098786</v>
      </c>
      <c r="AF6" s="155">
        <v>6598468274</v>
      </c>
      <c r="AG6" s="154">
        <f>IF($AF6=0,0,($AE6/$AF6))</f>
        <v>0.2831109749153278</v>
      </c>
    </row>
    <row r="7" spans="1:33" ht="16.5">
      <c r="A7" s="70"/>
      <c r="B7" s="71" t="s">
        <v>569</v>
      </c>
      <c r="C7" s="72"/>
      <c r="D7" s="73">
        <f>D6</f>
        <v>6379647260</v>
      </c>
      <c r="E7" s="148">
        <f>E6</f>
        <v>7592154234</v>
      </c>
      <c r="F7" s="156">
        <f>IF($E7=0,0,($D7/$E7))</f>
        <v>0.8402947389332501</v>
      </c>
      <c r="G7" s="157">
        <f>G6</f>
        <v>1780159964</v>
      </c>
      <c r="H7" s="157">
        <f>H6</f>
        <v>6598468274</v>
      </c>
      <c r="I7" s="156">
        <f>IF($H7=0,0,($G7/$H7))</f>
        <v>0.26978381801339857</v>
      </c>
      <c r="J7" s="157">
        <f>J6</f>
        <v>1780159964</v>
      </c>
      <c r="K7" s="157">
        <f>K6</f>
        <v>4751328050</v>
      </c>
      <c r="L7" s="156">
        <f>IF($K7=0,0,($J7/$K7))</f>
        <v>0.37466576613248165</v>
      </c>
      <c r="M7" s="157">
        <f>M6</f>
        <v>1780159964</v>
      </c>
      <c r="N7" s="157">
        <f>N6</f>
        <v>6379647260</v>
      </c>
      <c r="O7" s="156">
        <f>IF($D7=0,0,($M7/$D7))</f>
        <v>0.27903736546086094</v>
      </c>
      <c r="P7" s="157">
        <f>P6</f>
        <v>911487686</v>
      </c>
      <c r="Q7" s="157">
        <f>Q6</f>
        <v>1806094176</v>
      </c>
      <c r="R7" s="156">
        <f>IF($Q7=0,0,($P7/$Q7))</f>
        <v>0.504673398603551</v>
      </c>
      <c r="S7" s="157">
        <f>S6</f>
        <v>579849000</v>
      </c>
      <c r="T7" s="157">
        <f>T6</f>
        <v>1806094176</v>
      </c>
      <c r="U7" s="156">
        <f>IF($T7=0,0,($S7/$T7))</f>
        <v>0.32105136471023094</v>
      </c>
      <c r="V7" s="157">
        <f>V6</f>
        <v>579849000</v>
      </c>
      <c r="W7" s="157">
        <f>W6</f>
        <v>15841563538</v>
      </c>
      <c r="X7" s="156">
        <f>IF($W7=0,0,($V7/$W7))</f>
        <v>0.03660301576981877</v>
      </c>
      <c r="Y7" s="157">
        <f>Y6</f>
        <v>1400885966</v>
      </c>
      <c r="Z7" s="157">
        <f>Z6</f>
        <v>1806094176</v>
      </c>
      <c r="AA7" s="156">
        <f>IF($Z7=0,0,($Y7/$Z7))</f>
        <v>0.7756439196889365</v>
      </c>
      <c r="AB7" s="157">
        <f>AB6</f>
        <v>1535229446</v>
      </c>
      <c r="AC7" s="157">
        <f>AC6</f>
        <v>3527933244</v>
      </c>
      <c r="AD7" s="156">
        <f>IF($AC7=0,0,($AB7/$AC7))</f>
        <v>0.4351639727341734</v>
      </c>
      <c r="AE7" s="157">
        <f>AE6</f>
        <v>1868098786</v>
      </c>
      <c r="AF7" s="157">
        <f>AF6</f>
        <v>6598468274</v>
      </c>
      <c r="AG7" s="156">
        <f>IF($AF7=0,0,($AE7/$AF7))</f>
        <v>0.2831109749153278</v>
      </c>
    </row>
    <row r="8" spans="1:33" ht="12.75">
      <c r="A8" s="66" t="s">
        <v>570</v>
      </c>
      <c r="B8" s="67" t="s">
        <v>164</v>
      </c>
      <c r="C8" s="68" t="s">
        <v>165</v>
      </c>
      <c r="D8" s="69">
        <v>131983000</v>
      </c>
      <c r="E8" s="147">
        <v>182210000</v>
      </c>
      <c r="F8" s="154">
        <f aca="true" t="shared" si="0" ref="F8:F34">IF($E8=0,0,($D8/$E8))</f>
        <v>0.7243455353712749</v>
      </c>
      <c r="G8" s="155">
        <v>44929000</v>
      </c>
      <c r="H8" s="155">
        <v>147888412</v>
      </c>
      <c r="I8" s="154">
        <f aca="true" t="shared" si="1" ref="I8:I34">IF($H8=0,0,($G8/$H8))</f>
        <v>0.30380338386485617</v>
      </c>
      <c r="J8" s="155">
        <v>44929000</v>
      </c>
      <c r="K8" s="155">
        <v>120897000</v>
      </c>
      <c r="L8" s="154">
        <f aca="true" t="shared" si="2" ref="L8:L34">IF($K8=0,0,($J8/$K8))</f>
        <v>0.371630396122319</v>
      </c>
      <c r="M8" s="155">
        <v>44929000</v>
      </c>
      <c r="N8" s="155">
        <v>131983000</v>
      </c>
      <c r="O8" s="154">
        <f aca="true" t="shared" si="3" ref="O8:O34">IF($D8=0,0,($M8/$D8))</f>
        <v>0.3404150534538539</v>
      </c>
      <c r="P8" s="155">
        <v>0</v>
      </c>
      <c r="Q8" s="155">
        <v>71635000</v>
      </c>
      <c r="R8" s="154">
        <f aca="true" t="shared" si="4" ref="R8:R34">IF($Q8=0,0,($P8/$Q8))</f>
        <v>0</v>
      </c>
      <c r="S8" s="155">
        <v>0</v>
      </c>
      <c r="T8" s="155">
        <v>71635000</v>
      </c>
      <c r="U8" s="154">
        <f aca="true" t="shared" si="5" ref="U8:U34">IF($T8=0,0,($S8/$T8))</f>
        <v>0</v>
      </c>
      <c r="V8" s="155">
        <v>0</v>
      </c>
      <c r="W8" s="155">
        <v>643479000</v>
      </c>
      <c r="X8" s="154">
        <f aca="true" t="shared" si="6" ref="X8:X34">IF($W8=0,0,($V8/$W8))</f>
        <v>0</v>
      </c>
      <c r="Y8" s="155">
        <v>67585000</v>
      </c>
      <c r="Z8" s="155">
        <v>71635000</v>
      </c>
      <c r="AA8" s="154">
        <f aca="true" t="shared" si="7" ref="AA8:AA34">IF($Z8=0,0,($Y8/$Z8))</f>
        <v>0.9434633908005863</v>
      </c>
      <c r="AB8" s="155">
        <v>40968000</v>
      </c>
      <c r="AC8" s="155">
        <v>37735000</v>
      </c>
      <c r="AD8" s="154">
        <f aca="true" t="shared" si="8" ref="AD8:AD34">IF($AC8=0,0,($AB8/$AC8))</f>
        <v>1.0856764277196236</v>
      </c>
      <c r="AE8" s="155">
        <v>10948813</v>
      </c>
      <c r="AF8" s="155">
        <v>147888412</v>
      </c>
      <c r="AG8" s="154">
        <f aca="true" t="shared" si="9" ref="AG8:AG34">IF($AF8=0,0,($AE8/$AF8))</f>
        <v>0.07403428606698408</v>
      </c>
    </row>
    <row r="9" spans="1:33" ht="12.75">
      <c r="A9" s="66" t="s">
        <v>570</v>
      </c>
      <c r="B9" s="67" t="s">
        <v>166</v>
      </c>
      <c r="C9" s="68" t="s">
        <v>167</v>
      </c>
      <c r="D9" s="69">
        <v>224871845</v>
      </c>
      <c r="E9" s="147">
        <v>301598493</v>
      </c>
      <c r="F9" s="154">
        <f t="shared" si="0"/>
        <v>0.7456000285783921</v>
      </c>
      <c r="G9" s="155">
        <v>90357812</v>
      </c>
      <c r="H9" s="155">
        <v>307530083</v>
      </c>
      <c r="I9" s="154">
        <f t="shared" si="1"/>
        <v>0.2938177986314269</v>
      </c>
      <c r="J9" s="155">
        <v>90357812</v>
      </c>
      <c r="K9" s="155">
        <v>245466094</v>
      </c>
      <c r="L9" s="154">
        <f t="shared" si="2"/>
        <v>0.3681070999565423</v>
      </c>
      <c r="M9" s="155">
        <v>90357812</v>
      </c>
      <c r="N9" s="155">
        <v>224871845</v>
      </c>
      <c r="O9" s="154">
        <f t="shared" si="3"/>
        <v>0.4018191428099858</v>
      </c>
      <c r="P9" s="155">
        <v>0</v>
      </c>
      <c r="Q9" s="155">
        <v>66379000</v>
      </c>
      <c r="R9" s="154">
        <f t="shared" si="4"/>
        <v>0</v>
      </c>
      <c r="S9" s="155">
        <v>0</v>
      </c>
      <c r="T9" s="155">
        <v>66379000</v>
      </c>
      <c r="U9" s="154">
        <f t="shared" si="5"/>
        <v>0</v>
      </c>
      <c r="V9" s="155">
        <v>0</v>
      </c>
      <c r="W9" s="155">
        <v>1128265133</v>
      </c>
      <c r="X9" s="154">
        <f t="shared" si="6"/>
        <v>0</v>
      </c>
      <c r="Y9" s="155">
        <v>65328000</v>
      </c>
      <c r="Z9" s="155">
        <v>66379000</v>
      </c>
      <c r="AA9" s="154">
        <f t="shared" si="7"/>
        <v>0.9841666792208379</v>
      </c>
      <c r="AB9" s="155">
        <v>69061143</v>
      </c>
      <c r="AC9" s="155">
        <v>116594479</v>
      </c>
      <c r="AD9" s="154">
        <f t="shared" si="8"/>
        <v>0.5923191526075604</v>
      </c>
      <c r="AE9" s="155">
        <v>202172962</v>
      </c>
      <c r="AF9" s="155">
        <v>307530083</v>
      </c>
      <c r="AG9" s="154">
        <f t="shared" si="9"/>
        <v>0.6574087322702671</v>
      </c>
    </row>
    <row r="10" spans="1:33" ht="12.75">
      <c r="A10" s="66" t="s">
        <v>570</v>
      </c>
      <c r="B10" s="67" t="s">
        <v>168</v>
      </c>
      <c r="C10" s="68" t="s">
        <v>169</v>
      </c>
      <c r="D10" s="69">
        <v>186407365</v>
      </c>
      <c r="E10" s="147">
        <v>243704366</v>
      </c>
      <c r="F10" s="154">
        <f t="shared" si="0"/>
        <v>0.7648913643180278</v>
      </c>
      <c r="G10" s="155">
        <v>60873631</v>
      </c>
      <c r="H10" s="155">
        <v>167231705</v>
      </c>
      <c r="I10" s="154">
        <f t="shared" si="1"/>
        <v>0.36400771612057653</v>
      </c>
      <c r="J10" s="155">
        <v>60873631</v>
      </c>
      <c r="K10" s="155">
        <v>145023449</v>
      </c>
      <c r="L10" s="154">
        <f t="shared" si="2"/>
        <v>0.4197502639728283</v>
      </c>
      <c r="M10" s="155">
        <v>60873631</v>
      </c>
      <c r="N10" s="155">
        <v>186407365</v>
      </c>
      <c r="O10" s="154">
        <f t="shared" si="3"/>
        <v>0.3265623705372371</v>
      </c>
      <c r="P10" s="155">
        <v>1410900</v>
      </c>
      <c r="Q10" s="155">
        <v>95104900</v>
      </c>
      <c r="R10" s="154">
        <f t="shared" si="4"/>
        <v>0.014835197765835409</v>
      </c>
      <c r="S10" s="155">
        <v>0</v>
      </c>
      <c r="T10" s="155">
        <v>95104900</v>
      </c>
      <c r="U10" s="154">
        <f t="shared" si="5"/>
        <v>0</v>
      </c>
      <c r="V10" s="155">
        <v>0</v>
      </c>
      <c r="W10" s="155">
        <v>498350000</v>
      </c>
      <c r="X10" s="154">
        <f t="shared" si="6"/>
        <v>0</v>
      </c>
      <c r="Y10" s="155">
        <v>93694000</v>
      </c>
      <c r="Z10" s="155">
        <v>95104900</v>
      </c>
      <c r="AA10" s="154">
        <f t="shared" si="7"/>
        <v>0.9851648022341646</v>
      </c>
      <c r="AB10" s="155">
        <v>67866200</v>
      </c>
      <c r="AC10" s="155">
        <v>58244132</v>
      </c>
      <c r="AD10" s="154">
        <f t="shared" si="8"/>
        <v>1.165202358926046</v>
      </c>
      <c r="AE10" s="155">
        <v>51231031</v>
      </c>
      <c r="AF10" s="155">
        <v>167231705</v>
      </c>
      <c r="AG10" s="154">
        <f t="shared" si="9"/>
        <v>0.3063475971855935</v>
      </c>
    </row>
    <row r="11" spans="1:33" ht="12.75">
      <c r="A11" s="66" t="s">
        <v>571</v>
      </c>
      <c r="B11" s="67" t="s">
        <v>491</v>
      </c>
      <c r="C11" s="68" t="s">
        <v>492</v>
      </c>
      <c r="D11" s="69">
        <v>574116</v>
      </c>
      <c r="E11" s="147">
        <v>52618112</v>
      </c>
      <c r="F11" s="154">
        <f t="shared" si="0"/>
        <v>0.010910995818322026</v>
      </c>
      <c r="G11" s="155">
        <v>37944953</v>
      </c>
      <c r="H11" s="155">
        <v>54418112</v>
      </c>
      <c r="I11" s="154">
        <f t="shared" si="1"/>
        <v>0.6972853633731357</v>
      </c>
      <c r="J11" s="155">
        <v>37944953</v>
      </c>
      <c r="K11" s="155">
        <v>54418112</v>
      </c>
      <c r="L11" s="154">
        <f t="shared" si="2"/>
        <v>0.6972853633731357</v>
      </c>
      <c r="M11" s="155">
        <v>37944953</v>
      </c>
      <c r="N11" s="155">
        <v>574116</v>
      </c>
      <c r="O11" s="154">
        <f t="shared" si="3"/>
        <v>66.09283315566888</v>
      </c>
      <c r="P11" s="155">
        <v>0</v>
      </c>
      <c r="Q11" s="155">
        <v>0</v>
      </c>
      <c r="R11" s="154">
        <f t="shared" si="4"/>
        <v>0</v>
      </c>
      <c r="S11" s="155">
        <v>0</v>
      </c>
      <c r="T11" s="155">
        <v>0</v>
      </c>
      <c r="U11" s="154">
        <f t="shared" si="5"/>
        <v>0</v>
      </c>
      <c r="V11" s="155">
        <v>0</v>
      </c>
      <c r="W11" s="155">
        <v>17918304</v>
      </c>
      <c r="X11" s="154">
        <f t="shared" si="6"/>
        <v>0</v>
      </c>
      <c r="Y11" s="155">
        <v>0</v>
      </c>
      <c r="Z11" s="155">
        <v>0</v>
      </c>
      <c r="AA11" s="154">
        <f t="shared" si="7"/>
        <v>0</v>
      </c>
      <c r="AB11" s="155">
        <v>560000</v>
      </c>
      <c r="AC11" s="155">
        <v>0</v>
      </c>
      <c r="AD11" s="154">
        <f t="shared" si="8"/>
        <v>0</v>
      </c>
      <c r="AE11" s="155">
        <v>9000000</v>
      </c>
      <c r="AF11" s="155">
        <v>54418112</v>
      </c>
      <c r="AG11" s="154">
        <f t="shared" si="9"/>
        <v>0.16538611262367942</v>
      </c>
    </row>
    <row r="12" spans="1:33" ht="16.5">
      <c r="A12" s="70"/>
      <c r="B12" s="71" t="s">
        <v>579</v>
      </c>
      <c r="C12" s="72"/>
      <c r="D12" s="73">
        <f>SUM(D8:D11)</f>
        <v>543836326</v>
      </c>
      <c r="E12" s="148">
        <f>SUM(E8:E11)</f>
        <v>780130971</v>
      </c>
      <c r="F12" s="156">
        <f t="shared" si="0"/>
        <v>0.6971090063286309</v>
      </c>
      <c r="G12" s="157">
        <f>SUM(G8:G11)</f>
        <v>234105396</v>
      </c>
      <c r="H12" s="157">
        <f>SUM(H8:H11)</f>
        <v>677068312</v>
      </c>
      <c r="I12" s="156">
        <f t="shared" si="1"/>
        <v>0.3457633326664976</v>
      </c>
      <c r="J12" s="157">
        <f>SUM(J8:J11)</f>
        <v>234105396</v>
      </c>
      <c r="K12" s="157">
        <f>SUM(K8:K11)</f>
        <v>565804655</v>
      </c>
      <c r="L12" s="156">
        <f t="shared" si="2"/>
        <v>0.41375657469626154</v>
      </c>
      <c r="M12" s="157">
        <f>SUM(M8:M11)</f>
        <v>234105396</v>
      </c>
      <c r="N12" s="157">
        <f>SUM(N8:N11)</f>
        <v>543836326</v>
      </c>
      <c r="O12" s="156">
        <f t="shared" si="3"/>
        <v>0.43047031764479815</v>
      </c>
      <c r="P12" s="157">
        <f>SUM(P8:P11)</f>
        <v>1410900</v>
      </c>
      <c r="Q12" s="157">
        <f>SUM(Q8:Q11)</f>
        <v>233118900</v>
      </c>
      <c r="R12" s="156">
        <f t="shared" si="4"/>
        <v>0.0060522763276594045</v>
      </c>
      <c r="S12" s="157">
        <f>SUM(S8:S11)</f>
        <v>0</v>
      </c>
      <c r="T12" s="157">
        <f>SUM(T8:T11)</f>
        <v>233118900</v>
      </c>
      <c r="U12" s="156">
        <f t="shared" si="5"/>
        <v>0</v>
      </c>
      <c r="V12" s="157">
        <f>SUM(V8:V11)</f>
        <v>0</v>
      </c>
      <c r="W12" s="157">
        <f>SUM(W8:W11)</f>
        <v>2288012437</v>
      </c>
      <c r="X12" s="156">
        <f t="shared" si="6"/>
        <v>0</v>
      </c>
      <c r="Y12" s="157">
        <f>SUM(Y8:Y11)</f>
        <v>226607000</v>
      </c>
      <c r="Z12" s="157">
        <f>SUM(Z8:Z11)</f>
        <v>233118900</v>
      </c>
      <c r="AA12" s="156">
        <f t="shared" si="7"/>
        <v>0.9720661859677615</v>
      </c>
      <c r="AB12" s="157">
        <f>SUM(AB8:AB11)</f>
        <v>178455343</v>
      </c>
      <c r="AC12" s="157">
        <f>SUM(AC8:AC11)</f>
        <v>212573611</v>
      </c>
      <c r="AD12" s="156">
        <f t="shared" si="8"/>
        <v>0.8394990429926883</v>
      </c>
      <c r="AE12" s="157">
        <f>SUM(AE8:AE11)</f>
        <v>273352806</v>
      </c>
      <c r="AF12" s="157">
        <f>SUM(AF8:AF11)</f>
        <v>677068312</v>
      </c>
      <c r="AG12" s="156">
        <f t="shared" si="9"/>
        <v>0.4037300242165225</v>
      </c>
    </row>
    <row r="13" spans="1:33" ht="12.75">
      <c r="A13" s="66" t="s">
        <v>570</v>
      </c>
      <c r="B13" s="67" t="s">
        <v>170</v>
      </c>
      <c r="C13" s="68" t="s">
        <v>171</v>
      </c>
      <c r="D13" s="69">
        <v>158268342</v>
      </c>
      <c r="E13" s="147">
        <v>250602340</v>
      </c>
      <c r="F13" s="154">
        <f t="shared" si="0"/>
        <v>0.6315517325177411</v>
      </c>
      <c r="G13" s="155">
        <v>70623000</v>
      </c>
      <c r="H13" s="155">
        <v>228102500</v>
      </c>
      <c r="I13" s="154">
        <f t="shared" si="1"/>
        <v>0.30961081092929715</v>
      </c>
      <c r="J13" s="155">
        <v>70623000</v>
      </c>
      <c r="K13" s="155">
        <v>184990000</v>
      </c>
      <c r="L13" s="154">
        <f t="shared" si="2"/>
        <v>0.3817665819774042</v>
      </c>
      <c r="M13" s="155">
        <v>70623000</v>
      </c>
      <c r="N13" s="155">
        <v>158268342</v>
      </c>
      <c r="O13" s="154">
        <f t="shared" si="3"/>
        <v>0.4462231619258386</v>
      </c>
      <c r="P13" s="155">
        <v>0</v>
      </c>
      <c r="Q13" s="155">
        <v>22500000</v>
      </c>
      <c r="R13" s="154">
        <f t="shared" si="4"/>
        <v>0</v>
      </c>
      <c r="S13" s="155">
        <v>0</v>
      </c>
      <c r="T13" s="155">
        <v>22500000</v>
      </c>
      <c r="U13" s="154">
        <f t="shared" si="5"/>
        <v>0</v>
      </c>
      <c r="V13" s="155">
        <v>0</v>
      </c>
      <c r="W13" s="155">
        <v>613799000</v>
      </c>
      <c r="X13" s="154">
        <f t="shared" si="6"/>
        <v>0</v>
      </c>
      <c r="Y13" s="155">
        <v>17349000</v>
      </c>
      <c r="Z13" s="155">
        <v>22500000</v>
      </c>
      <c r="AA13" s="154">
        <f t="shared" si="7"/>
        <v>0.7710666666666667</v>
      </c>
      <c r="AB13" s="155">
        <v>22858000</v>
      </c>
      <c r="AC13" s="155">
        <v>99137379</v>
      </c>
      <c r="AD13" s="154">
        <f t="shared" si="8"/>
        <v>0.23056893606194692</v>
      </c>
      <c r="AE13" s="155">
        <v>21450000</v>
      </c>
      <c r="AF13" s="155">
        <v>228102500</v>
      </c>
      <c r="AG13" s="154">
        <f t="shared" si="9"/>
        <v>0.09403667211012592</v>
      </c>
    </row>
    <row r="14" spans="1:33" ht="12.75">
      <c r="A14" s="66" t="s">
        <v>570</v>
      </c>
      <c r="B14" s="67" t="s">
        <v>172</v>
      </c>
      <c r="C14" s="68" t="s">
        <v>173</v>
      </c>
      <c r="D14" s="69">
        <v>112185392</v>
      </c>
      <c r="E14" s="147">
        <v>158724502</v>
      </c>
      <c r="F14" s="154">
        <f t="shared" si="0"/>
        <v>0.7067931578704842</v>
      </c>
      <c r="G14" s="155">
        <v>35425001</v>
      </c>
      <c r="H14" s="155">
        <v>83101806</v>
      </c>
      <c r="I14" s="154">
        <f t="shared" si="1"/>
        <v>0.4262843698005793</v>
      </c>
      <c r="J14" s="155">
        <v>35425001</v>
      </c>
      <c r="K14" s="155">
        <v>59371406</v>
      </c>
      <c r="L14" s="154">
        <f t="shared" si="2"/>
        <v>0.5966677124001409</v>
      </c>
      <c r="M14" s="155">
        <v>35425001</v>
      </c>
      <c r="N14" s="155">
        <v>112185392</v>
      </c>
      <c r="O14" s="154">
        <f t="shared" si="3"/>
        <v>0.31577195897305416</v>
      </c>
      <c r="P14" s="155">
        <v>0</v>
      </c>
      <c r="Q14" s="155">
        <v>75608100</v>
      </c>
      <c r="R14" s="154">
        <f t="shared" si="4"/>
        <v>0</v>
      </c>
      <c r="S14" s="155">
        <v>0</v>
      </c>
      <c r="T14" s="155">
        <v>75608100</v>
      </c>
      <c r="U14" s="154">
        <f t="shared" si="5"/>
        <v>0</v>
      </c>
      <c r="V14" s="155">
        <v>0</v>
      </c>
      <c r="W14" s="155">
        <v>637725755</v>
      </c>
      <c r="X14" s="154">
        <f t="shared" si="6"/>
        <v>0</v>
      </c>
      <c r="Y14" s="155">
        <v>65608100</v>
      </c>
      <c r="Z14" s="155">
        <v>75608100</v>
      </c>
      <c r="AA14" s="154">
        <f t="shared" si="7"/>
        <v>0.8677390385421668</v>
      </c>
      <c r="AB14" s="155">
        <v>15183168</v>
      </c>
      <c r="AC14" s="155">
        <v>21952392</v>
      </c>
      <c r="AD14" s="154">
        <f t="shared" si="8"/>
        <v>0.6916407104975166</v>
      </c>
      <c r="AE14" s="155">
        <v>12357452</v>
      </c>
      <c r="AF14" s="155">
        <v>83101806</v>
      </c>
      <c r="AG14" s="154">
        <f t="shared" si="9"/>
        <v>0.1487025685097626</v>
      </c>
    </row>
    <row r="15" spans="1:33" ht="12.75">
      <c r="A15" s="66" t="s">
        <v>570</v>
      </c>
      <c r="B15" s="67" t="s">
        <v>174</v>
      </c>
      <c r="C15" s="68" t="s">
        <v>175</v>
      </c>
      <c r="D15" s="69">
        <v>118512375</v>
      </c>
      <c r="E15" s="147">
        <v>180976375</v>
      </c>
      <c r="F15" s="154">
        <f t="shared" si="0"/>
        <v>0.6548499769652254</v>
      </c>
      <c r="G15" s="155">
        <v>54640479</v>
      </c>
      <c r="H15" s="155">
        <v>158209089</v>
      </c>
      <c r="I15" s="154">
        <f t="shared" si="1"/>
        <v>0.34536877334525323</v>
      </c>
      <c r="J15" s="155">
        <v>54640479</v>
      </c>
      <c r="K15" s="155">
        <v>126909089</v>
      </c>
      <c r="L15" s="154">
        <f t="shared" si="2"/>
        <v>0.43054819343947853</v>
      </c>
      <c r="M15" s="155">
        <v>54640479</v>
      </c>
      <c r="N15" s="155">
        <v>118512375</v>
      </c>
      <c r="O15" s="154">
        <f t="shared" si="3"/>
        <v>0.46105294067391694</v>
      </c>
      <c r="P15" s="155">
        <v>24170000</v>
      </c>
      <c r="Q15" s="155">
        <v>44905999</v>
      </c>
      <c r="R15" s="154">
        <f t="shared" si="4"/>
        <v>0.5382354370960548</v>
      </c>
      <c r="S15" s="155">
        <v>0</v>
      </c>
      <c r="T15" s="155">
        <v>44905999</v>
      </c>
      <c r="U15" s="154">
        <f t="shared" si="5"/>
        <v>0</v>
      </c>
      <c r="V15" s="155">
        <v>0</v>
      </c>
      <c r="W15" s="155">
        <v>429251000</v>
      </c>
      <c r="X15" s="154">
        <f t="shared" si="6"/>
        <v>0</v>
      </c>
      <c r="Y15" s="155">
        <v>42513444</v>
      </c>
      <c r="Z15" s="155">
        <v>44905999</v>
      </c>
      <c r="AA15" s="154">
        <f t="shared" si="7"/>
        <v>0.9467208156308915</v>
      </c>
      <c r="AB15" s="155">
        <v>4999500</v>
      </c>
      <c r="AC15" s="155">
        <v>52145820</v>
      </c>
      <c r="AD15" s="154">
        <f t="shared" si="8"/>
        <v>0.09587537409518156</v>
      </c>
      <c r="AE15" s="155">
        <v>9000000</v>
      </c>
      <c r="AF15" s="155">
        <v>158209089</v>
      </c>
      <c r="AG15" s="154">
        <f t="shared" si="9"/>
        <v>0.05688674435133117</v>
      </c>
    </row>
    <row r="16" spans="1:33" ht="12.75">
      <c r="A16" s="66" t="s">
        <v>570</v>
      </c>
      <c r="B16" s="67" t="s">
        <v>66</v>
      </c>
      <c r="C16" s="68" t="s">
        <v>67</v>
      </c>
      <c r="D16" s="69">
        <v>1766043840</v>
      </c>
      <c r="E16" s="147">
        <v>2154835840</v>
      </c>
      <c r="F16" s="154">
        <f t="shared" si="0"/>
        <v>0.8195723345681869</v>
      </c>
      <c r="G16" s="155">
        <v>620099100</v>
      </c>
      <c r="H16" s="155">
        <v>2036734910</v>
      </c>
      <c r="I16" s="154">
        <f t="shared" si="1"/>
        <v>0.3044574416412394</v>
      </c>
      <c r="J16" s="155">
        <v>620099100</v>
      </c>
      <c r="K16" s="155">
        <v>1360298690</v>
      </c>
      <c r="L16" s="154">
        <f t="shared" si="2"/>
        <v>0.4558551034111486</v>
      </c>
      <c r="M16" s="155">
        <v>620099100</v>
      </c>
      <c r="N16" s="155">
        <v>1766043840</v>
      </c>
      <c r="O16" s="154">
        <f t="shared" si="3"/>
        <v>0.35112327675852034</v>
      </c>
      <c r="P16" s="155">
        <v>20000000</v>
      </c>
      <c r="Q16" s="155">
        <v>133363002</v>
      </c>
      <c r="R16" s="154">
        <f t="shared" si="4"/>
        <v>0.14996663017528655</v>
      </c>
      <c r="S16" s="155">
        <v>0</v>
      </c>
      <c r="T16" s="155">
        <v>133363002</v>
      </c>
      <c r="U16" s="154">
        <f t="shared" si="5"/>
        <v>0</v>
      </c>
      <c r="V16" s="155">
        <v>0</v>
      </c>
      <c r="W16" s="155">
        <v>5000000000</v>
      </c>
      <c r="X16" s="154">
        <f t="shared" si="6"/>
        <v>0</v>
      </c>
      <c r="Y16" s="155">
        <v>80250546</v>
      </c>
      <c r="Z16" s="155">
        <v>133363002</v>
      </c>
      <c r="AA16" s="154">
        <f t="shared" si="7"/>
        <v>0.601745197667341</v>
      </c>
      <c r="AB16" s="155">
        <v>2200000000</v>
      </c>
      <c r="AC16" s="155">
        <v>1196987310</v>
      </c>
      <c r="AD16" s="154">
        <f t="shared" si="8"/>
        <v>1.8379476387264289</v>
      </c>
      <c r="AE16" s="155">
        <v>1900000000</v>
      </c>
      <c r="AF16" s="155">
        <v>2036734910</v>
      </c>
      <c r="AG16" s="154">
        <f t="shared" si="9"/>
        <v>0.9328656324744785</v>
      </c>
    </row>
    <row r="17" spans="1:33" ht="12.75">
      <c r="A17" s="66" t="s">
        <v>570</v>
      </c>
      <c r="B17" s="67" t="s">
        <v>176</v>
      </c>
      <c r="C17" s="68" t="s">
        <v>177</v>
      </c>
      <c r="D17" s="69">
        <v>303402000</v>
      </c>
      <c r="E17" s="147">
        <v>421985000</v>
      </c>
      <c r="F17" s="154">
        <f t="shared" si="0"/>
        <v>0.7189876417408202</v>
      </c>
      <c r="G17" s="155">
        <v>134677000</v>
      </c>
      <c r="H17" s="155">
        <v>388422242</v>
      </c>
      <c r="I17" s="154">
        <f t="shared" si="1"/>
        <v>0.3467283420911823</v>
      </c>
      <c r="J17" s="155">
        <v>134677000</v>
      </c>
      <c r="K17" s="155">
        <v>272659000</v>
      </c>
      <c r="L17" s="154">
        <f t="shared" si="2"/>
        <v>0.4939393161421409</v>
      </c>
      <c r="M17" s="155">
        <v>134677000</v>
      </c>
      <c r="N17" s="155">
        <v>303402000</v>
      </c>
      <c r="O17" s="154">
        <f t="shared" si="3"/>
        <v>0.44388962498599216</v>
      </c>
      <c r="P17" s="155">
        <v>1000000</v>
      </c>
      <c r="Q17" s="155">
        <v>34300000</v>
      </c>
      <c r="R17" s="154">
        <f t="shared" si="4"/>
        <v>0.029154518950437316</v>
      </c>
      <c r="S17" s="155">
        <v>0</v>
      </c>
      <c r="T17" s="155">
        <v>34300000</v>
      </c>
      <c r="U17" s="154">
        <f t="shared" si="5"/>
        <v>0</v>
      </c>
      <c r="V17" s="155">
        <v>0</v>
      </c>
      <c r="W17" s="155">
        <v>1862454398</v>
      </c>
      <c r="X17" s="154">
        <f t="shared" si="6"/>
        <v>0</v>
      </c>
      <c r="Y17" s="155">
        <v>31507000</v>
      </c>
      <c r="Z17" s="155">
        <v>34300000</v>
      </c>
      <c r="AA17" s="154">
        <f t="shared" si="7"/>
        <v>0.9185714285714286</v>
      </c>
      <c r="AB17" s="155">
        <v>102396659</v>
      </c>
      <c r="AC17" s="155">
        <v>213545000</v>
      </c>
      <c r="AD17" s="154">
        <f t="shared" si="8"/>
        <v>0.47950857664660845</v>
      </c>
      <c r="AE17" s="155">
        <v>252597475</v>
      </c>
      <c r="AF17" s="155">
        <v>388422242</v>
      </c>
      <c r="AG17" s="154">
        <f t="shared" si="9"/>
        <v>0.6503167112659836</v>
      </c>
    </row>
    <row r="18" spans="1:33" ht="12.75">
      <c r="A18" s="66" t="s">
        <v>571</v>
      </c>
      <c r="B18" s="67" t="s">
        <v>493</v>
      </c>
      <c r="C18" s="68" t="s">
        <v>494</v>
      </c>
      <c r="D18" s="69">
        <v>2237900</v>
      </c>
      <c r="E18" s="147">
        <v>118399900</v>
      </c>
      <c r="F18" s="154">
        <f t="shared" si="0"/>
        <v>0.018901198396282428</v>
      </c>
      <c r="G18" s="155">
        <v>65749634</v>
      </c>
      <c r="H18" s="155">
        <v>117700000</v>
      </c>
      <c r="I18" s="154">
        <f t="shared" si="1"/>
        <v>0.5586205097706032</v>
      </c>
      <c r="J18" s="155">
        <v>65749634</v>
      </c>
      <c r="K18" s="155">
        <v>117700000</v>
      </c>
      <c r="L18" s="154">
        <f t="shared" si="2"/>
        <v>0.5586205097706032</v>
      </c>
      <c r="M18" s="155">
        <v>65749634</v>
      </c>
      <c r="N18" s="155">
        <v>2237900</v>
      </c>
      <c r="O18" s="154">
        <f t="shared" si="3"/>
        <v>29.380058983868807</v>
      </c>
      <c r="P18" s="155">
        <v>700000</v>
      </c>
      <c r="Q18" s="155">
        <v>700000</v>
      </c>
      <c r="R18" s="154">
        <f t="shared" si="4"/>
        <v>1</v>
      </c>
      <c r="S18" s="155">
        <v>0</v>
      </c>
      <c r="T18" s="155">
        <v>700000</v>
      </c>
      <c r="U18" s="154">
        <f t="shared" si="5"/>
        <v>0</v>
      </c>
      <c r="V18" s="155">
        <v>0</v>
      </c>
      <c r="W18" s="155">
        <v>66287000</v>
      </c>
      <c r="X18" s="154">
        <f t="shared" si="6"/>
        <v>0</v>
      </c>
      <c r="Y18" s="155">
        <v>0</v>
      </c>
      <c r="Z18" s="155">
        <v>700000</v>
      </c>
      <c r="AA18" s="154">
        <f t="shared" si="7"/>
        <v>0</v>
      </c>
      <c r="AB18" s="155">
        <v>0</v>
      </c>
      <c r="AC18" s="155">
        <v>0</v>
      </c>
      <c r="AD18" s="154">
        <f t="shared" si="8"/>
        <v>0</v>
      </c>
      <c r="AE18" s="155">
        <v>7287000</v>
      </c>
      <c r="AF18" s="155">
        <v>117700000</v>
      </c>
      <c r="AG18" s="154">
        <f t="shared" si="9"/>
        <v>0.06191163976210705</v>
      </c>
    </row>
    <row r="19" spans="1:33" ht="16.5">
      <c r="A19" s="70"/>
      <c r="B19" s="71" t="s">
        <v>580</v>
      </c>
      <c r="C19" s="72"/>
      <c r="D19" s="73">
        <f>SUM(D13:D18)</f>
        <v>2460649849</v>
      </c>
      <c r="E19" s="148">
        <f>SUM(E13:E18)</f>
        <v>3285523957</v>
      </c>
      <c r="F19" s="156">
        <f t="shared" si="0"/>
        <v>0.7489368153159992</v>
      </c>
      <c r="G19" s="157">
        <f>SUM(G13:G18)</f>
        <v>981214214</v>
      </c>
      <c r="H19" s="157">
        <f>SUM(H13:H18)</f>
        <v>3012270547</v>
      </c>
      <c r="I19" s="156">
        <f t="shared" si="1"/>
        <v>0.325739072467185</v>
      </c>
      <c r="J19" s="157">
        <f>SUM(J13:J18)</f>
        <v>981214214</v>
      </c>
      <c r="K19" s="157">
        <f>SUM(K13:K18)</f>
        <v>2121928185</v>
      </c>
      <c r="L19" s="156">
        <f t="shared" si="2"/>
        <v>0.462416315941437</v>
      </c>
      <c r="M19" s="157">
        <f>SUM(M13:M18)</f>
        <v>981214214</v>
      </c>
      <c r="N19" s="157">
        <f>SUM(N13:N18)</f>
        <v>2460649849</v>
      </c>
      <c r="O19" s="156">
        <f t="shared" si="3"/>
        <v>0.39876222714042886</v>
      </c>
      <c r="P19" s="157">
        <f>SUM(P13:P18)</f>
        <v>45870000</v>
      </c>
      <c r="Q19" s="157">
        <f>SUM(Q13:Q18)</f>
        <v>311377101</v>
      </c>
      <c r="R19" s="156">
        <f t="shared" si="4"/>
        <v>0.14731333759832263</v>
      </c>
      <c r="S19" s="157">
        <f>SUM(S13:S18)</f>
        <v>0</v>
      </c>
      <c r="T19" s="157">
        <f>SUM(T13:T18)</f>
        <v>311377101</v>
      </c>
      <c r="U19" s="156">
        <f t="shared" si="5"/>
        <v>0</v>
      </c>
      <c r="V19" s="157">
        <f>SUM(V13:V18)</f>
        <v>0</v>
      </c>
      <c r="W19" s="157">
        <f>SUM(W13:W18)</f>
        <v>8609517153</v>
      </c>
      <c r="X19" s="156">
        <f t="shared" si="6"/>
        <v>0</v>
      </c>
      <c r="Y19" s="157">
        <f>SUM(Y13:Y18)</f>
        <v>237228090</v>
      </c>
      <c r="Z19" s="157">
        <f>SUM(Z13:Z18)</f>
        <v>311377101</v>
      </c>
      <c r="AA19" s="156">
        <f t="shared" si="7"/>
        <v>0.761867488772079</v>
      </c>
      <c r="AB19" s="157">
        <f>SUM(AB13:AB18)</f>
        <v>2345437327</v>
      </c>
      <c r="AC19" s="157">
        <f>SUM(AC13:AC18)</f>
        <v>1583767901</v>
      </c>
      <c r="AD19" s="156">
        <f t="shared" si="8"/>
        <v>1.4809223785373333</v>
      </c>
      <c r="AE19" s="157">
        <f>SUM(AE13:AE18)</f>
        <v>2202691927</v>
      </c>
      <c r="AF19" s="157">
        <f>SUM(AF13:AF18)</f>
        <v>3012270547</v>
      </c>
      <c r="AG19" s="156">
        <f t="shared" si="9"/>
        <v>0.7312397384735974</v>
      </c>
    </row>
    <row r="20" spans="1:33" ht="12.75">
      <c r="A20" s="66" t="s">
        <v>570</v>
      </c>
      <c r="B20" s="67" t="s">
        <v>178</v>
      </c>
      <c r="C20" s="68" t="s">
        <v>179</v>
      </c>
      <c r="D20" s="69">
        <v>365638530</v>
      </c>
      <c r="E20" s="147">
        <v>530201080</v>
      </c>
      <c r="F20" s="154">
        <f t="shared" si="0"/>
        <v>0.6896223787397793</v>
      </c>
      <c r="G20" s="155">
        <v>173038912</v>
      </c>
      <c r="H20" s="155">
        <v>440992040</v>
      </c>
      <c r="I20" s="154">
        <f t="shared" si="1"/>
        <v>0.39238556777578115</v>
      </c>
      <c r="J20" s="155">
        <v>173038912</v>
      </c>
      <c r="K20" s="155">
        <v>366992040</v>
      </c>
      <c r="L20" s="154">
        <f t="shared" si="2"/>
        <v>0.4715058996919933</v>
      </c>
      <c r="M20" s="155">
        <v>173038912</v>
      </c>
      <c r="N20" s="155">
        <v>365638530</v>
      </c>
      <c r="O20" s="154">
        <f t="shared" si="3"/>
        <v>0.4732513064200318</v>
      </c>
      <c r="P20" s="155">
        <v>9500000</v>
      </c>
      <c r="Q20" s="155">
        <v>89052450</v>
      </c>
      <c r="R20" s="154">
        <f t="shared" si="4"/>
        <v>0.10667870451627103</v>
      </c>
      <c r="S20" s="155">
        <v>9500000</v>
      </c>
      <c r="T20" s="155">
        <v>89052450</v>
      </c>
      <c r="U20" s="154">
        <f t="shared" si="5"/>
        <v>0.10667870451627103</v>
      </c>
      <c r="V20" s="155">
        <v>9500000</v>
      </c>
      <c r="W20" s="155">
        <v>3263384382</v>
      </c>
      <c r="X20" s="154">
        <f t="shared" si="6"/>
        <v>0.002911088271550109</v>
      </c>
      <c r="Y20" s="155">
        <v>72503390</v>
      </c>
      <c r="Z20" s="155">
        <v>89052450</v>
      </c>
      <c r="AA20" s="154">
        <f t="shared" si="7"/>
        <v>0.8141650229724168</v>
      </c>
      <c r="AB20" s="155">
        <v>292000000</v>
      </c>
      <c r="AC20" s="155">
        <v>196977370</v>
      </c>
      <c r="AD20" s="154">
        <f t="shared" si="8"/>
        <v>1.4824037908517105</v>
      </c>
      <c r="AE20" s="155">
        <v>31077103</v>
      </c>
      <c r="AF20" s="155">
        <v>440992040</v>
      </c>
      <c r="AG20" s="154">
        <f t="shared" si="9"/>
        <v>0.07047089330682703</v>
      </c>
    </row>
    <row r="21" spans="1:33" ht="12.75">
      <c r="A21" s="66" t="s">
        <v>570</v>
      </c>
      <c r="B21" s="67" t="s">
        <v>180</v>
      </c>
      <c r="C21" s="68" t="s">
        <v>181</v>
      </c>
      <c r="D21" s="69">
        <v>646744349</v>
      </c>
      <c r="E21" s="147">
        <v>776113349</v>
      </c>
      <c r="F21" s="154">
        <f t="shared" si="0"/>
        <v>0.8333117190076832</v>
      </c>
      <c r="G21" s="155">
        <v>206806838</v>
      </c>
      <c r="H21" s="155">
        <v>698504995</v>
      </c>
      <c r="I21" s="154">
        <f t="shared" si="1"/>
        <v>0.2960706644624639</v>
      </c>
      <c r="J21" s="155">
        <v>206806838</v>
      </c>
      <c r="K21" s="155">
        <v>564268509</v>
      </c>
      <c r="L21" s="154">
        <f t="shared" si="2"/>
        <v>0.3665043054883646</v>
      </c>
      <c r="M21" s="155">
        <v>206806838</v>
      </c>
      <c r="N21" s="155">
        <v>646744349</v>
      </c>
      <c r="O21" s="154">
        <f t="shared" si="3"/>
        <v>0.31976597603019796</v>
      </c>
      <c r="P21" s="155">
        <v>8000000</v>
      </c>
      <c r="Q21" s="155">
        <v>79888998</v>
      </c>
      <c r="R21" s="154">
        <f t="shared" si="4"/>
        <v>0.10013894529006359</v>
      </c>
      <c r="S21" s="155">
        <v>0</v>
      </c>
      <c r="T21" s="155">
        <v>79888998</v>
      </c>
      <c r="U21" s="154">
        <f t="shared" si="5"/>
        <v>0</v>
      </c>
      <c r="V21" s="155">
        <v>0</v>
      </c>
      <c r="W21" s="155">
        <v>1954833826</v>
      </c>
      <c r="X21" s="154">
        <f t="shared" si="6"/>
        <v>0</v>
      </c>
      <c r="Y21" s="155">
        <v>75383856</v>
      </c>
      <c r="Z21" s="155">
        <v>79888998</v>
      </c>
      <c r="AA21" s="154">
        <f t="shared" si="7"/>
        <v>0.943607478967254</v>
      </c>
      <c r="AB21" s="155">
        <v>94837144</v>
      </c>
      <c r="AC21" s="155">
        <v>393476112</v>
      </c>
      <c r="AD21" s="154">
        <f t="shared" si="8"/>
        <v>0.2410238921950108</v>
      </c>
      <c r="AE21" s="155">
        <v>236804942</v>
      </c>
      <c r="AF21" s="155">
        <v>698504995</v>
      </c>
      <c r="AG21" s="154">
        <f t="shared" si="9"/>
        <v>0.3390168197723482</v>
      </c>
    </row>
    <row r="22" spans="1:33" ht="12.75">
      <c r="A22" s="66" t="s">
        <v>570</v>
      </c>
      <c r="B22" s="67" t="s">
        <v>182</v>
      </c>
      <c r="C22" s="68" t="s">
        <v>183</v>
      </c>
      <c r="D22" s="69">
        <v>289021268</v>
      </c>
      <c r="E22" s="147">
        <v>372023269</v>
      </c>
      <c r="F22" s="154">
        <f t="shared" si="0"/>
        <v>0.7768902971496656</v>
      </c>
      <c r="G22" s="155">
        <v>75195700</v>
      </c>
      <c r="H22" s="155">
        <v>307425180</v>
      </c>
      <c r="I22" s="154">
        <f t="shared" si="1"/>
        <v>0.24459837674975093</v>
      </c>
      <c r="J22" s="155">
        <v>75195700</v>
      </c>
      <c r="K22" s="155">
        <v>261453779</v>
      </c>
      <c r="L22" s="154">
        <f t="shared" si="2"/>
        <v>0.28760609346556815</v>
      </c>
      <c r="M22" s="155">
        <v>75195700</v>
      </c>
      <c r="N22" s="155">
        <v>289021268</v>
      </c>
      <c r="O22" s="154">
        <f t="shared" si="3"/>
        <v>0.2601735869486255</v>
      </c>
      <c r="P22" s="155">
        <v>0</v>
      </c>
      <c r="Q22" s="155">
        <v>64218001</v>
      </c>
      <c r="R22" s="154">
        <f t="shared" si="4"/>
        <v>0</v>
      </c>
      <c r="S22" s="155">
        <v>0</v>
      </c>
      <c r="T22" s="155">
        <v>64218001</v>
      </c>
      <c r="U22" s="154">
        <f t="shared" si="5"/>
        <v>0</v>
      </c>
      <c r="V22" s="155">
        <v>0</v>
      </c>
      <c r="W22" s="155">
        <v>596664823</v>
      </c>
      <c r="X22" s="154">
        <f t="shared" si="6"/>
        <v>0</v>
      </c>
      <c r="Y22" s="155">
        <v>48708969</v>
      </c>
      <c r="Z22" s="155">
        <v>64218001</v>
      </c>
      <c r="AA22" s="154">
        <f t="shared" si="7"/>
        <v>0.7584940085568842</v>
      </c>
      <c r="AB22" s="155">
        <v>34195668</v>
      </c>
      <c r="AC22" s="155">
        <v>138498085</v>
      </c>
      <c r="AD22" s="154">
        <f t="shared" si="8"/>
        <v>0.2469035438287829</v>
      </c>
      <c r="AE22" s="155">
        <v>137084498</v>
      </c>
      <c r="AF22" s="155">
        <v>307425180</v>
      </c>
      <c r="AG22" s="154">
        <f t="shared" si="9"/>
        <v>0.44591174346876855</v>
      </c>
    </row>
    <row r="23" spans="1:33" ht="12.75">
      <c r="A23" s="66" t="s">
        <v>570</v>
      </c>
      <c r="B23" s="67" t="s">
        <v>184</v>
      </c>
      <c r="C23" s="68" t="s">
        <v>185</v>
      </c>
      <c r="D23" s="69">
        <v>1248477778</v>
      </c>
      <c r="E23" s="147">
        <v>1813384778</v>
      </c>
      <c r="F23" s="154">
        <f t="shared" si="0"/>
        <v>0.6884792423243777</v>
      </c>
      <c r="G23" s="155">
        <v>447899233</v>
      </c>
      <c r="H23" s="155">
        <v>1555464780</v>
      </c>
      <c r="I23" s="154">
        <f t="shared" si="1"/>
        <v>0.28795202486037647</v>
      </c>
      <c r="J23" s="155">
        <v>447899233</v>
      </c>
      <c r="K23" s="155">
        <v>1154626480</v>
      </c>
      <c r="L23" s="154">
        <f t="shared" si="2"/>
        <v>0.38791699372770316</v>
      </c>
      <c r="M23" s="155">
        <v>447899233</v>
      </c>
      <c r="N23" s="155">
        <v>1248477778</v>
      </c>
      <c r="O23" s="154">
        <f t="shared" si="3"/>
        <v>0.35875627175159863</v>
      </c>
      <c r="P23" s="155">
        <v>72400000</v>
      </c>
      <c r="Q23" s="155">
        <v>257920000</v>
      </c>
      <c r="R23" s="154">
        <f t="shared" si="4"/>
        <v>0.2807071960297767</v>
      </c>
      <c r="S23" s="155">
        <v>0</v>
      </c>
      <c r="T23" s="155">
        <v>257920000</v>
      </c>
      <c r="U23" s="154">
        <f t="shared" si="5"/>
        <v>0</v>
      </c>
      <c r="V23" s="155">
        <v>0</v>
      </c>
      <c r="W23" s="155">
        <v>3149013149</v>
      </c>
      <c r="X23" s="154">
        <f t="shared" si="6"/>
        <v>0</v>
      </c>
      <c r="Y23" s="155">
        <v>178132781</v>
      </c>
      <c r="Z23" s="155">
        <v>257920000</v>
      </c>
      <c r="AA23" s="154">
        <f t="shared" si="7"/>
        <v>0.6906512910980149</v>
      </c>
      <c r="AB23" s="155">
        <v>779950000</v>
      </c>
      <c r="AC23" s="155">
        <v>714783525</v>
      </c>
      <c r="AD23" s="154">
        <f t="shared" si="8"/>
        <v>1.09116952576656</v>
      </c>
      <c r="AE23" s="155">
        <v>880000000</v>
      </c>
      <c r="AF23" s="155">
        <v>1555464780</v>
      </c>
      <c r="AG23" s="154">
        <f t="shared" si="9"/>
        <v>0.5657473003021001</v>
      </c>
    </row>
    <row r="24" spans="1:33" ht="12.75">
      <c r="A24" s="66" t="s">
        <v>570</v>
      </c>
      <c r="B24" s="67" t="s">
        <v>186</v>
      </c>
      <c r="C24" s="68" t="s">
        <v>187</v>
      </c>
      <c r="D24" s="69">
        <v>62846480</v>
      </c>
      <c r="E24" s="147">
        <v>125686480</v>
      </c>
      <c r="F24" s="154">
        <f t="shared" si="0"/>
        <v>0.5000257784289925</v>
      </c>
      <c r="G24" s="155">
        <v>66871102</v>
      </c>
      <c r="H24" s="155">
        <v>125635347</v>
      </c>
      <c r="I24" s="154">
        <f t="shared" si="1"/>
        <v>0.5322634401606738</v>
      </c>
      <c r="J24" s="155">
        <v>66871102</v>
      </c>
      <c r="K24" s="155">
        <v>108510667</v>
      </c>
      <c r="L24" s="154">
        <f t="shared" si="2"/>
        <v>0.6162629338551573</v>
      </c>
      <c r="M24" s="155">
        <v>66871102</v>
      </c>
      <c r="N24" s="155">
        <v>62846480</v>
      </c>
      <c r="O24" s="154">
        <f t="shared" si="3"/>
        <v>1.0640389406057427</v>
      </c>
      <c r="P24" s="155">
        <v>0</v>
      </c>
      <c r="Q24" s="155">
        <v>47529977</v>
      </c>
      <c r="R24" s="154">
        <f t="shared" si="4"/>
        <v>0</v>
      </c>
      <c r="S24" s="155">
        <v>0</v>
      </c>
      <c r="T24" s="155">
        <v>47529977</v>
      </c>
      <c r="U24" s="154">
        <f t="shared" si="5"/>
        <v>0</v>
      </c>
      <c r="V24" s="155">
        <v>0</v>
      </c>
      <c r="W24" s="155">
        <v>644693523</v>
      </c>
      <c r="X24" s="154">
        <f t="shared" si="6"/>
        <v>0</v>
      </c>
      <c r="Y24" s="155">
        <v>44104623</v>
      </c>
      <c r="Z24" s="155">
        <v>47529977</v>
      </c>
      <c r="AA24" s="154">
        <f t="shared" si="7"/>
        <v>0.9279327654629415</v>
      </c>
      <c r="AB24" s="155">
        <v>15047563</v>
      </c>
      <c r="AC24" s="155">
        <v>30373821</v>
      </c>
      <c r="AD24" s="154">
        <f t="shared" si="8"/>
        <v>0.49541224991086896</v>
      </c>
      <c r="AE24" s="155">
        <v>0</v>
      </c>
      <c r="AF24" s="155">
        <v>125635347</v>
      </c>
      <c r="AG24" s="154">
        <f t="shared" si="9"/>
        <v>0</v>
      </c>
    </row>
    <row r="25" spans="1:33" ht="12.75">
      <c r="A25" s="66" t="s">
        <v>570</v>
      </c>
      <c r="B25" s="67" t="s">
        <v>188</v>
      </c>
      <c r="C25" s="68" t="s">
        <v>189</v>
      </c>
      <c r="D25" s="69">
        <v>193155801</v>
      </c>
      <c r="E25" s="147">
        <v>264666851</v>
      </c>
      <c r="F25" s="154">
        <f t="shared" si="0"/>
        <v>0.7298073040510842</v>
      </c>
      <c r="G25" s="155">
        <v>80255703</v>
      </c>
      <c r="H25" s="155">
        <v>206239506</v>
      </c>
      <c r="I25" s="154">
        <f t="shared" si="1"/>
        <v>0.38913835935972424</v>
      </c>
      <c r="J25" s="155">
        <v>80255703</v>
      </c>
      <c r="K25" s="155">
        <v>166873906</v>
      </c>
      <c r="L25" s="154">
        <f t="shared" si="2"/>
        <v>0.4809362046094852</v>
      </c>
      <c r="M25" s="155">
        <v>80255703</v>
      </c>
      <c r="N25" s="155">
        <v>193155801</v>
      </c>
      <c r="O25" s="154">
        <f t="shared" si="3"/>
        <v>0.41549724411331557</v>
      </c>
      <c r="P25" s="155">
        <v>1750000</v>
      </c>
      <c r="Q25" s="155">
        <v>58417950</v>
      </c>
      <c r="R25" s="154">
        <f t="shared" si="4"/>
        <v>0.02995654589043265</v>
      </c>
      <c r="S25" s="155">
        <v>0</v>
      </c>
      <c r="T25" s="155">
        <v>58417950</v>
      </c>
      <c r="U25" s="154">
        <f t="shared" si="5"/>
        <v>0</v>
      </c>
      <c r="V25" s="155">
        <v>0</v>
      </c>
      <c r="W25" s="155">
        <v>1336083879</v>
      </c>
      <c r="X25" s="154">
        <f t="shared" si="6"/>
        <v>0</v>
      </c>
      <c r="Y25" s="155">
        <v>51770857</v>
      </c>
      <c r="Z25" s="155">
        <v>58417950</v>
      </c>
      <c r="AA25" s="154">
        <f t="shared" si="7"/>
        <v>0.8862148877185865</v>
      </c>
      <c r="AB25" s="155">
        <v>315386239</v>
      </c>
      <c r="AC25" s="155">
        <v>105424430</v>
      </c>
      <c r="AD25" s="154">
        <f t="shared" si="8"/>
        <v>2.9915859066062773</v>
      </c>
      <c r="AE25" s="155">
        <v>44350000</v>
      </c>
      <c r="AF25" s="155">
        <v>206239506</v>
      </c>
      <c r="AG25" s="154">
        <f t="shared" si="9"/>
        <v>0.21504124432881447</v>
      </c>
    </row>
    <row r="26" spans="1:33" ht="12.75">
      <c r="A26" s="66" t="s">
        <v>571</v>
      </c>
      <c r="B26" s="67" t="s">
        <v>495</v>
      </c>
      <c r="C26" s="68" t="s">
        <v>496</v>
      </c>
      <c r="D26" s="69">
        <v>4715166</v>
      </c>
      <c r="E26" s="147">
        <v>107116166</v>
      </c>
      <c r="F26" s="154">
        <f t="shared" si="0"/>
        <v>0.04401918194122071</v>
      </c>
      <c r="G26" s="155">
        <v>53175344</v>
      </c>
      <c r="H26" s="155">
        <v>104704077</v>
      </c>
      <c r="I26" s="154">
        <f t="shared" si="1"/>
        <v>0.5078631656339418</v>
      </c>
      <c r="J26" s="155">
        <v>53175344</v>
      </c>
      <c r="K26" s="155">
        <v>104704077</v>
      </c>
      <c r="L26" s="154">
        <f t="shared" si="2"/>
        <v>0.5078631656339418</v>
      </c>
      <c r="M26" s="155">
        <v>53175344</v>
      </c>
      <c r="N26" s="155">
        <v>4715166</v>
      </c>
      <c r="O26" s="154">
        <f t="shared" si="3"/>
        <v>11.277512605070532</v>
      </c>
      <c r="P26" s="155">
        <v>0</v>
      </c>
      <c r="Q26" s="155">
        <v>2412088</v>
      </c>
      <c r="R26" s="154">
        <f t="shared" si="4"/>
        <v>0</v>
      </c>
      <c r="S26" s="155">
        <v>0</v>
      </c>
      <c r="T26" s="155">
        <v>2412088</v>
      </c>
      <c r="U26" s="154">
        <f t="shared" si="5"/>
        <v>0</v>
      </c>
      <c r="V26" s="155">
        <v>0</v>
      </c>
      <c r="W26" s="155">
        <v>16931228</v>
      </c>
      <c r="X26" s="154">
        <f t="shared" si="6"/>
        <v>0</v>
      </c>
      <c r="Y26" s="155">
        <v>0</v>
      </c>
      <c r="Z26" s="155">
        <v>2412088</v>
      </c>
      <c r="AA26" s="154">
        <f t="shared" si="7"/>
        <v>0</v>
      </c>
      <c r="AB26" s="155">
        <v>0</v>
      </c>
      <c r="AC26" s="155">
        <v>0</v>
      </c>
      <c r="AD26" s="154">
        <f t="shared" si="8"/>
        <v>0</v>
      </c>
      <c r="AE26" s="155">
        <v>31077472</v>
      </c>
      <c r="AF26" s="155">
        <v>104704077</v>
      </c>
      <c r="AG26" s="154">
        <f t="shared" si="9"/>
        <v>0.29681243453394845</v>
      </c>
    </row>
    <row r="27" spans="1:33" ht="16.5">
      <c r="A27" s="70"/>
      <c r="B27" s="71" t="s">
        <v>581</v>
      </c>
      <c r="C27" s="72"/>
      <c r="D27" s="73">
        <f>SUM(D20:D26)</f>
        <v>2810599372</v>
      </c>
      <c r="E27" s="148">
        <f>SUM(E20:E26)</f>
        <v>3989191973</v>
      </c>
      <c r="F27" s="156">
        <f t="shared" si="0"/>
        <v>0.7045535514517591</v>
      </c>
      <c r="G27" s="157">
        <f>SUM(G20:G26)</f>
        <v>1103242832</v>
      </c>
      <c r="H27" s="157">
        <f>SUM(H20:H26)</f>
        <v>3438965925</v>
      </c>
      <c r="I27" s="156">
        <f t="shared" si="1"/>
        <v>0.32080656105948474</v>
      </c>
      <c r="J27" s="157">
        <f>SUM(J20:J26)</f>
        <v>1103242832</v>
      </c>
      <c r="K27" s="157">
        <f>SUM(K20:K26)</f>
        <v>2727429458</v>
      </c>
      <c r="L27" s="156">
        <f t="shared" si="2"/>
        <v>0.4044991260045267</v>
      </c>
      <c r="M27" s="157">
        <f>SUM(M20:M26)</f>
        <v>1103242832</v>
      </c>
      <c r="N27" s="157">
        <f>SUM(N20:N26)</f>
        <v>2810599372</v>
      </c>
      <c r="O27" s="156">
        <f t="shared" si="3"/>
        <v>0.392529381096012</v>
      </c>
      <c r="P27" s="157">
        <f>SUM(P20:P26)</f>
        <v>91650000</v>
      </c>
      <c r="Q27" s="157">
        <f>SUM(Q20:Q26)</f>
        <v>599439464</v>
      </c>
      <c r="R27" s="156">
        <f t="shared" si="4"/>
        <v>0.1528928365650614</v>
      </c>
      <c r="S27" s="157">
        <f>SUM(S20:S26)</f>
        <v>9500000</v>
      </c>
      <c r="T27" s="157">
        <f>SUM(T20:T26)</f>
        <v>599439464</v>
      </c>
      <c r="U27" s="156">
        <f t="shared" si="5"/>
        <v>0.015848139087485905</v>
      </c>
      <c r="V27" s="157">
        <f>SUM(V20:V26)</f>
        <v>9500000</v>
      </c>
      <c r="W27" s="157">
        <f>SUM(W20:W26)</f>
        <v>10961604810</v>
      </c>
      <c r="X27" s="156">
        <f t="shared" si="6"/>
        <v>0.0008666614209019273</v>
      </c>
      <c r="Y27" s="157">
        <f>SUM(Y20:Y26)</f>
        <v>470604476</v>
      </c>
      <c r="Z27" s="157">
        <f>SUM(Z20:Z26)</f>
        <v>599439464</v>
      </c>
      <c r="AA27" s="156">
        <f t="shared" si="7"/>
        <v>0.7850742306148866</v>
      </c>
      <c r="AB27" s="157">
        <f>SUM(AB20:AB26)</f>
        <v>1531416614</v>
      </c>
      <c r="AC27" s="157">
        <f>SUM(AC20:AC26)</f>
        <v>1579533343</v>
      </c>
      <c r="AD27" s="156">
        <f t="shared" si="8"/>
        <v>0.9695373768377614</v>
      </c>
      <c r="AE27" s="157">
        <f>SUM(AE20:AE26)</f>
        <v>1360394015</v>
      </c>
      <c r="AF27" s="157">
        <f>SUM(AF20:AF26)</f>
        <v>3438965925</v>
      </c>
      <c r="AG27" s="156">
        <f t="shared" si="9"/>
        <v>0.39558228975473203</v>
      </c>
    </row>
    <row r="28" spans="1:33" ht="12.75">
      <c r="A28" s="66" t="s">
        <v>570</v>
      </c>
      <c r="B28" s="67" t="s">
        <v>190</v>
      </c>
      <c r="C28" s="68" t="s">
        <v>191</v>
      </c>
      <c r="D28" s="69">
        <v>575604074</v>
      </c>
      <c r="E28" s="147">
        <v>736572074</v>
      </c>
      <c r="F28" s="154">
        <f t="shared" si="0"/>
        <v>0.7814633412235501</v>
      </c>
      <c r="G28" s="155">
        <v>214458000</v>
      </c>
      <c r="H28" s="155">
        <v>720107870</v>
      </c>
      <c r="I28" s="154">
        <f t="shared" si="1"/>
        <v>0.2978137150479969</v>
      </c>
      <c r="J28" s="155">
        <v>214458000</v>
      </c>
      <c r="K28" s="155">
        <v>485576472</v>
      </c>
      <c r="L28" s="154">
        <f t="shared" si="2"/>
        <v>0.44165648948493536</v>
      </c>
      <c r="M28" s="155">
        <v>214458000</v>
      </c>
      <c r="N28" s="155">
        <v>575604074</v>
      </c>
      <c r="O28" s="154">
        <f t="shared" si="3"/>
        <v>0.3725790168747138</v>
      </c>
      <c r="P28" s="155">
        <v>16339000</v>
      </c>
      <c r="Q28" s="155">
        <v>102688000</v>
      </c>
      <c r="R28" s="154">
        <f t="shared" si="4"/>
        <v>0.1591130414459333</v>
      </c>
      <c r="S28" s="155">
        <v>0</v>
      </c>
      <c r="T28" s="155">
        <v>102688000</v>
      </c>
      <c r="U28" s="154">
        <f t="shared" si="5"/>
        <v>0</v>
      </c>
      <c r="V28" s="155">
        <v>0</v>
      </c>
      <c r="W28" s="155">
        <v>2233720764</v>
      </c>
      <c r="X28" s="154">
        <f t="shared" si="6"/>
        <v>0</v>
      </c>
      <c r="Y28" s="155">
        <v>93233000</v>
      </c>
      <c r="Z28" s="155">
        <v>102688000</v>
      </c>
      <c r="AA28" s="154">
        <f t="shared" si="7"/>
        <v>0.9079249766282331</v>
      </c>
      <c r="AB28" s="155">
        <v>94408000</v>
      </c>
      <c r="AC28" s="155">
        <v>467475732</v>
      </c>
      <c r="AD28" s="154">
        <f t="shared" si="8"/>
        <v>0.20195272938788617</v>
      </c>
      <c r="AE28" s="155">
        <v>129490042</v>
      </c>
      <c r="AF28" s="155">
        <v>720107870</v>
      </c>
      <c r="AG28" s="154">
        <f t="shared" si="9"/>
        <v>0.17982033997212113</v>
      </c>
    </row>
    <row r="29" spans="1:33" ht="12.75">
      <c r="A29" s="66" t="s">
        <v>570</v>
      </c>
      <c r="B29" s="67" t="s">
        <v>192</v>
      </c>
      <c r="C29" s="68" t="s">
        <v>193</v>
      </c>
      <c r="D29" s="69">
        <v>516052475</v>
      </c>
      <c r="E29" s="147">
        <v>677879475</v>
      </c>
      <c r="F29" s="154">
        <f t="shared" si="0"/>
        <v>0.7612746720204208</v>
      </c>
      <c r="G29" s="155">
        <v>159559418</v>
      </c>
      <c r="H29" s="155">
        <v>738410598</v>
      </c>
      <c r="I29" s="154">
        <f t="shared" si="1"/>
        <v>0.2160849511534232</v>
      </c>
      <c r="J29" s="155">
        <v>159559418</v>
      </c>
      <c r="K29" s="155">
        <v>533743491</v>
      </c>
      <c r="L29" s="154">
        <f t="shared" si="2"/>
        <v>0.2989440071691666</v>
      </c>
      <c r="M29" s="155">
        <v>159559418</v>
      </c>
      <c r="N29" s="155">
        <v>516052475</v>
      </c>
      <c r="O29" s="154">
        <f t="shared" si="3"/>
        <v>0.30919223476255975</v>
      </c>
      <c r="P29" s="155">
        <v>0</v>
      </c>
      <c r="Q29" s="155">
        <v>64920001</v>
      </c>
      <c r="R29" s="154">
        <f t="shared" si="4"/>
        <v>0</v>
      </c>
      <c r="S29" s="155">
        <v>0</v>
      </c>
      <c r="T29" s="155">
        <v>64920001</v>
      </c>
      <c r="U29" s="154">
        <f t="shared" si="5"/>
        <v>0</v>
      </c>
      <c r="V29" s="155">
        <v>0</v>
      </c>
      <c r="W29" s="155">
        <v>1631053037</v>
      </c>
      <c r="X29" s="154">
        <f t="shared" si="6"/>
        <v>0</v>
      </c>
      <c r="Y29" s="155">
        <v>60872266</v>
      </c>
      <c r="Z29" s="155">
        <v>64920001</v>
      </c>
      <c r="AA29" s="154">
        <f t="shared" si="7"/>
        <v>0.9376504168568944</v>
      </c>
      <c r="AB29" s="155">
        <v>675854000</v>
      </c>
      <c r="AC29" s="155">
        <v>271344279</v>
      </c>
      <c r="AD29" s="154">
        <f t="shared" si="8"/>
        <v>2.490761929791783</v>
      </c>
      <c r="AE29" s="155">
        <v>580000000</v>
      </c>
      <c r="AF29" s="155">
        <v>738410598</v>
      </c>
      <c r="AG29" s="154">
        <f t="shared" si="9"/>
        <v>0.7854708499186519</v>
      </c>
    </row>
    <row r="30" spans="1:33" ht="12.75">
      <c r="A30" s="66" t="s">
        <v>570</v>
      </c>
      <c r="B30" s="67" t="s">
        <v>194</v>
      </c>
      <c r="C30" s="68" t="s">
        <v>195</v>
      </c>
      <c r="D30" s="69">
        <v>915704090</v>
      </c>
      <c r="E30" s="147">
        <v>1047398240</v>
      </c>
      <c r="F30" s="154">
        <f t="shared" si="0"/>
        <v>0.874265446541136</v>
      </c>
      <c r="G30" s="155">
        <v>249435520</v>
      </c>
      <c r="H30" s="155">
        <v>998836490</v>
      </c>
      <c r="I30" s="154">
        <f t="shared" si="1"/>
        <v>0.2497260787899329</v>
      </c>
      <c r="J30" s="155">
        <v>249435520</v>
      </c>
      <c r="K30" s="155">
        <v>627182240</v>
      </c>
      <c r="L30" s="154">
        <f t="shared" si="2"/>
        <v>0.3977082004107769</v>
      </c>
      <c r="M30" s="155">
        <v>249435520</v>
      </c>
      <c r="N30" s="155">
        <v>915704090</v>
      </c>
      <c r="O30" s="154">
        <f t="shared" si="3"/>
        <v>0.2723975165383394</v>
      </c>
      <c r="P30" s="155">
        <v>46153590</v>
      </c>
      <c r="Q30" s="155">
        <v>113245440</v>
      </c>
      <c r="R30" s="154">
        <f t="shared" si="4"/>
        <v>0.40755362864941846</v>
      </c>
      <c r="S30" s="155">
        <v>1000000</v>
      </c>
      <c r="T30" s="155">
        <v>113245440</v>
      </c>
      <c r="U30" s="154">
        <f t="shared" si="5"/>
        <v>0.008830377629333242</v>
      </c>
      <c r="V30" s="155">
        <v>1000000</v>
      </c>
      <c r="W30" s="155">
        <v>1201717000</v>
      </c>
      <c r="X30" s="154">
        <f t="shared" si="6"/>
        <v>0.0008321426758546313</v>
      </c>
      <c r="Y30" s="155">
        <v>83882780</v>
      </c>
      <c r="Z30" s="155">
        <v>113245440</v>
      </c>
      <c r="AA30" s="154">
        <f t="shared" si="7"/>
        <v>0.740716623998282</v>
      </c>
      <c r="AB30" s="155">
        <v>252940000</v>
      </c>
      <c r="AC30" s="155">
        <v>682952050</v>
      </c>
      <c r="AD30" s="154">
        <f t="shared" si="8"/>
        <v>0.37036275094276383</v>
      </c>
      <c r="AE30" s="155">
        <v>154000000</v>
      </c>
      <c r="AF30" s="155">
        <v>998836490</v>
      </c>
      <c r="AG30" s="154">
        <f t="shared" si="9"/>
        <v>0.15417938926119928</v>
      </c>
    </row>
    <row r="31" spans="1:33" ht="12.75">
      <c r="A31" s="66" t="s">
        <v>570</v>
      </c>
      <c r="B31" s="67" t="s">
        <v>196</v>
      </c>
      <c r="C31" s="68" t="s">
        <v>197</v>
      </c>
      <c r="D31" s="69">
        <v>146690996</v>
      </c>
      <c r="E31" s="147">
        <v>228214996</v>
      </c>
      <c r="F31" s="154">
        <f t="shared" si="0"/>
        <v>0.6427754467107849</v>
      </c>
      <c r="G31" s="155">
        <v>87529879</v>
      </c>
      <c r="H31" s="155">
        <v>186259230</v>
      </c>
      <c r="I31" s="154">
        <f t="shared" si="1"/>
        <v>0.4699357932490111</v>
      </c>
      <c r="J31" s="155">
        <v>87529879</v>
      </c>
      <c r="K31" s="155">
        <v>180259230</v>
      </c>
      <c r="L31" s="154">
        <f t="shared" si="2"/>
        <v>0.48557779260457284</v>
      </c>
      <c r="M31" s="155">
        <v>87529879</v>
      </c>
      <c r="N31" s="155">
        <v>146690996</v>
      </c>
      <c r="O31" s="154">
        <f t="shared" si="3"/>
        <v>0.5966956485863658</v>
      </c>
      <c r="P31" s="155">
        <v>9990000</v>
      </c>
      <c r="Q31" s="155">
        <v>41931635</v>
      </c>
      <c r="R31" s="154">
        <f t="shared" si="4"/>
        <v>0.23824494322723166</v>
      </c>
      <c r="S31" s="155">
        <v>0</v>
      </c>
      <c r="T31" s="155">
        <v>41931635</v>
      </c>
      <c r="U31" s="154">
        <f t="shared" si="5"/>
        <v>0</v>
      </c>
      <c r="V31" s="155">
        <v>0</v>
      </c>
      <c r="W31" s="155">
        <v>1044127738</v>
      </c>
      <c r="X31" s="154">
        <f t="shared" si="6"/>
        <v>0</v>
      </c>
      <c r="Y31" s="155">
        <v>33114726</v>
      </c>
      <c r="Z31" s="155">
        <v>41931635</v>
      </c>
      <c r="AA31" s="154">
        <f t="shared" si="7"/>
        <v>0.7897313329184517</v>
      </c>
      <c r="AB31" s="155">
        <v>63954782</v>
      </c>
      <c r="AC31" s="155">
        <v>53781740</v>
      </c>
      <c r="AD31" s="154">
        <f t="shared" si="8"/>
        <v>1.1891541999198985</v>
      </c>
      <c r="AE31" s="155">
        <v>58768059</v>
      </c>
      <c r="AF31" s="155">
        <v>186259230</v>
      </c>
      <c r="AG31" s="154">
        <f t="shared" si="9"/>
        <v>0.31551756656569446</v>
      </c>
    </row>
    <row r="32" spans="1:33" ht="12.75">
      <c r="A32" s="66" t="s">
        <v>571</v>
      </c>
      <c r="B32" s="67" t="s">
        <v>499</v>
      </c>
      <c r="C32" s="68" t="s">
        <v>500</v>
      </c>
      <c r="D32" s="69">
        <v>25421000</v>
      </c>
      <c r="E32" s="147">
        <v>170968000</v>
      </c>
      <c r="F32" s="154">
        <f t="shared" si="0"/>
        <v>0.14868864348884</v>
      </c>
      <c r="G32" s="155">
        <v>89066000</v>
      </c>
      <c r="H32" s="155">
        <v>151616000</v>
      </c>
      <c r="I32" s="154">
        <f t="shared" si="1"/>
        <v>0.5874445968763191</v>
      </c>
      <c r="J32" s="155">
        <v>89066000</v>
      </c>
      <c r="K32" s="155">
        <v>151616000</v>
      </c>
      <c r="L32" s="154">
        <f t="shared" si="2"/>
        <v>0.5874445968763191</v>
      </c>
      <c r="M32" s="155">
        <v>89066000</v>
      </c>
      <c r="N32" s="155">
        <v>25421000</v>
      </c>
      <c r="O32" s="154">
        <f t="shared" si="3"/>
        <v>3.5036387238896975</v>
      </c>
      <c r="P32" s="155">
        <v>3330000</v>
      </c>
      <c r="Q32" s="155">
        <v>3330000</v>
      </c>
      <c r="R32" s="154">
        <f t="shared" si="4"/>
        <v>1</v>
      </c>
      <c r="S32" s="155">
        <v>0</v>
      </c>
      <c r="T32" s="155">
        <v>3330000</v>
      </c>
      <c r="U32" s="154">
        <f t="shared" si="5"/>
        <v>0</v>
      </c>
      <c r="V32" s="155">
        <v>0</v>
      </c>
      <c r="W32" s="155">
        <v>29821000</v>
      </c>
      <c r="X32" s="154">
        <f t="shared" si="6"/>
        <v>0</v>
      </c>
      <c r="Y32" s="155">
        <v>1000000</v>
      </c>
      <c r="Z32" s="155">
        <v>3330000</v>
      </c>
      <c r="AA32" s="154">
        <f t="shared" si="7"/>
        <v>0.3003003003003003</v>
      </c>
      <c r="AB32" s="155">
        <v>0</v>
      </c>
      <c r="AC32" s="155">
        <v>0</v>
      </c>
      <c r="AD32" s="154">
        <f t="shared" si="8"/>
        <v>0</v>
      </c>
      <c r="AE32" s="155">
        <v>21236000</v>
      </c>
      <c r="AF32" s="155">
        <v>151616000</v>
      </c>
      <c r="AG32" s="154">
        <f t="shared" si="9"/>
        <v>0.1400643731532292</v>
      </c>
    </row>
    <row r="33" spans="1:33" ht="16.5">
      <c r="A33" s="70"/>
      <c r="B33" s="71" t="s">
        <v>582</v>
      </c>
      <c r="C33" s="72"/>
      <c r="D33" s="73">
        <f>SUM(D28:D32)</f>
        <v>2179472635</v>
      </c>
      <c r="E33" s="148">
        <f>SUM(E28:E32)</f>
        <v>2861032785</v>
      </c>
      <c r="F33" s="156">
        <f t="shared" si="0"/>
        <v>0.7617782803561967</v>
      </c>
      <c r="G33" s="157">
        <f>SUM(G28:G32)</f>
        <v>800048817</v>
      </c>
      <c r="H33" s="157">
        <f>SUM(H28:H32)</f>
        <v>2795230188</v>
      </c>
      <c r="I33" s="156">
        <f t="shared" si="1"/>
        <v>0.2862192961547967</v>
      </c>
      <c r="J33" s="157">
        <f>SUM(J28:J32)</f>
        <v>800048817</v>
      </c>
      <c r="K33" s="157">
        <f>SUM(K28:K32)</f>
        <v>1978377433</v>
      </c>
      <c r="L33" s="156">
        <f t="shared" si="2"/>
        <v>0.4043964532019609</v>
      </c>
      <c r="M33" s="157">
        <f>SUM(M28:M32)</f>
        <v>800048817</v>
      </c>
      <c r="N33" s="157">
        <f>SUM(N28:N32)</f>
        <v>2179472635</v>
      </c>
      <c r="O33" s="156">
        <f t="shared" si="3"/>
        <v>0.3670836715965466</v>
      </c>
      <c r="P33" s="157">
        <f>SUM(P28:P32)</f>
        <v>75812590</v>
      </c>
      <c r="Q33" s="157">
        <f>SUM(Q28:Q32)</f>
        <v>326115076</v>
      </c>
      <c r="R33" s="156">
        <f t="shared" si="4"/>
        <v>0.2324718959021692</v>
      </c>
      <c r="S33" s="157">
        <f>SUM(S28:S32)</f>
        <v>1000000</v>
      </c>
      <c r="T33" s="157">
        <f>SUM(T28:T32)</f>
        <v>326115076</v>
      </c>
      <c r="U33" s="156">
        <f t="shared" si="5"/>
        <v>0.0030664022413977574</v>
      </c>
      <c r="V33" s="157">
        <f>SUM(V28:V32)</f>
        <v>1000000</v>
      </c>
      <c r="W33" s="157">
        <f>SUM(W28:W32)</f>
        <v>6140439539</v>
      </c>
      <c r="X33" s="156">
        <f t="shared" si="6"/>
        <v>0.0001628547913628435</v>
      </c>
      <c r="Y33" s="157">
        <f>SUM(Y28:Y32)</f>
        <v>272102772</v>
      </c>
      <c r="Z33" s="157">
        <f>SUM(Z28:Z32)</f>
        <v>326115076</v>
      </c>
      <c r="AA33" s="156">
        <f t="shared" si="7"/>
        <v>0.8343765499513429</v>
      </c>
      <c r="AB33" s="157">
        <f>SUM(AB28:AB32)</f>
        <v>1087156782</v>
      </c>
      <c r="AC33" s="157">
        <f>SUM(AC28:AC32)</f>
        <v>1475553801</v>
      </c>
      <c r="AD33" s="156">
        <f t="shared" si="8"/>
        <v>0.7367788156983643</v>
      </c>
      <c r="AE33" s="157">
        <f>SUM(AE28:AE32)</f>
        <v>943494101</v>
      </c>
      <c r="AF33" s="157">
        <f>SUM(AF28:AF32)</f>
        <v>2795230188</v>
      </c>
      <c r="AG33" s="156">
        <f t="shared" si="9"/>
        <v>0.33753717495269125</v>
      </c>
    </row>
    <row r="34" spans="1:33" ht="16.5">
      <c r="A34" s="74"/>
      <c r="B34" s="75" t="s">
        <v>583</v>
      </c>
      <c r="C34" s="76"/>
      <c r="D34" s="77">
        <f>SUM(D6,D8:D11,D13:D18,D20:D26,D28:D32)</f>
        <v>14374205442</v>
      </c>
      <c r="E34" s="149">
        <f>SUM(E6,E8:E11,E13:E18,E20:E26,E28:E32)</f>
        <v>18508033920</v>
      </c>
      <c r="F34" s="158">
        <f t="shared" si="0"/>
        <v>0.7766468066857747</v>
      </c>
      <c r="G34" s="159">
        <f>SUM(G6,G8:G11,G13:G18,G20:G26,G28:G32)</f>
        <v>4898771223</v>
      </c>
      <c r="H34" s="159">
        <f>SUM(H6,H8:H11,H13:H18,H20:H26,H28:H32)</f>
        <v>16522003246</v>
      </c>
      <c r="I34" s="158">
        <f t="shared" si="1"/>
        <v>0.29649983419450054</v>
      </c>
      <c r="J34" s="159">
        <f>SUM(J6,J8:J11,J13:J18,J20:J26,J28:J32)</f>
        <v>4898771223</v>
      </c>
      <c r="K34" s="159">
        <f>SUM(K6,K8:K11,K13:K18,K20:K26,K28:K32)</f>
        <v>12144867781</v>
      </c>
      <c r="L34" s="158">
        <f t="shared" si="2"/>
        <v>0.40336142898680766</v>
      </c>
      <c r="M34" s="159">
        <f>SUM(M6,M8:M11,M13:M18,M20:M26,M28:M32)</f>
        <v>4898771223</v>
      </c>
      <c r="N34" s="159">
        <f>SUM(N6,N8:N11,N13:N18,N20:N26,N28:N32)</f>
        <v>14374205442</v>
      </c>
      <c r="O34" s="158">
        <f t="shared" si="3"/>
        <v>0.340802922482677</v>
      </c>
      <c r="P34" s="159">
        <f>SUM(P6,P8:P11,P13:P18,P20:P26,P28:P32)</f>
        <v>1126231176</v>
      </c>
      <c r="Q34" s="159">
        <f>SUM(Q6,Q8:Q11,Q13:Q18,Q20:Q26,Q28:Q32)</f>
        <v>3276144717</v>
      </c>
      <c r="R34" s="158">
        <f t="shared" si="4"/>
        <v>0.3437672243707542</v>
      </c>
      <c r="S34" s="159">
        <f>SUM(S6,S8:S11,S13:S18,S20:S26,S28:S32)</f>
        <v>590349000</v>
      </c>
      <c r="T34" s="159">
        <f>SUM(T6,T8:T11,T13:T18,T20:T26,T28:T32)</f>
        <v>3276144717</v>
      </c>
      <c r="U34" s="158">
        <f t="shared" si="5"/>
        <v>0.18019625230126854</v>
      </c>
      <c r="V34" s="159">
        <f>SUM(V6,V8:V11,V13:V18,V20:V26,V28:V32)</f>
        <v>590349000</v>
      </c>
      <c r="W34" s="159">
        <f>SUM(W6,W8:W11,W13:W18,W20:W26,W28:W32)</f>
        <v>43841137477</v>
      </c>
      <c r="X34" s="158">
        <f t="shared" si="6"/>
        <v>0.0134656405826539</v>
      </c>
      <c r="Y34" s="159">
        <f>SUM(Y6,Y8:Y11,Y13:Y18,Y20:Y26,Y28:Y32)</f>
        <v>2607428304</v>
      </c>
      <c r="Z34" s="159">
        <f>SUM(Z6,Z8:Z11,Z13:Z18,Z20:Z26,Z28:Z32)</f>
        <v>3276144717</v>
      </c>
      <c r="AA34" s="158">
        <f t="shared" si="7"/>
        <v>0.7958831276500048</v>
      </c>
      <c r="AB34" s="159">
        <f>SUM(AB6,AB8:AB11,AB13:AB18,AB20:AB26,AB28:AB32)</f>
        <v>6677695512</v>
      </c>
      <c r="AC34" s="159">
        <f>SUM(AC6,AC8:AC11,AC13:AC18,AC20:AC26,AC28:AC32)</f>
        <v>8379361900</v>
      </c>
      <c r="AD34" s="158">
        <f t="shared" si="8"/>
        <v>0.7969217216886169</v>
      </c>
      <c r="AE34" s="159">
        <f>SUM(AE6,AE8:AE11,AE13:AE18,AE20:AE26,AE28:AE32)</f>
        <v>6648031635</v>
      </c>
      <c r="AF34" s="159">
        <f>SUM(AF6,AF8:AF11,AF13:AF18,AF20:AF26,AF28:AF32)</f>
        <v>16522003246</v>
      </c>
      <c r="AG34" s="158">
        <f t="shared" si="9"/>
        <v>0.4023744297840819</v>
      </c>
    </row>
    <row r="35" spans="1:33" ht="13.5">
      <c r="A35" s="78"/>
      <c r="B35" s="134" t="s">
        <v>47</v>
      </c>
      <c r="C35" s="78"/>
      <c r="D35" s="80"/>
      <c r="E35" s="80"/>
      <c r="F35" s="96"/>
      <c r="G35" s="80"/>
      <c r="H35" s="80"/>
      <c r="I35" s="96"/>
      <c r="J35" s="80"/>
      <c r="K35" s="80"/>
      <c r="L35" s="96"/>
      <c r="M35" s="80"/>
      <c r="N35" s="80"/>
      <c r="O35" s="96"/>
      <c r="P35" s="80"/>
      <c r="Q35" s="80"/>
      <c r="R35" s="96"/>
      <c r="S35" s="80"/>
      <c r="T35" s="80"/>
      <c r="U35" s="96"/>
      <c r="V35" s="80"/>
      <c r="W35" s="80"/>
      <c r="X35" s="96"/>
      <c r="Y35" s="80"/>
      <c r="Z35" s="80"/>
      <c r="AA35" s="96"/>
      <c r="AB35" s="80"/>
      <c r="AC35" s="80"/>
      <c r="AD35" s="96"/>
      <c r="AE35" s="80"/>
      <c r="AF35" s="80"/>
      <c r="AG35" s="96"/>
    </row>
    <row r="36" spans="1:33" ht="13.5">
      <c r="A36" s="79"/>
      <c r="C36" s="78"/>
      <c r="D36" s="80"/>
      <c r="E36" s="80"/>
      <c r="F36" s="96"/>
      <c r="G36" s="80"/>
      <c r="H36" s="80"/>
      <c r="I36" s="96"/>
      <c r="J36" s="80"/>
      <c r="K36" s="80"/>
      <c r="L36" s="96"/>
      <c r="M36" s="80"/>
      <c r="N36" s="80"/>
      <c r="O36" s="96"/>
      <c r="P36" s="80"/>
      <c r="Q36" s="80"/>
      <c r="R36" s="96"/>
      <c r="S36" s="80"/>
      <c r="T36" s="80"/>
      <c r="U36" s="96"/>
      <c r="V36" s="80"/>
      <c r="W36" s="80"/>
      <c r="X36" s="96"/>
      <c r="Y36" s="80"/>
      <c r="Z36" s="80"/>
      <c r="AA36" s="96"/>
      <c r="AB36" s="80"/>
      <c r="AC36" s="80"/>
      <c r="AD36" s="96"/>
      <c r="AE36" s="80"/>
      <c r="AF36" s="80"/>
      <c r="AG36" s="96"/>
    </row>
    <row r="37" spans="1:33" ht="12.75">
      <c r="A37" s="78"/>
      <c r="B37" s="78"/>
      <c r="C37" s="78"/>
      <c r="D37" s="80"/>
      <c r="E37" s="80"/>
      <c r="F37" s="96"/>
      <c r="G37" s="80"/>
      <c r="H37" s="80"/>
      <c r="I37" s="96"/>
      <c r="J37" s="80"/>
      <c r="K37" s="80"/>
      <c r="L37" s="96"/>
      <c r="M37" s="80"/>
      <c r="N37" s="80"/>
      <c r="O37" s="96"/>
      <c r="P37" s="80"/>
      <c r="Q37" s="80"/>
      <c r="R37" s="96"/>
      <c r="S37" s="80"/>
      <c r="T37" s="80"/>
      <c r="U37" s="96"/>
      <c r="V37" s="80"/>
      <c r="W37" s="80"/>
      <c r="X37" s="96"/>
      <c r="Y37" s="80"/>
      <c r="Z37" s="80"/>
      <c r="AA37" s="96"/>
      <c r="AB37" s="80"/>
      <c r="AC37" s="80"/>
      <c r="AD37" s="96"/>
      <c r="AE37" s="80"/>
      <c r="AF37" s="80"/>
      <c r="AG37" s="96"/>
    </row>
    <row r="38" spans="1:33" ht="12.75">
      <c r="A38" s="78"/>
      <c r="B38" s="78"/>
      <c r="C38" s="78"/>
      <c r="D38" s="80"/>
      <c r="E38" s="80"/>
      <c r="F38" s="96"/>
      <c r="G38" s="80"/>
      <c r="H38" s="80"/>
      <c r="I38" s="96"/>
      <c r="J38" s="80"/>
      <c r="K38" s="80"/>
      <c r="L38" s="96"/>
      <c r="M38" s="80"/>
      <c r="N38" s="80"/>
      <c r="O38" s="96"/>
      <c r="P38" s="80"/>
      <c r="Q38" s="80"/>
      <c r="R38" s="96"/>
      <c r="S38" s="80"/>
      <c r="T38" s="80"/>
      <c r="U38" s="96"/>
      <c r="V38" s="80"/>
      <c r="W38" s="80"/>
      <c r="X38" s="96"/>
      <c r="Y38" s="80"/>
      <c r="Z38" s="80"/>
      <c r="AA38" s="96"/>
      <c r="AB38" s="80"/>
      <c r="AC38" s="80"/>
      <c r="AD38" s="96"/>
      <c r="AE38" s="80"/>
      <c r="AF38" s="80"/>
      <c r="AG38" s="96"/>
    </row>
    <row r="39" spans="1:33" ht="12.75">
      <c r="A39" s="78"/>
      <c r="B39" s="78"/>
      <c r="C39" s="78"/>
      <c r="D39" s="80"/>
      <c r="E39" s="80"/>
      <c r="F39" s="96"/>
      <c r="G39" s="80"/>
      <c r="H39" s="80"/>
      <c r="I39" s="96"/>
      <c r="J39" s="80"/>
      <c r="K39" s="80"/>
      <c r="L39" s="96"/>
      <c r="M39" s="80"/>
      <c r="N39" s="80"/>
      <c r="O39" s="96"/>
      <c r="P39" s="80"/>
      <c r="Q39" s="80"/>
      <c r="R39" s="96"/>
      <c r="S39" s="80"/>
      <c r="T39" s="80"/>
      <c r="U39" s="96"/>
      <c r="V39" s="80"/>
      <c r="W39" s="80"/>
      <c r="X39" s="96"/>
      <c r="Y39" s="80"/>
      <c r="Z39" s="80"/>
      <c r="AA39" s="96"/>
      <c r="AB39" s="80"/>
      <c r="AC39" s="80"/>
      <c r="AD39" s="96"/>
      <c r="AE39" s="80"/>
      <c r="AF39" s="80"/>
      <c r="AG39" s="96"/>
    </row>
    <row r="40" spans="1:33" ht="12.75">
      <c r="A40" s="78"/>
      <c r="B40" s="78"/>
      <c r="C40" s="78"/>
      <c r="D40" s="80"/>
      <c r="E40" s="80"/>
      <c r="F40" s="96"/>
      <c r="G40" s="80"/>
      <c r="H40" s="80"/>
      <c r="I40" s="96"/>
      <c r="J40" s="80"/>
      <c r="K40" s="80"/>
      <c r="L40" s="96"/>
      <c r="M40" s="80"/>
      <c r="N40" s="80"/>
      <c r="O40" s="96"/>
      <c r="P40" s="80"/>
      <c r="Q40" s="80"/>
      <c r="R40" s="96"/>
      <c r="S40" s="80"/>
      <c r="T40" s="80"/>
      <c r="U40" s="96"/>
      <c r="V40" s="80"/>
      <c r="W40" s="80"/>
      <c r="X40" s="96"/>
      <c r="Y40" s="80"/>
      <c r="Z40" s="80"/>
      <c r="AA40" s="96"/>
      <c r="AB40" s="80"/>
      <c r="AC40" s="80"/>
      <c r="AD40" s="96"/>
      <c r="AE40" s="80"/>
      <c r="AF40" s="80"/>
      <c r="AG40" s="96"/>
    </row>
    <row r="41" spans="1:33" ht="12.75">
      <c r="A41" s="78"/>
      <c r="B41" s="78"/>
      <c r="C41" s="78"/>
      <c r="D41" s="80"/>
      <c r="E41" s="80"/>
      <c r="F41" s="96"/>
      <c r="G41" s="80"/>
      <c r="H41" s="80"/>
      <c r="I41" s="96"/>
      <c r="J41" s="80"/>
      <c r="K41" s="80"/>
      <c r="L41" s="96"/>
      <c r="M41" s="80"/>
      <c r="N41" s="80"/>
      <c r="O41" s="96"/>
      <c r="P41" s="80"/>
      <c r="Q41" s="80"/>
      <c r="R41" s="96"/>
      <c r="S41" s="80"/>
      <c r="T41" s="80"/>
      <c r="U41" s="96"/>
      <c r="V41" s="80"/>
      <c r="W41" s="80"/>
      <c r="X41" s="96"/>
      <c r="Y41" s="80"/>
      <c r="Z41" s="80"/>
      <c r="AA41" s="96"/>
      <c r="AB41" s="80"/>
      <c r="AC41" s="80"/>
      <c r="AD41" s="96"/>
      <c r="AE41" s="80"/>
      <c r="AF41" s="80"/>
      <c r="AG41" s="96"/>
    </row>
    <row r="42" spans="1:33" ht="409.5">
      <c r="A42" s="78"/>
      <c r="B42" s="78"/>
      <c r="C42" s="78"/>
      <c r="D42" s="80"/>
      <c r="E42" s="80"/>
      <c r="F42" s="96"/>
      <c r="G42" s="80"/>
      <c r="H42" s="80"/>
      <c r="I42" s="96"/>
      <c r="J42" s="80"/>
      <c r="K42" s="80"/>
      <c r="L42" s="96"/>
      <c r="M42" s="80"/>
      <c r="N42" s="80"/>
      <c r="O42" s="96"/>
      <c r="P42" s="80"/>
      <c r="Q42" s="80"/>
      <c r="R42" s="96"/>
      <c r="S42" s="80"/>
      <c r="T42" s="80"/>
      <c r="U42" s="96"/>
      <c r="V42" s="80"/>
      <c r="W42" s="80"/>
      <c r="X42" s="96"/>
      <c r="Y42" s="80"/>
      <c r="Z42" s="80"/>
      <c r="AA42" s="96"/>
      <c r="AB42" s="80"/>
      <c r="AC42" s="80"/>
      <c r="AD42" s="96"/>
      <c r="AE42" s="80"/>
      <c r="AF42" s="80"/>
      <c r="AG42" s="96"/>
    </row>
    <row r="43" spans="1:33" ht="409.5">
      <c r="A43" s="78"/>
      <c r="B43" s="78"/>
      <c r="C43" s="78"/>
      <c r="D43" s="80"/>
      <c r="E43" s="80"/>
      <c r="F43" s="96"/>
      <c r="G43" s="80"/>
      <c r="H43" s="80"/>
      <c r="I43" s="96"/>
      <c r="J43" s="80"/>
      <c r="K43" s="80"/>
      <c r="L43" s="96"/>
      <c r="M43" s="80"/>
      <c r="N43" s="80"/>
      <c r="O43" s="96"/>
      <c r="P43" s="80"/>
      <c r="Q43" s="80"/>
      <c r="R43" s="96"/>
      <c r="S43" s="80"/>
      <c r="T43" s="80"/>
      <c r="U43" s="96"/>
      <c r="V43" s="80"/>
      <c r="W43" s="80"/>
      <c r="X43" s="96"/>
      <c r="Y43" s="80"/>
      <c r="Z43" s="80"/>
      <c r="AA43" s="96"/>
      <c r="AB43" s="80"/>
      <c r="AC43" s="80"/>
      <c r="AD43" s="96"/>
      <c r="AE43" s="80"/>
      <c r="AF43" s="80"/>
      <c r="AG43" s="96"/>
    </row>
    <row r="44" spans="1:33" ht="12.75">
      <c r="A44" s="78"/>
      <c r="B44" s="78"/>
      <c r="C44" s="78"/>
      <c r="D44" s="80"/>
      <c r="E44" s="80"/>
      <c r="F44" s="96"/>
      <c r="G44" s="80"/>
      <c r="H44" s="80"/>
      <c r="I44" s="96"/>
      <c r="J44" s="80"/>
      <c r="K44" s="80"/>
      <c r="L44" s="96"/>
      <c r="M44" s="80"/>
      <c r="N44" s="80"/>
      <c r="O44" s="96"/>
      <c r="P44" s="80"/>
      <c r="Q44" s="80"/>
      <c r="R44" s="96"/>
      <c r="S44" s="80"/>
      <c r="T44" s="80"/>
      <c r="U44" s="96"/>
      <c r="V44" s="80"/>
      <c r="W44" s="80"/>
      <c r="X44" s="96"/>
      <c r="Y44" s="80"/>
      <c r="Z44" s="80"/>
      <c r="AA44" s="96"/>
      <c r="AB44" s="80"/>
      <c r="AC44" s="80"/>
      <c r="AD44" s="96"/>
      <c r="AE44" s="80"/>
      <c r="AF44" s="80"/>
      <c r="AG44" s="96"/>
    </row>
    <row r="45" spans="1:33" ht="12.75">
      <c r="A45" s="78"/>
      <c r="B45" s="78"/>
      <c r="C45" s="78"/>
      <c r="D45" s="80"/>
      <c r="E45" s="80"/>
      <c r="F45" s="96"/>
      <c r="G45" s="80"/>
      <c r="H45" s="80"/>
      <c r="I45" s="96"/>
      <c r="J45" s="80"/>
      <c r="K45" s="80"/>
      <c r="L45" s="96"/>
      <c r="M45" s="80"/>
      <c r="N45" s="80"/>
      <c r="O45" s="96"/>
      <c r="P45" s="80"/>
      <c r="Q45" s="80"/>
      <c r="R45" s="96"/>
      <c r="S45" s="80"/>
      <c r="T45" s="80"/>
      <c r="U45" s="96"/>
      <c r="V45" s="80"/>
      <c r="W45" s="80"/>
      <c r="X45" s="96"/>
      <c r="Y45" s="80"/>
      <c r="Z45" s="80"/>
      <c r="AA45" s="96"/>
      <c r="AB45" s="80"/>
      <c r="AC45" s="80"/>
      <c r="AD45" s="96"/>
      <c r="AE45" s="80"/>
      <c r="AF45" s="80"/>
      <c r="AG45" s="96"/>
    </row>
    <row r="46" spans="1:33" ht="12.75">
      <c r="A46" s="78"/>
      <c r="B46" s="78"/>
      <c r="C46" s="78"/>
      <c r="D46" s="80"/>
      <c r="E46" s="80"/>
      <c r="F46" s="96"/>
      <c r="G46" s="80"/>
      <c r="H46" s="80"/>
      <c r="I46" s="96"/>
      <c r="J46" s="80"/>
      <c r="K46" s="80"/>
      <c r="L46" s="96"/>
      <c r="M46" s="80"/>
      <c r="N46" s="80"/>
      <c r="O46" s="96"/>
      <c r="P46" s="80"/>
      <c r="Q46" s="80"/>
      <c r="R46" s="96"/>
      <c r="S46" s="80"/>
      <c r="T46" s="80"/>
      <c r="U46" s="96"/>
      <c r="V46" s="80"/>
      <c r="W46" s="80"/>
      <c r="X46" s="96"/>
      <c r="Y46" s="80"/>
      <c r="Z46" s="80"/>
      <c r="AA46" s="96"/>
      <c r="AB46" s="80"/>
      <c r="AC46" s="80"/>
      <c r="AD46" s="96"/>
      <c r="AE46" s="80"/>
      <c r="AF46" s="80"/>
      <c r="AG46" s="96"/>
    </row>
    <row r="47" spans="1:33" ht="12.75">
      <c r="A47" s="78"/>
      <c r="B47" s="78"/>
      <c r="C47" s="78"/>
      <c r="D47" s="80"/>
      <c r="E47" s="80"/>
      <c r="F47" s="96"/>
      <c r="G47" s="80"/>
      <c r="H47" s="80"/>
      <c r="I47" s="96"/>
      <c r="J47" s="80"/>
      <c r="K47" s="80"/>
      <c r="L47" s="96"/>
      <c r="M47" s="80"/>
      <c r="N47" s="80"/>
      <c r="O47" s="96"/>
      <c r="P47" s="80"/>
      <c r="Q47" s="80"/>
      <c r="R47" s="96"/>
      <c r="S47" s="80"/>
      <c r="T47" s="80"/>
      <c r="U47" s="96"/>
      <c r="V47" s="80"/>
      <c r="W47" s="80"/>
      <c r="X47" s="96"/>
      <c r="Y47" s="80"/>
      <c r="Z47" s="80"/>
      <c r="AA47" s="96"/>
      <c r="AB47" s="80"/>
      <c r="AC47" s="80"/>
      <c r="AD47" s="96"/>
      <c r="AE47" s="80"/>
      <c r="AF47" s="80"/>
      <c r="AG47" s="96"/>
    </row>
    <row r="48" spans="1:33" ht="12.75">
      <c r="A48" s="78"/>
      <c r="B48" s="78"/>
      <c r="C48" s="78"/>
      <c r="D48" s="80"/>
      <c r="E48" s="80"/>
      <c r="F48" s="96"/>
      <c r="G48" s="80"/>
      <c r="H48" s="80"/>
      <c r="I48" s="96"/>
      <c r="J48" s="80"/>
      <c r="K48" s="80"/>
      <c r="L48" s="96"/>
      <c r="M48" s="80"/>
      <c r="N48" s="80"/>
      <c r="O48" s="96"/>
      <c r="P48" s="80"/>
      <c r="Q48" s="80"/>
      <c r="R48" s="96"/>
      <c r="S48" s="80"/>
      <c r="T48" s="80"/>
      <c r="U48" s="96"/>
      <c r="V48" s="80"/>
      <c r="W48" s="80"/>
      <c r="X48" s="96"/>
      <c r="Y48" s="80"/>
      <c r="Z48" s="80"/>
      <c r="AA48" s="96"/>
      <c r="AB48" s="80"/>
      <c r="AC48" s="80"/>
      <c r="AD48" s="96"/>
      <c r="AE48" s="80"/>
      <c r="AF48" s="80"/>
      <c r="AG48" s="96"/>
    </row>
    <row r="49" spans="1:33" ht="12.75">
      <c r="A49" s="78"/>
      <c r="B49" s="78"/>
      <c r="C49" s="78"/>
      <c r="D49" s="80"/>
      <c r="E49" s="80"/>
      <c r="F49" s="96"/>
      <c r="G49" s="80"/>
      <c r="H49" s="80"/>
      <c r="I49" s="96"/>
      <c r="J49" s="80"/>
      <c r="K49" s="80"/>
      <c r="L49" s="96"/>
      <c r="M49" s="80"/>
      <c r="N49" s="80"/>
      <c r="O49" s="96"/>
      <c r="P49" s="80"/>
      <c r="Q49" s="80"/>
      <c r="R49" s="96"/>
      <c r="S49" s="80"/>
      <c r="T49" s="80"/>
      <c r="U49" s="96"/>
      <c r="V49" s="80"/>
      <c r="W49" s="80"/>
      <c r="X49" s="96"/>
      <c r="Y49" s="80"/>
      <c r="Z49" s="80"/>
      <c r="AA49" s="96"/>
      <c r="AB49" s="80"/>
      <c r="AC49" s="80"/>
      <c r="AD49" s="96"/>
      <c r="AE49" s="80"/>
      <c r="AF49" s="80"/>
      <c r="AG49" s="96"/>
    </row>
    <row r="50" spans="1:33" ht="12.75">
      <c r="A50" s="78"/>
      <c r="B50" s="78"/>
      <c r="C50" s="78"/>
      <c r="D50" s="80"/>
      <c r="E50" s="80"/>
      <c r="F50" s="96"/>
      <c r="G50" s="80"/>
      <c r="H50" s="80"/>
      <c r="I50" s="96"/>
      <c r="J50" s="80"/>
      <c r="K50" s="80"/>
      <c r="L50" s="96"/>
      <c r="M50" s="80"/>
      <c r="N50" s="80"/>
      <c r="O50" s="96"/>
      <c r="P50" s="80"/>
      <c r="Q50" s="80"/>
      <c r="R50" s="96"/>
      <c r="S50" s="80"/>
      <c r="T50" s="80"/>
      <c r="U50" s="96"/>
      <c r="V50" s="80"/>
      <c r="W50" s="80"/>
      <c r="X50" s="96"/>
      <c r="Y50" s="80"/>
      <c r="Z50" s="80"/>
      <c r="AA50" s="96"/>
      <c r="AB50" s="80"/>
      <c r="AC50" s="80"/>
      <c r="AD50" s="96"/>
      <c r="AE50" s="80"/>
      <c r="AF50" s="80"/>
      <c r="AG50" s="96"/>
    </row>
    <row r="51" spans="1:33" ht="12.75">
      <c r="A51" s="78"/>
      <c r="B51" s="78"/>
      <c r="C51" s="78"/>
      <c r="D51" s="80"/>
      <c r="E51" s="80"/>
      <c r="F51" s="96"/>
      <c r="G51" s="80"/>
      <c r="H51" s="80"/>
      <c r="I51" s="96"/>
      <c r="J51" s="80"/>
      <c r="K51" s="80"/>
      <c r="L51" s="96"/>
      <c r="M51" s="80"/>
      <c r="N51" s="80"/>
      <c r="O51" s="96"/>
      <c r="P51" s="80"/>
      <c r="Q51" s="80"/>
      <c r="R51" s="96"/>
      <c r="S51" s="80"/>
      <c r="T51" s="80"/>
      <c r="U51" s="96"/>
      <c r="V51" s="80"/>
      <c r="W51" s="80"/>
      <c r="X51" s="96"/>
      <c r="Y51" s="80"/>
      <c r="Z51" s="80"/>
      <c r="AA51" s="96"/>
      <c r="AB51" s="80"/>
      <c r="AC51" s="80"/>
      <c r="AD51" s="96"/>
      <c r="AE51" s="80"/>
      <c r="AF51" s="80"/>
      <c r="AG51" s="96"/>
    </row>
    <row r="52" spans="1:33" ht="12.75">
      <c r="A52" s="78"/>
      <c r="B52" s="78"/>
      <c r="C52" s="78"/>
      <c r="D52" s="80"/>
      <c r="E52" s="80"/>
      <c r="F52" s="96"/>
      <c r="G52" s="80"/>
      <c r="H52" s="80"/>
      <c r="I52" s="96"/>
      <c r="J52" s="80"/>
      <c r="K52" s="80"/>
      <c r="L52" s="96"/>
      <c r="M52" s="80"/>
      <c r="N52" s="80"/>
      <c r="O52" s="96"/>
      <c r="P52" s="80"/>
      <c r="Q52" s="80"/>
      <c r="R52" s="96"/>
      <c r="S52" s="80"/>
      <c r="T52" s="80"/>
      <c r="U52" s="96"/>
      <c r="V52" s="80"/>
      <c r="W52" s="80"/>
      <c r="X52" s="96"/>
      <c r="Y52" s="80"/>
      <c r="Z52" s="80"/>
      <c r="AA52" s="96"/>
      <c r="AB52" s="80"/>
      <c r="AC52" s="80"/>
      <c r="AD52" s="96"/>
      <c r="AE52" s="80"/>
      <c r="AF52" s="80"/>
      <c r="AG52" s="96"/>
    </row>
    <row r="53" spans="1:33" ht="12.75">
      <c r="A53" s="78"/>
      <c r="B53" s="78"/>
      <c r="C53" s="78"/>
      <c r="D53" s="80"/>
      <c r="E53" s="80"/>
      <c r="F53" s="96"/>
      <c r="G53" s="80"/>
      <c r="H53" s="80"/>
      <c r="I53" s="96"/>
      <c r="J53" s="80"/>
      <c r="K53" s="80"/>
      <c r="L53" s="96"/>
      <c r="M53" s="80"/>
      <c r="N53" s="80"/>
      <c r="O53" s="96"/>
      <c r="P53" s="80"/>
      <c r="Q53" s="80"/>
      <c r="R53" s="96"/>
      <c r="S53" s="80"/>
      <c r="T53" s="80"/>
      <c r="U53" s="96"/>
      <c r="V53" s="80"/>
      <c r="W53" s="80"/>
      <c r="X53" s="96"/>
      <c r="Y53" s="80"/>
      <c r="Z53" s="80"/>
      <c r="AA53" s="96"/>
      <c r="AB53" s="80"/>
      <c r="AC53" s="80"/>
      <c r="AD53" s="96"/>
      <c r="AE53" s="80"/>
      <c r="AF53" s="80"/>
      <c r="AG53" s="96"/>
    </row>
    <row r="54" spans="1:33" ht="12.75">
      <c r="A54" s="78"/>
      <c r="B54" s="78"/>
      <c r="C54" s="78"/>
      <c r="D54" s="80"/>
      <c r="E54" s="80"/>
      <c r="F54" s="96"/>
      <c r="G54" s="80"/>
      <c r="H54" s="80"/>
      <c r="I54" s="96"/>
      <c r="J54" s="80"/>
      <c r="K54" s="80"/>
      <c r="L54" s="96"/>
      <c r="M54" s="80"/>
      <c r="N54" s="80"/>
      <c r="O54" s="96"/>
      <c r="P54" s="80"/>
      <c r="Q54" s="80"/>
      <c r="R54" s="96"/>
      <c r="S54" s="80"/>
      <c r="T54" s="80"/>
      <c r="U54" s="96"/>
      <c r="V54" s="80"/>
      <c r="W54" s="80"/>
      <c r="X54" s="96"/>
      <c r="Y54" s="80"/>
      <c r="Z54" s="80"/>
      <c r="AA54" s="96"/>
      <c r="AB54" s="80"/>
      <c r="AC54" s="80"/>
      <c r="AD54" s="96"/>
      <c r="AE54" s="80"/>
      <c r="AF54" s="80"/>
      <c r="AG54" s="96"/>
    </row>
    <row r="55" spans="1:33" ht="12.75">
      <c r="A55" s="78"/>
      <c r="B55" s="78"/>
      <c r="C55" s="78"/>
      <c r="D55" s="80"/>
      <c r="E55" s="80"/>
      <c r="F55" s="96"/>
      <c r="G55" s="80"/>
      <c r="H55" s="80"/>
      <c r="I55" s="96"/>
      <c r="J55" s="80"/>
      <c r="K55" s="80"/>
      <c r="L55" s="96"/>
      <c r="M55" s="80"/>
      <c r="N55" s="80"/>
      <c r="O55" s="96"/>
      <c r="P55" s="80"/>
      <c r="Q55" s="80"/>
      <c r="R55" s="96"/>
      <c r="S55" s="80"/>
      <c r="T55" s="80"/>
      <c r="U55" s="96"/>
      <c r="V55" s="80"/>
      <c r="W55" s="80"/>
      <c r="X55" s="96"/>
      <c r="Y55" s="80"/>
      <c r="Z55" s="80"/>
      <c r="AA55" s="96"/>
      <c r="AB55" s="80"/>
      <c r="AC55" s="80"/>
      <c r="AD55" s="96"/>
      <c r="AE55" s="80"/>
      <c r="AF55" s="80"/>
      <c r="AG55" s="96"/>
    </row>
    <row r="56" spans="1:33" ht="12.75">
      <c r="A56" s="78"/>
      <c r="B56" s="78"/>
      <c r="C56" s="78"/>
      <c r="D56" s="80"/>
      <c r="E56" s="80"/>
      <c r="F56" s="96"/>
      <c r="G56" s="80"/>
      <c r="H56" s="80"/>
      <c r="I56" s="96"/>
      <c r="J56" s="80"/>
      <c r="K56" s="80"/>
      <c r="L56" s="96"/>
      <c r="M56" s="80"/>
      <c r="N56" s="80"/>
      <c r="O56" s="96"/>
      <c r="P56" s="80"/>
      <c r="Q56" s="80"/>
      <c r="R56" s="96"/>
      <c r="S56" s="80"/>
      <c r="T56" s="80"/>
      <c r="U56" s="96"/>
      <c r="V56" s="80"/>
      <c r="W56" s="80"/>
      <c r="X56" s="96"/>
      <c r="Y56" s="80"/>
      <c r="Z56" s="80"/>
      <c r="AA56" s="96"/>
      <c r="AB56" s="80"/>
      <c r="AC56" s="80"/>
      <c r="AD56" s="96"/>
      <c r="AE56" s="80"/>
      <c r="AF56" s="80"/>
      <c r="AG56" s="96"/>
    </row>
    <row r="57" spans="1:33" ht="12.75">
      <c r="A57" s="78"/>
      <c r="B57" s="78"/>
      <c r="C57" s="78"/>
      <c r="D57" s="80"/>
      <c r="E57" s="80"/>
      <c r="F57" s="96"/>
      <c r="G57" s="80"/>
      <c r="H57" s="80"/>
      <c r="I57" s="96"/>
      <c r="J57" s="80"/>
      <c r="K57" s="80"/>
      <c r="L57" s="96"/>
      <c r="M57" s="80"/>
      <c r="N57" s="80"/>
      <c r="O57" s="96"/>
      <c r="P57" s="80"/>
      <c r="Q57" s="80"/>
      <c r="R57" s="96"/>
      <c r="S57" s="80"/>
      <c r="T57" s="80"/>
      <c r="U57" s="96"/>
      <c r="V57" s="80"/>
      <c r="W57" s="80"/>
      <c r="X57" s="96"/>
      <c r="Y57" s="80"/>
      <c r="Z57" s="80"/>
      <c r="AA57" s="96"/>
      <c r="AB57" s="80"/>
      <c r="AC57" s="80"/>
      <c r="AD57" s="96"/>
      <c r="AE57" s="80"/>
      <c r="AF57" s="80"/>
      <c r="AG57" s="96"/>
    </row>
    <row r="58" spans="1:33" ht="12.75">
      <c r="A58" s="78"/>
      <c r="B58" s="78"/>
      <c r="C58" s="78"/>
      <c r="D58" s="80"/>
      <c r="E58" s="80"/>
      <c r="F58" s="96"/>
      <c r="G58" s="80"/>
      <c r="H58" s="80"/>
      <c r="I58" s="96"/>
      <c r="J58" s="80"/>
      <c r="K58" s="80"/>
      <c r="L58" s="96"/>
      <c r="M58" s="80"/>
      <c r="N58" s="80"/>
      <c r="O58" s="96"/>
      <c r="P58" s="80"/>
      <c r="Q58" s="80"/>
      <c r="R58" s="96"/>
      <c r="S58" s="80"/>
      <c r="T58" s="80"/>
      <c r="U58" s="96"/>
      <c r="V58" s="80"/>
      <c r="W58" s="80"/>
      <c r="X58" s="96"/>
      <c r="Y58" s="80"/>
      <c r="Z58" s="80"/>
      <c r="AA58" s="96"/>
      <c r="AB58" s="80"/>
      <c r="AC58" s="80"/>
      <c r="AD58" s="96"/>
      <c r="AE58" s="80"/>
      <c r="AF58" s="80"/>
      <c r="AG58" s="96"/>
    </row>
    <row r="59" spans="1:33" ht="12.75">
      <c r="A59" s="78"/>
      <c r="B59" s="78"/>
      <c r="C59" s="78"/>
      <c r="D59" s="80"/>
      <c r="E59" s="80"/>
      <c r="F59" s="96"/>
      <c r="G59" s="80"/>
      <c r="H59" s="80"/>
      <c r="I59" s="96"/>
      <c r="J59" s="80"/>
      <c r="K59" s="80"/>
      <c r="L59" s="96"/>
      <c r="M59" s="80"/>
      <c r="N59" s="80"/>
      <c r="O59" s="96"/>
      <c r="P59" s="80"/>
      <c r="Q59" s="80"/>
      <c r="R59" s="96"/>
      <c r="S59" s="80"/>
      <c r="T59" s="80"/>
      <c r="U59" s="96"/>
      <c r="V59" s="80"/>
      <c r="W59" s="80"/>
      <c r="X59" s="96"/>
      <c r="Y59" s="80"/>
      <c r="Z59" s="80"/>
      <c r="AA59" s="96"/>
      <c r="AB59" s="80"/>
      <c r="AC59" s="80"/>
      <c r="AD59" s="96"/>
      <c r="AE59" s="80"/>
      <c r="AF59" s="80"/>
      <c r="AG59" s="96"/>
    </row>
    <row r="60" spans="1:33" ht="12.75">
      <c r="A60" s="78"/>
      <c r="B60" s="78"/>
      <c r="C60" s="78"/>
      <c r="D60" s="80"/>
      <c r="E60" s="80"/>
      <c r="F60" s="96"/>
      <c r="G60" s="80"/>
      <c r="H60" s="80"/>
      <c r="I60" s="96"/>
      <c r="J60" s="80"/>
      <c r="K60" s="80"/>
      <c r="L60" s="96"/>
      <c r="M60" s="80"/>
      <c r="N60" s="80"/>
      <c r="O60" s="96"/>
      <c r="P60" s="80"/>
      <c r="Q60" s="80"/>
      <c r="R60" s="96"/>
      <c r="S60" s="80"/>
      <c r="T60" s="80"/>
      <c r="U60" s="96"/>
      <c r="V60" s="80"/>
      <c r="W60" s="80"/>
      <c r="X60" s="96"/>
      <c r="Y60" s="80"/>
      <c r="Z60" s="80"/>
      <c r="AA60" s="96"/>
      <c r="AB60" s="80"/>
      <c r="AC60" s="80"/>
      <c r="AD60" s="96"/>
      <c r="AE60" s="80"/>
      <c r="AF60" s="80"/>
      <c r="AG60" s="96"/>
    </row>
    <row r="61" spans="1:33" ht="12.75">
      <c r="A61" s="78"/>
      <c r="B61" s="78"/>
      <c r="C61" s="78"/>
      <c r="D61" s="80"/>
      <c r="E61" s="80"/>
      <c r="F61" s="96"/>
      <c r="G61" s="80"/>
      <c r="H61" s="80"/>
      <c r="I61" s="96"/>
      <c r="J61" s="80"/>
      <c r="K61" s="80"/>
      <c r="L61" s="96"/>
      <c r="M61" s="80"/>
      <c r="N61" s="80"/>
      <c r="O61" s="96"/>
      <c r="P61" s="80"/>
      <c r="Q61" s="80"/>
      <c r="R61" s="96"/>
      <c r="S61" s="80"/>
      <c r="T61" s="80"/>
      <c r="U61" s="96"/>
      <c r="V61" s="80"/>
      <c r="W61" s="80"/>
      <c r="X61" s="96"/>
      <c r="Y61" s="80"/>
      <c r="Z61" s="80"/>
      <c r="AA61" s="96"/>
      <c r="AB61" s="80"/>
      <c r="AC61" s="80"/>
      <c r="AD61" s="96"/>
      <c r="AE61" s="80"/>
      <c r="AF61" s="80"/>
      <c r="AG61" s="96"/>
    </row>
    <row r="62" spans="1:33" ht="12.75">
      <c r="A62" s="78"/>
      <c r="B62" s="78"/>
      <c r="C62" s="78"/>
      <c r="D62" s="80"/>
      <c r="E62" s="80"/>
      <c r="F62" s="96"/>
      <c r="G62" s="80"/>
      <c r="H62" s="80"/>
      <c r="I62" s="96"/>
      <c r="J62" s="80"/>
      <c r="K62" s="80"/>
      <c r="L62" s="96"/>
      <c r="M62" s="80"/>
      <c r="N62" s="80"/>
      <c r="O62" s="96"/>
      <c r="P62" s="80"/>
      <c r="Q62" s="80"/>
      <c r="R62" s="96"/>
      <c r="S62" s="80"/>
      <c r="T62" s="80"/>
      <c r="U62" s="96"/>
      <c r="V62" s="80"/>
      <c r="W62" s="80"/>
      <c r="X62" s="96"/>
      <c r="Y62" s="80"/>
      <c r="Z62" s="80"/>
      <c r="AA62" s="96"/>
      <c r="AB62" s="80"/>
      <c r="AC62" s="80"/>
      <c r="AD62" s="96"/>
      <c r="AE62" s="80"/>
      <c r="AF62" s="80"/>
      <c r="AG62" s="96"/>
    </row>
    <row r="63" spans="1:33" ht="12.75">
      <c r="A63" s="78"/>
      <c r="B63" s="78"/>
      <c r="C63" s="78"/>
      <c r="D63" s="80"/>
      <c r="E63" s="80"/>
      <c r="F63" s="96"/>
      <c r="G63" s="80"/>
      <c r="H63" s="80"/>
      <c r="I63" s="96"/>
      <c r="J63" s="80"/>
      <c r="K63" s="80"/>
      <c r="L63" s="96"/>
      <c r="M63" s="80"/>
      <c r="N63" s="80"/>
      <c r="O63" s="96"/>
      <c r="P63" s="80"/>
      <c r="Q63" s="80"/>
      <c r="R63" s="96"/>
      <c r="S63" s="80"/>
      <c r="T63" s="80"/>
      <c r="U63" s="96"/>
      <c r="V63" s="80"/>
      <c r="W63" s="80"/>
      <c r="X63" s="96"/>
      <c r="Y63" s="80"/>
      <c r="Z63" s="80"/>
      <c r="AA63" s="96"/>
      <c r="AB63" s="80"/>
      <c r="AC63" s="80"/>
      <c r="AD63" s="96"/>
      <c r="AE63" s="80"/>
      <c r="AF63" s="80"/>
      <c r="AG63" s="96"/>
    </row>
    <row r="64" spans="1:33" ht="12.75">
      <c r="A64" s="78"/>
      <c r="B64" s="78"/>
      <c r="C64" s="78"/>
      <c r="D64" s="80"/>
      <c r="E64" s="80"/>
      <c r="F64" s="96"/>
      <c r="G64" s="80"/>
      <c r="H64" s="80"/>
      <c r="I64" s="96"/>
      <c r="J64" s="80"/>
      <c r="K64" s="80"/>
      <c r="L64" s="96"/>
      <c r="M64" s="80"/>
      <c r="N64" s="80"/>
      <c r="O64" s="96"/>
      <c r="P64" s="80"/>
      <c r="Q64" s="80"/>
      <c r="R64" s="96"/>
      <c r="S64" s="80"/>
      <c r="T64" s="80"/>
      <c r="U64" s="96"/>
      <c r="V64" s="80"/>
      <c r="W64" s="80"/>
      <c r="X64" s="96"/>
      <c r="Y64" s="80"/>
      <c r="Z64" s="80"/>
      <c r="AA64" s="96"/>
      <c r="AB64" s="80"/>
      <c r="AC64" s="80"/>
      <c r="AD64" s="96"/>
      <c r="AE64" s="80"/>
      <c r="AF64" s="80"/>
      <c r="AG64" s="96"/>
    </row>
    <row r="65" spans="1:33" ht="12.75">
      <c r="A65" s="78"/>
      <c r="B65" s="78"/>
      <c r="C65" s="78"/>
      <c r="D65" s="80"/>
      <c r="E65" s="80"/>
      <c r="F65" s="96"/>
      <c r="G65" s="80"/>
      <c r="H65" s="80"/>
      <c r="I65" s="96"/>
      <c r="J65" s="80"/>
      <c r="K65" s="80"/>
      <c r="L65" s="96"/>
      <c r="M65" s="80"/>
      <c r="N65" s="80"/>
      <c r="O65" s="96"/>
      <c r="P65" s="80"/>
      <c r="Q65" s="80"/>
      <c r="R65" s="96"/>
      <c r="S65" s="80"/>
      <c r="T65" s="80"/>
      <c r="U65" s="96"/>
      <c r="V65" s="80"/>
      <c r="W65" s="80"/>
      <c r="X65" s="96"/>
      <c r="Y65" s="80"/>
      <c r="Z65" s="80"/>
      <c r="AA65" s="96"/>
      <c r="AB65" s="80"/>
      <c r="AC65" s="80"/>
      <c r="AD65" s="96"/>
      <c r="AE65" s="80"/>
      <c r="AF65" s="80"/>
      <c r="AG65" s="96"/>
    </row>
    <row r="66" spans="1:33" ht="12.75">
      <c r="A66" s="78"/>
      <c r="B66" s="78"/>
      <c r="C66" s="78"/>
      <c r="D66" s="80"/>
      <c r="E66" s="80"/>
      <c r="F66" s="96"/>
      <c r="G66" s="80"/>
      <c r="H66" s="80"/>
      <c r="I66" s="96"/>
      <c r="J66" s="80"/>
      <c r="K66" s="80"/>
      <c r="L66" s="96"/>
      <c r="M66" s="80"/>
      <c r="N66" s="80"/>
      <c r="O66" s="96"/>
      <c r="P66" s="80"/>
      <c r="Q66" s="80"/>
      <c r="R66" s="96"/>
      <c r="S66" s="80"/>
      <c r="T66" s="80"/>
      <c r="U66" s="96"/>
      <c r="V66" s="80"/>
      <c r="W66" s="80"/>
      <c r="X66" s="96"/>
      <c r="Y66" s="80"/>
      <c r="Z66" s="80"/>
      <c r="AA66" s="96"/>
      <c r="AB66" s="80"/>
      <c r="AC66" s="80"/>
      <c r="AD66" s="96"/>
      <c r="AE66" s="80"/>
      <c r="AF66" s="80"/>
      <c r="AG66" s="96"/>
    </row>
    <row r="67" spans="1:33" ht="12.75">
      <c r="A67" s="78"/>
      <c r="B67" s="78"/>
      <c r="C67" s="78"/>
      <c r="D67" s="80"/>
      <c r="E67" s="80"/>
      <c r="F67" s="96"/>
      <c r="G67" s="80"/>
      <c r="H67" s="80"/>
      <c r="I67" s="96"/>
      <c r="J67" s="80"/>
      <c r="K67" s="80"/>
      <c r="L67" s="96"/>
      <c r="M67" s="80"/>
      <c r="N67" s="80"/>
      <c r="O67" s="96"/>
      <c r="P67" s="80"/>
      <c r="Q67" s="80"/>
      <c r="R67" s="96"/>
      <c r="S67" s="80"/>
      <c r="T67" s="80"/>
      <c r="U67" s="96"/>
      <c r="V67" s="80"/>
      <c r="W67" s="80"/>
      <c r="X67" s="96"/>
      <c r="Y67" s="80"/>
      <c r="Z67" s="80"/>
      <c r="AA67" s="96"/>
      <c r="AB67" s="80"/>
      <c r="AC67" s="80"/>
      <c r="AD67" s="96"/>
      <c r="AE67" s="80"/>
      <c r="AF67" s="80"/>
      <c r="AG67" s="96"/>
    </row>
    <row r="68" spans="1:33" ht="12.75">
      <c r="A68" s="78"/>
      <c r="B68" s="78"/>
      <c r="C68" s="78"/>
      <c r="D68" s="80"/>
      <c r="E68" s="80"/>
      <c r="F68" s="96"/>
      <c r="G68" s="80"/>
      <c r="H68" s="80"/>
      <c r="I68" s="96"/>
      <c r="J68" s="80"/>
      <c r="K68" s="80"/>
      <c r="L68" s="96"/>
      <c r="M68" s="80"/>
      <c r="N68" s="80"/>
      <c r="O68" s="96"/>
      <c r="P68" s="80"/>
      <c r="Q68" s="80"/>
      <c r="R68" s="96"/>
      <c r="S68" s="80"/>
      <c r="T68" s="80"/>
      <c r="U68" s="96"/>
      <c r="V68" s="80"/>
      <c r="W68" s="80"/>
      <c r="X68" s="96"/>
      <c r="Y68" s="80"/>
      <c r="Z68" s="80"/>
      <c r="AA68" s="96"/>
      <c r="AB68" s="80"/>
      <c r="AC68" s="80"/>
      <c r="AD68" s="96"/>
      <c r="AE68" s="80"/>
      <c r="AF68" s="80"/>
      <c r="AG68" s="96"/>
    </row>
    <row r="69" spans="1:33" ht="12.75">
      <c r="A69" s="78"/>
      <c r="B69" s="78"/>
      <c r="C69" s="78"/>
      <c r="D69" s="80"/>
      <c r="E69" s="80"/>
      <c r="F69" s="96"/>
      <c r="G69" s="80"/>
      <c r="H69" s="80"/>
      <c r="I69" s="96"/>
      <c r="J69" s="80"/>
      <c r="K69" s="80"/>
      <c r="L69" s="96"/>
      <c r="M69" s="80"/>
      <c r="N69" s="80"/>
      <c r="O69" s="96"/>
      <c r="P69" s="80"/>
      <c r="Q69" s="80"/>
      <c r="R69" s="96"/>
      <c r="S69" s="80"/>
      <c r="T69" s="80"/>
      <c r="U69" s="96"/>
      <c r="V69" s="80"/>
      <c r="W69" s="80"/>
      <c r="X69" s="96"/>
      <c r="Y69" s="80"/>
      <c r="Z69" s="80"/>
      <c r="AA69" s="96"/>
      <c r="AB69" s="80"/>
      <c r="AC69" s="80"/>
      <c r="AD69" s="96"/>
      <c r="AE69" s="80"/>
      <c r="AF69" s="80"/>
      <c r="AG69" s="96"/>
    </row>
    <row r="70" spans="1:33" ht="12.75">
      <c r="A70" s="78"/>
      <c r="B70" s="78"/>
      <c r="C70" s="78"/>
      <c r="D70" s="80"/>
      <c r="E70" s="80"/>
      <c r="F70" s="96"/>
      <c r="G70" s="80"/>
      <c r="H70" s="80"/>
      <c r="I70" s="96"/>
      <c r="J70" s="80"/>
      <c r="K70" s="80"/>
      <c r="L70" s="96"/>
      <c r="M70" s="80"/>
      <c r="N70" s="80"/>
      <c r="O70" s="96"/>
      <c r="P70" s="80"/>
      <c r="Q70" s="80"/>
      <c r="R70" s="96"/>
      <c r="S70" s="80"/>
      <c r="T70" s="80"/>
      <c r="U70" s="96"/>
      <c r="V70" s="80"/>
      <c r="W70" s="80"/>
      <c r="X70" s="96"/>
      <c r="Y70" s="80"/>
      <c r="Z70" s="80"/>
      <c r="AA70" s="96"/>
      <c r="AB70" s="80"/>
      <c r="AC70" s="80"/>
      <c r="AD70" s="96"/>
      <c r="AE70" s="80"/>
      <c r="AF70" s="80"/>
      <c r="AG70" s="96"/>
    </row>
    <row r="71" spans="1:33" ht="12.75">
      <c r="A71" s="78"/>
      <c r="B71" s="78"/>
      <c r="C71" s="78"/>
      <c r="D71" s="80"/>
      <c r="E71" s="80"/>
      <c r="F71" s="96"/>
      <c r="G71" s="80"/>
      <c r="H71" s="80"/>
      <c r="I71" s="96"/>
      <c r="J71" s="80"/>
      <c r="K71" s="80"/>
      <c r="L71" s="96"/>
      <c r="M71" s="80"/>
      <c r="N71" s="80"/>
      <c r="O71" s="96"/>
      <c r="P71" s="80"/>
      <c r="Q71" s="80"/>
      <c r="R71" s="96"/>
      <c r="S71" s="80"/>
      <c r="T71" s="80"/>
      <c r="U71" s="96"/>
      <c r="V71" s="80"/>
      <c r="W71" s="80"/>
      <c r="X71" s="96"/>
      <c r="Y71" s="80"/>
      <c r="Z71" s="80"/>
      <c r="AA71" s="96"/>
      <c r="AB71" s="80"/>
      <c r="AC71" s="80"/>
      <c r="AD71" s="96"/>
      <c r="AE71" s="80"/>
      <c r="AF71" s="80"/>
      <c r="AG71" s="96"/>
    </row>
    <row r="72" spans="1:33" ht="12.75">
      <c r="A72" s="78"/>
      <c r="B72" s="78"/>
      <c r="C72" s="78"/>
      <c r="D72" s="80"/>
      <c r="E72" s="80"/>
      <c r="F72" s="96"/>
      <c r="G72" s="80"/>
      <c r="H72" s="80"/>
      <c r="I72" s="96"/>
      <c r="J72" s="80"/>
      <c r="K72" s="80"/>
      <c r="L72" s="96"/>
      <c r="M72" s="80"/>
      <c r="N72" s="80"/>
      <c r="O72" s="96"/>
      <c r="P72" s="80"/>
      <c r="Q72" s="80"/>
      <c r="R72" s="96"/>
      <c r="S72" s="80"/>
      <c r="T72" s="80"/>
      <c r="U72" s="96"/>
      <c r="V72" s="80"/>
      <c r="W72" s="80"/>
      <c r="X72" s="96"/>
      <c r="Y72" s="80"/>
      <c r="Z72" s="80"/>
      <c r="AA72" s="96"/>
      <c r="AB72" s="80"/>
      <c r="AC72" s="80"/>
      <c r="AD72" s="96"/>
      <c r="AE72" s="80"/>
      <c r="AF72" s="80"/>
      <c r="AG72" s="96"/>
    </row>
    <row r="73" spans="1:33" ht="12.75">
      <c r="A73" s="78"/>
      <c r="B73" s="78"/>
      <c r="C73" s="78"/>
      <c r="D73" s="80"/>
      <c r="E73" s="80"/>
      <c r="F73" s="96"/>
      <c r="G73" s="80"/>
      <c r="H73" s="80"/>
      <c r="I73" s="96"/>
      <c r="J73" s="80"/>
      <c r="K73" s="80"/>
      <c r="L73" s="96"/>
      <c r="M73" s="80"/>
      <c r="N73" s="80"/>
      <c r="O73" s="96"/>
      <c r="P73" s="80"/>
      <c r="Q73" s="80"/>
      <c r="R73" s="96"/>
      <c r="S73" s="80"/>
      <c r="T73" s="80"/>
      <c r="U73" s="96"/>
      <c r="V73" s="80"/>
      <c r="W73" s="80"/>
      <c r="X73" s="96"/>
      <c r="Y73" s="80"/>
      <c r="Z73" s="80"/>
      <c r="AA73" s="96"/>
      <c r="AB73" s="80"/>
      <c r="AC73" s="80"/>
      <c r="AD73" s="96"/>
      <c r="AE73" s="80"/>
      <c r="AF73" s="80"/>
      <c r="AG73" s="96"/>
    </row>
    <row r="74" spans="1:33" ht="12.75">
      <c r="A74" s="78"/>
      <c r="B74" s="78"/>
      <c r="C74" s="78"/>
      <c r="D74" s="80"/>
      <c r="E74" s="80"/>
      <c r="F74" s="96"/>
      <c r="G74" s="80"/>
      <c r="H74" s="80"/>
      <c r="I74" s="96"/>
      <c r="J74" s="80"/>
      <c r="K74" s="80"/>
      <c r="L74" s="96"/>
      <c r="M74" s="80"/>
      <c r="N74" s="80"/>
      <c r="O74" s="96"/>
      <c r="P74" s="80"/>
      <c r="Q74" s="80"/>
      <c r="R74" s="96"/>
      <c r="S74" s="80"/>
      <c r="T74" s="80"/>
      <c r="U74" s="96"/>
      <c r="V74" s="80"/>
      <c r="W74" s="80"/>
      <c r="X74" s="96"/>
      <c r="Y74" s="80"/>
      <c r="Z74" s="80"/>
      <c r="AA74" s="96"/>
      <c r="AB74" s="80"/>
      <c r="AC74" s="80"/>
      <c r="AD74" s="96"/>
      <c r="AE74" s="80"/>
      <c r="AF74" s="80"/>
      <c r="AG74" s="96"/>
    </row>
    <row r="75" spans="1:33" ht="12.75">
      <c r="A75" s="78"/>
      <c r="B75" s="78"/>
      <c r="C75" s="78"/>
      <c r="D75" s="80"/>
      <c r="E75" s="80"/>
      <c r="F75" s="96"/>
      <c r="G75" s="80"/>
      <c r="H75" s="80"/>
      <c r="I75" s="96"/>
      <c r="J75" s="80"/>
      <c r="K75" s="80"/>
      <c r="L75" s="96"/>
      <c r="M75" s="80"/>
      <c r="N75" s="80"/>
      <c r="O75" s="96"/>
      <c r="P75" s="80"/>
      <c r="Q75" s="80"/>
      <c r="R75" s="96"/>
      <c r="S75" s="80"/>
      <c r="T75" s="80"/>
      <c r="U75" s="96"/>
      <c r="V75" s="80"/>
      <c r="W75" s="80"/>
      <c r="X75" s="96"/>
      <c r="Y75" s="80"/>
      <c r="Z75" s="80"/>
      <c r="AA75" s="96"/>
      <c r="AB75" s="80"/>
      <c r="AC75" s="80"/>
      <c r="AD75" s="96"/>
      <c r="AE75" s="80"/>
      <c r="AF75" s="80"/>
      <c r="AG75" s="96"/>
    </row>
    <row r="76" spans="1:33" ht="12.75">
      <c r="A76" s="78"/>
      <c r="B76" s="78"/>
      <c r="C76" s="78"/>
      <c r="D76" s="80"/>
      <c r="E76" s="80"/>
      <c r="F76" s="96"/>
      <c r="G76" s="80"/>
      <c r="H76" s="80"/>
      <c r="I76" s="96"/>
      <c r="J76" s="80"/>
      <c r="K76" s="80"/>
      <c r="L76" s="96"/>
      <c r="M76" s="80"/>
      <c r="N76" s="80"/>
      <c r="O76" s="96"/>
      <c r="P76" s="80"/>
      <c r="Q76" s="80"/>
      <c r="R76" s="96"/>
      <c r="S76" s="80"/>
      <c r="T76" s="80"/>
      <c r="U76" s="96"/>
      <c r="V76" s="80"/>
      <c r="W76" s="80"/>
      <c r="X76" s="96"/>
      <c r="Y76" s="80"/>
      <c r="Z76" s="80"/>
      <c r="AA76" s="96"/>
      <c r="AB76" s="80"/>
      <c r="AC76" s="80"/>
      <c r="AD76" s="96"/>
      <c r="AE76" s="80"/>
      <c r="AF76" s="80"/>
      <c r="AG76" s="96"/>
    </row>
    <row r="77" spans="1:33" ht="12.75">
      <c r="A77" s="78"/>
      <c r="B77" s="78"/>
      <c r="C77" s="78"/>
      <c r="D77" s="80"/>
      <c r="E77" s="80"/>
      <c r="F77" s="96"/>
      <c r="G77" s="80"/>
      <c r="H77" s="80"/>
      <c r="I77" s="96"/>
      <c r="J77" s="80"/>
      <c r="K77" s="80"/>
      <c r="L77" s="96"/>
      <c r="M77" s="80"/>
      <c r="N77" s="80"/>
      <c r="O77" s="96"/>
      <c r="P77" s="80"/>
      <c r="Q77" s="80"/>
      <c r="R77" s="96"/>
      <c r="S77" s="80"/>
      <c r="T77" s="80"/>
      <c r="U77" s="96"/>
      <c r="V77" s="80"/>
      <c r="W77" s="80"/>
      <c r="X77" s="96"/>
      <c r="Y77" s="80"/>
      <c r="Z77" s="80"/>
      <c r="AA77" s="96"/>
      <c r="AB77" s="80"/>
      <c r="AC77" s="80"/>
      <c r="AD77" s="96"/>
      <c r="AE77" s="80"/>
      <c r="AF77" s="80"/>
      <c r="AG77" s="96"/>
    </row>
    <row r="78" spans="1:33" ht="12.75">
      <c r="A78" s="78"/>
      <c r="B78" s="78"/>
      <c r="C78" s="78"/>
      <c r="D78" s="80"/>
      <c r="E78" s="80"/>
      <c r="F78" s="96"/>
      <c r="G78" s="80"/>
      <c r="H78" s="80"/>
      <c r="I78" s="96"/>
      <c r="J78" s="80"/>
      <c r="K78" s="80"/>
      <c r="L78" s="96"/>
      <c r="M78" s="80"/>
      <c r="N78" s="80"/>
      <c r="O78" s="96"/>
      <c r="P78" s="80"/>
      <c r="Q78" s="80"/>
      <c r="R78" s="96"/>
      <c r="S78" s="80"/>
      <c r="T78" s="80"/>
      <c r="U78" s="96"/>
      <c r="V78" s="80"/>
      <c r="W78" s="80"/>
      <c r="X78" s="96"/>
      <c r="Y78" s="80"/>
      <c r="Z78" s="80"/>
      <c r="AA78" s="96"/>
      <c r="AB78" s="80"/>
      <c r="AC78" s="80"/>
      <c r="AD78" s="96"/>
      <c r="AE78" s="80"/>
      <c r="AF78" s="80"/>
      <c r="AG78" s="96"/>
    </row>
    <row r="79" spans="1:33" ht="12.75">
      <c r="A79" s="78"/>
      <c r="B79" s="78"/>
      <c r="C79" s="78"/>
      <c r="D79" s="80"/>
      <c r="E79" s="80"/>
      <c r="F79" s="96"/>
      <c r="G79" s="80"/>
      <c r="H79" s="80"/>
      <c r="I79" s="96"/>
      <c r="J79" s="80"/>
      <c r="K79" s="80"/>
      <c r="L79" s="96"/>
      <c r="M79" s="80"/>
      <c r="N79" s="80"/>
      <c r="O79" s="96"/>
      <c r="P79" s="80"/>
      <c r="Q79" s="80"/>
      <c r="R79" s="96"/>
      <c r="S79" s="80"/>
      <c r="T79" s="80"/>
      <c r="U79" s="96"/>
      <c r="V79" s="80"/>
      <c r="W79" s="80"/>
      <c r="X79" s="96"/>
      <c r="Y79" s="80"/>
      <c r="Z79" s="80"/>
      <c r="AA79" s="96"/>
      <c r="AB79" s="80"/>
      <c r="AC79" s="80"/>
      <c r="AD79" s="96"/>
      <c r="AE79" s="80"/>
      <c r="AF79" s="80"/>
      <c r="AG79" s="96"/>
    </row>
    <row r="80" spans="1:33" ht="12.75">
      <c r="A80" s="78"/>
      <c r="B80" s="78"/>
      <c r="C80" s="78"/>
      <c r="D80" s="80"/>
      <c r="E80" s="80"/>
      <c r="F80" s="96"/>
      <c r="G80" s="80"/>
      <c r="H80" s="80"/>
      <c r="I80" s="96"/>
      <c r="J80" s="80"/>
      <c r="K80" s="80"/>
      <c r="L80" s="96"/>
      <c r="M80" s="80"/>
      <c r="N80" s="80"/>
      <c r="O80" s="96"/>
      <c r="P80" s="80"/>
      <c r="Q80" s="80"/>
      <c r="R80" s="96"/>
      <c r="S80" s="80"/>
      <c r="T80" s="80"/>
      <c r="U80" s="96"/>
      <c r="V80" s="80"/>
      <c r="W80" s="80"/>
      <c r="X80" s="96"/>
      <c r="Y80" s="80"/>
      <c r="Z80" s="80"/>
      <c r="AA80" s="96"/>
      <c r="AB80" s="80"/>
      <c r="AC80" s="80"/>
      <c r="AD80" s="96"/>
      <c r="AE80" s="80"/>
      <c r="AF80" s="80"/>
      <c r="AG80" s="96"/>
    </row>
    <row r="81" spans="4:33" ht="12.75">
      <c r="D81" s="55"/>
      <c r="E81" s="55"/>
      <c r="F81" s="97"/>
      <c r="G81" s="55"/>
      <c r="H81" s="55"/>
      <c r="I81" s="97"/>
      <c r="J81" s="55"/>
      <c r="K81" s="55"/>
      <c r="L81" s="97"/>
      <c r="M81" s="55"/>
      <c r="N81" s="55"/>
      <c r="O81" s="97"/>
      <c r="P81" s="55"/>
      <c r="Q81" s="55"/>
      <c r="R81" s="97"/>
      <c r="S81" s="55"/>
      <c r="T81" s="55"/>
      <c r="U81" s="97"/>
      <c r="V81" s="55"/>
      <c r="W81" s="55"/>
      <c r="X81" s="97"/>
      <c r="Y81" s="55"/>
      <c r="Z81" s="55"/>
      <c r="AA81" s="97"/>
      <c r="AB81" s="55"/>
      <c r="AC81" s="55"/>
      <c r="AD81" s="97"/>
      <c r="AE81" s="55"/>
      <c r="AF81" s="55"/>
      <c r="AG81" s="97"/>
    </row>
    <row r="82" spans="4:33" ht="12.75">
      <c r="D82" s="55"/>
      <c r="E82" s="55"/>
      <c r="F82" s="97"/>
      <c r="G82" s="55"/>
      <c r="H82" s="55"/>
      <c r="I82" s="97"/>
      <c r="J82" s="55"/>
      <c r="K82" s="55"/>
      <c r="L82" s="97"/>
      <c r="M82" s="55"/>
      <c r="N82" s="55"/>
      <c r="O82" s="97"/>
      <c r="P82" s="55"/>
      <c r="Q82" s="55"/>
      <c r="R82" s="97"/>
      <c r="S82" s="55"/>
      <c r="T82" s="55"/>
      <c r="U82" s="97"/>
      <c r="V82" s="55"/>
      <c r="W82" s="55"/>
      <c r="X82" s="97"/>
      <c r="Y82" s="55"/>
      <c r="Z82" s="55"/>
      <c r="AA82" s="97"/>
      <c r="AB82" s="55"/>
      <c r="AC82" s="55"/>
      <c r="AD82" s="97"/>
      <c r="AE82" s="55"/>
      <c r="AF82" s="55"/>
      <c r="AG82" s="97"/>
    </row>
  </sheetData>
  <sheetProtection/>
  <mergeCells count="1">
    <mergeCell ref="B1:AG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2"/>
  <sheetViews>
    <sheetView showGridLines="0" zoomScalePageLayoutView="0" workbookViewId="0" topLeftCell="A1">
      <selection activeCell="A1" sqref="A1:AG2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5" width="12.140625" style="0" hidden="1" customWidth="1"/>
    <col min="6" max="6" width="12.140625" style="98" customWidth="1"/>
    <col min="7" max="8" width="12.140625" style="0" hidden="1" customWidth="1"/>
    <col min="9" max="9" width="12.140625" style="98" customWidth="1"/>
    <col min="10" max="11" width="12.140625" style="0" hidden="1" customWidth="1"/>
    <col min="12" max="12" width="12.140625" style="98" customWidth="1"/>
    <col min="13" max="14" width="12.140625" style="0" hidden="1" customWidth="1"/>
    <col min="15" max="15" width="12.140625" style="98" customWidth="1"/>
    <col min="16" max="17" width="12.140625" style="0" hidden="1" customWidth="1"/>
    <col min="18" max="18" width="12.140625" style="98" customWidth="1"/>
    <col min="19" max="20" width="12.140625" style="0" hidden="1" customWidth="1"/>
    <col min="21" max="21" width="12.140625" style="98" customWidth="1"/>
    <col min="22" max="23" width="12.140625" style="0" hidden="1" customWidth="1"/>
    <col min="24" max="24" width="12.140625" style="98" customWidth="1"/>
    <col min="25" max="26" width="12.140625" style="0" hidden="1" customWidth="1"/>
    <col min="27" max="27" width="12.140625" style="98" customWidth="1"/>
    <col min="28" max="29" width="12.140625" style="0" hidden="1" customWidth="1"/>
    <col min="30" max="30" width="12.140625" style="98" customWidth="1"/>
    <col min="31" max="32" width="12.140625" style="0" hidden="1" customWidth="1"/>
    <col min="33" max="33" width="12.140625" style="98" customWidth="1"/>
  </cols>
  <sheetData>
    <row r="1" spans="1:33" ht="18.75" customHeight="1">
      <c r="A1" s="3"/>
      <c r="B1" s="99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ht="51">
      <c r="A2" s="4"/>
      <c r="B2" s="56" t="s">
        <v>1</v>
      </c>
      <c r="C2" s="57" t="s">
        <v>2</v>
      </c>
      <c r="D2" s="43" t="s">
        <v>3</v>
      </c>
      <c r="E2" s="44" t="s">
        <v>4</v>
      </c>
      <c r="F2" s="108" t="s">
        <v>5</v>
      </c>
      <c r="G2" s="108" t="s">
        <v>6</v>
      </c>
      <c r="H2" s="108" t="s">
        <v>7</v>
      </c>
      <c r="I2" s="108" t="s">
        <v>8</v>
      </c>
      <c r="J2" s="108" t="s">
        <v>9</v>
      </c>
      <c r="K2" s="108" t="s">
        <v>10</v>
      </c>
      <c r="L2" s="108" t="s">
        <v>11</v>
      </c>
      <c r="M2" s="108" t="s">
        <v>9</v>
      </c>
      <c r="N2" s="108" t="s">
        <v>3</v>
      </c>
      <c r="O2" s="108" t="s">
        <v>12</v>
      </c>
      <c r="P2" s="108" t="s">
        <v>13</v>
      </c>
      <c r="Q2" s="108" t="s">
        <v>14</v>
      </c>
      <c r="R2" s="108" t="s">
        <v>15</v>
      </c>
      <c r="S2" s="108" t="s">
        <v>16</v>
      </c>
      <c r="T2" s="108" t="s">
        <v>14</v>
      </c>
      <c r="U2" s="108" t="s">
        <v>17</v>
      </c>
      <c r="V2" s="108" t="s">
        <v>16</v>
      </c>
      <c r="W2" s="108" t="s">
        <v>18</v>
      </c>
      <c r="X2" s="108" t="s">
        <v>19</v>
      </c>
      <c r="Y2" s="108" t="s">
        <v>20</v>
      </c>
      <c r="Z2" s="108" t="s">
        <v>21</v>
      </c>
      <c r="AA2" s="108" t="s">
        <v>22</v>
      </c>
      <c r="AB2" s="108" t="s">
        <v>23</v>
      </c>
      <c r="AC2" s="108" t="s">
        <v>24</v>
      </c>
      <c r="AD2" s="108" t="s">
        <v>25</v>
      </c>
      <c r="AE2" s="108" t="s">
        <v>26</v>
      </c>
      <c r="AF2" s="108" t="s">
        <v>7</v>
      </c>
      <c r="AG2" s="108" t="s">
        <v>27</v>
      </c>
    </row>
    <row r="3" spans="1:33" ht="12.75">
      <c r="A3" s="58"/>
      <c r="B3" s="59"/>
      <c r="C3" s="59"/>
      <c r="D3" s="60"/>
      <c r="E3" s="145"/>
      <c r="F3" s="150"/>
      <c r="G3" s="151"/>
      <c r="H3" s="151"/>
      <c r="I3" s="150"/>
      <c r="J3" s="151"/>
      <c r="K3" s="151"/>
      <c r="L3" s="150"/>
      <c r="M3" s="151"/>
      <c r="N3" s="151"/>
      <c r="O3" s="150"/>
      <c r="P3" s="151"/>
      <c r="Q3" s="151"/>
      <c r="R3" s="150"/>
      <c r="S3" s="151"/>
      <c r="T3" s="151"/>
      <c r="U3" s="150"/>
      <c r="V3" s="151"/>
      <c r="W3" s="151"/>
      <c r="X3" s="150"/>
      <c r="Y3" s="151"/>
      <c r="Z3" s="151"/>
      <c r="AA3" s="150"/>
      <c r="AB3" s="151"/>
      <c r="AC3" s="151"/>
      <c r="AD3" s="150"/>
      <c r="AE3" s="151"/>
      <c r="AF3" s="151"/>
      <c r="AG3" s="150"/>
    </row>
    <row r="4" spans="1:33" ht="16.5">
      <c r="A4" s="61"/>
      <c r="B4" s="62" t="s">
        <v>584</v>
      </c>
      <c r="C4" s="63"/>
      <c r="D4" s="64"/>
      <c r="E4" s="146"/>
      <c r="F4" s="152"/>
      <c r="G4" s="153"/>
      <c r="H4" s="153"/>
      <c r="I4" s="152"/>
      <c r="J4" s="153"/>
      <c r="K4" s="153"/>
      <c r="L4" s="152"/>
      <c r="M4" s="153"/>
      <c r="N4" s="153"/>
      <c r="O4" s="152"/>
      <c r="P4" s="153"/>
      <c r="Q4" s="153"/>
      <c r="R4" s="152"/>
      <c r="S4" s="153"/>
      <c r="T4" s="153"/>
      <c r="U4" s="152"/>
      <c r="V4" s="153"/>
      <c r="W4" s="153"/>
      <c r="X4" s="152"/>
      <c r="Y4" s="153"/>
      <c r="Z4" s="153"/>
      <c r="AA4" s="152"/>
      <c r="AB4" s="153"/>
      <c r="AC4" s="153"/>
      <c r="AD4" s="152"/>
      <c r="AE4" s="153"/>
      <c r="AF4" s="153"/>
      <c r="AG4" s="152"/>
    </row>
    <row r="5" spans="1:33" ht="12.75">
      <c r="A5" s="58"/>
      <c r="B5" s="65"/>
      <c r="C5" s="59"/>
      <c r="D5" s="64"/>
      <c r="E5" s="146"/>
      <c r="F5" s="152"/>
      <c r="G5" s="153"/>
      <c r="H5" s="153"/>
      <c r="I5" s="152"/>
      <c r="J5" s="153"/>
      <c r="K5" s="153"/>
      <c r="L5" s="152"/>
      <c r="M5" s="153"/>
      <c r="N5" s="153"/>
      <c r="O5" s="152"/>
      <c r="P5" s="153"/>
      <c r="Q5" s="153"/>
      <c r="R5" s="152"/>
      <c r="S5" s="153"/>
      <c r="T5" s="153"/>
      <c r="U5" s="152"/>
      <c r="V5" s="153"/>
      <c r="W5" s="153"/>
      <c r="X5" s="152"/>
      <c r="Y5" s="153"/>
      <c r="Z5" s="153"/>
      <c r="AA5" s="152"/>
      <c r="AB5" s="153"/>
      <c r="AC5" s="153"/>
      <c r="AD5" s="152"/>
      <c r="AE5" s="153"/>
      <c r="AF5" s="153"/>
      <c r="AG5" s="152"/>
    </row>
    <row r="6" spans="1:33" ht="12.75">
      <c r="A6" s="66" t="s">
        <v>568</v>
      </c>
      <c r="B6" s="67" t="s">
        <v>53</v>
      </c>
      <c r="C6" s="68" t="s">
        <v>54</v>
      </c>
      <c r="D6" s="69">
        <v>30753306466</v>
      </c>
      <c r="E6" s="147">
        <v>34255724555</v>
      </c>
      <c r="F6" s="154">
        <f>IF($E6=0,0,($D6/$E6))</f>
        <v>0.8977567068132913</v>
      </c>
      <c r="G6" s="155">
        <v>6692144181</v>
      </c>
      <c r="H6" s="155">
        <v>32378196760</v>
      </c>
      <c r="I6" s="154">
        <f>IF($H6=0,0,($G6/$H6))</f>
        <v>0.2066867475852599</v>
      </c>
      <c r="J6" s="155">
        <v>6692144181</v>
      </c>
      <c r="K6" s="155">
        <v>19889174296</v>
      </c>
      <c r="L6" s="154">
        <f>IF($K6=0,0,($J6/$K6))</f>
        <v>0.33647169467190435</v>
      </c>
      <c r="M6" s="155">
        <v>6692144181</v>
      </c>
      <c r="N6" s="155">
        <v>30753306466</v>
      </c>
      <c r="O6" s="154">
        <f>IF($D6=0,0,($M6/$D6))</f>
        <v>0.2176073063362682</v>
      </c>
      <c r="P6" s="155">
        <v>3254206185</v>
      </c>
      <c r="Q6" s="155">
        <v>5130961437</v>
      </c>
      <c r="R6" s="154">
        <f>IF($Q6=0,0,($P6/$Q6))</f>
        <v>0.6342293203635317</v>
      </c>
      <c r="S6" s="155">
        <v>1790950140</v>
      </c>
      <c r="T6" s="155">
        <v>5130961437</v>
      </c>
      <c r="U6" s="154">
        <f>IF($T6=0,0,($S6/$T6))</f>
        <v>0.34904767108270124</v>
      </c>
      <c r="V6" s="155">
        <v>1790950140</v>
      </c>
      <c r="W6" s="155">
        <v>47646569855</v>
      </c>
      <c r="X6" s="154">
        <f>IF($W6=0,0,($V6/$W6))</f>
        <v>0.03758822818621137</v>
      </c>
      <c r="Y6" s="155">
        <v>3133239249</v>
      </c>
      <c r="Z6" s="155">
        <v>5130961437</v>
      </c>
      <c r="AA6" s="154">
        <f>IF($Z6=0,0,($Y6/$Z6))</f>
        <v>0.6106534394130938</v>
      </c>
      <c r="AB6" s="155">
        <v>4455685533</v>
      </c>
      <c r="AC6" s="155">
        <v>20989266006</v>
      </c>
      <c r="AD6" s="154">
        <f>IF($AC6=0,0,($AB6/$AC6))</f>
        <v>0.21228400896564445</v>
      </c>
      <c r="AE6" s="155">
        <v>4853107799</v>
      </c>
      <c r="AF6" s="155">
        <v>32378196760</v>
      </c>
      <c r="AG6" s="154">
        <f>IF($AF6=0,0,($AE6/$AF6))</f>
        <v>0.14988814340011442</v>
      </c>
    </row>
    <row r="7" spans="1:33" ht="12.75">
      <c r="A7" s="66" t="s">
        <v>568</v>
      </c>
      <c r="B7" s="67" t="s">
        <v>57</v>
      </c>
      <c r="C7" s="68" t="s">
        <v>58</v>
      </c>
      <c r="D7" s="69">
        <v>42206465074</v>
      </c>
      <c r="E7" s="147">
        <v>48931980074</v>
      </c>
      <c r="F7" s="154">
        <f>IF($E7=0,0,($D7/$E7))</f>
        <v>0.8625537942705572</v>
      </c>
      <c r="G7" s="155">
        <v>10464404962</v>
      </c>
      <c r="H7" s="155">
        <v>44888472822</v>
      </c>
      <c r="I7" s="154">
        <f>IF($H7=0,0,($G7/$H7))</f>
        <v>0.23312009306922463</v>
      </c>
      <c r="J7" s="155">
        <v>10464404962</v>
      </c>
      <c r="K7" s="155">
        <v>29565261822</v>
      </c>
      <c r="L7" s="154">
        <f>IF($K7=0,0,($J7/$K7))</f>
        <v>0.35394257710287763</v>
      </c>
      <c r="M7" s="155">
        <v>10464404962</v>
      </c>
      <c r="N7" s="155">
        <v>42206465074</v>
      </c>
      <c r="O7" s="154">
        <f>IF($D7=0,0,($M7/$D7))</f>
        <v>0.24793369792170242</v>
      </c>
      <c r="P7" s="155">
        <v>6786787852</v>
      </c>
      <c r="Q7" s="155">
        <v>9543580926</v>
      </c>
      <c r="R7" s="154">
        <f>IF($Q7=0,0,($P7/$Q7))</f>
        <v>0.7111364072484002</v>
      </c>
      <c r="S7" s="155">
        <v>2626777066</v>
      </c>
      <c r="T7" s="155">
        <v>9543580926</v>
      </c>
      <c r="U7" s="154">
        <f>IF($T7=0,0,($S7/$T7))</f>
        <v>0.27524019404956845</v>
      </c>
      <c r="V7" s="155">
        <v>2626777066</v>
      </c>
      <c r="W7" s="155">
        <v>65805524157</v>
      </c>
      <c r="X7" s="154">
        <f>IF($W7=0,0,($V7/$W7))</f>
        <v>0.039917272898442206</v>
      </c>
      <c r="Y7" s="155">
        <v>3678582926</v>
      </c>
      <c r="Z7" s="155">
        <v>9543580926</v>
      </c>
      <c r="AA7" s="154">
        <f>IF($Z7=0,0,($Y7/$Z7))</f>
        <v>0.38545101199679394</v>
      </c>
      <c r="AB7" s="155">
        <v>5448942167</v>
      </c>
      <c r="AC7" s="155">
        <v>26119629000</v>
      </c>
      <c r="AD7" s="154">
        <f>IF($AC7=0,0,($AB7/$AC7))</f>
        <v>0.20861483779114934</v>
      </c>
      <c r="AE7" s="155">
        <v>12648981009</v>
      </c>
      <c r="AF7" s="155">
        <v>44888472822</v>
      </c>
      <c r="AG7" s="154">
        <f>IF($AF7=0,0,($AE7/$AF7))</f>
        <v>0.2817868422291411</v>
      </c>
    </row>
    <row r="8" spans="1:33" ht="12.75">
      <c r="A8" s="66" t="s">
        <v>568</v>
      </c>
      <c r="B8" s="67" t="s">
        <v>63</v>
      </c>
      <c r="C8" s="68" t="s">
        <v>64</v>
      </c>
      <c r="D8" s="69">
        <v>28339754478</v>
      </c>
      <c r="E8" s="147">
        <v>32580077786</v>
      </c>
      <c r="F8" s="154">
        <f aca="true" t="shared" si="0" ref="F8:F20">IF($E8=0,0,($D8/$E8))</f>
        <v>0.869849196314009</v>
      </c>
      <c r="G8" s="155">
        <v>7622095997</v>
      </c>
      <c r="H8" s="155">
        <v>28282450340</v>
      </c>
      <c r="I8" s="154">
        <f aca="true" t="shared" si="1" ref="I8:I20">IF($H8=0,0,($G8/$H8))</f>
        <v>0.2694991383479965</v>
      </c>
      <c r="J8" s="155">
        <v>7622095997</v>
      </c>
      <c r="K8" s="155">
        <v>18325841135</v>
      </c>
      <c r="L8" s="154">
        <f aca="true" t="shared" si="2" ref="L8:L20">IF($K8=0,0,($J8/$K8))</f>
        <v>0.4159206631144901</v>
      </c>
      <c r="M8" s="155">
        <v>7622095997</v>
      </c>
      <c r="N8" s="155">
        <v>28339754478</v>
      </c>
      <c r="O8" s="154">
        <f aca="true" t="shared" si="3" ref="O8:O20">IF($D8=0,0,($M8/$D8))</f>
        <v>0.26895420011196614</v>
      </c>
      <c r="P8" s="155">
        <v>2095000000</v>
      </c>
      <c r="Q8" s="155">
        <v>4465208687</v>
      </c>
      <c r="R8" s="154">
        <f aca="true" t="shared" si="4" ref="R8:R20">IF($Q8=0,0,($P8/$Q8))</f>
        <v>0.46918299834437277</v>
      </c>
      <c r="S8" s="155">
        <v>1000000000</v>
      </c>
      <c r="T8" s="155">
        <v>4465208687</v>
      </c>
      <c r="U8" s="154">
        <f aca="true" t="shared" si="5" ref="U8:U20">IF($T8=0,0,($S8/$T8))</f>
        <v>0.22395369849373403</v>
      </c>
      <c r="V8" s="155">
        <v>1000000000</v>
      </c>
      <c r="W8" s="155">
        <v>39494465733</v>
      </c>
      <c r="X8" s="154">
        <f aca="true" t="shared" si="6" ref="X8:X20">IF($W8=0,0,($V8/$W8))</f>
        <v>0.025320003231856354</v>
      </c>
      <c r="Y8" s="155">
        <v>3399221086</v>
      </c>
      <c r="Z8" s="155">
        <v>4465208687</v>
      </c>
      <c r="AA8" s="154">
        <f aca="true" t="shared" si="7" ref="AA8:AA20">IF($Z8=0,0,($Y8/$Z8))</f>
        <v>0.7612681342075871</v>
      </c>
      <c r="AB8" s="155">
        <v>2698589097</v>
      </c>
      <c r="AC8" s="155">
        <v>17719922976</v>
      </c>
      <c r="AD8" s="154">
        <f aca="true" t="shared" si="8" ref="AD8:AD20">IF($AC8=0,0,($AB8/$AC8))</f>
        <v>0.15229124306324524</v>
      </c>
      <c r="AE8" s="155">
        <v>5636868078</v>
      </c>
      <c r="AF8" s="155">
        <v>28282450340</v>
      </c>
      <c r="AG8" s="154">
        <f aca="true" t="shared" si="9" ref="AG8:AG20">IF($AF8=0,0,($AE8/$AF8))</f>
        <v>0.19930621322537076</v>
      </c>
    </row>
    <row r="9" spans="1:33" ht="16.5">
      <c r="A9" s="70"/>
      <c r="B9" s="71" t="s">
        <v>569</v>
      </c>
      <c r="C9" s="72"/>
      <c r="D9" s="73">
        <f>SUM(D6:D8)</f>
        <v>101299526018</v>
      </c>
      <c r="E9" s="148">
        <f>SUM(E6:E8)</f>
        <v>115767782415</v>
      </c>
      <c r="F9" s="156">
        <f t="shared" si="0"/>
        <v>0.8750234642559297</v>
      </c>
      <c r="G9" s="157">
        <f>SUM(G6:G8)</f>
        <v>24778645140</v>
      </c>
      <c r="H9" s="157">
        <f>SUM(H6:H8)</f>
        <v>105549119922</v>
      </c>
      <c r="I9" s="156">
        <f t="shared" si="1"/>
        <v>0.23475937230278407</v>
      </c>
      <c r="J9" s="157">
        <f>SUM(J6:J8)</f>
        <v>24778645140</v>
      </c>
      <c r="K9" s="157">
        <f>SUM(K6:K8)</f>
        <v>67780277253</v>
      </c>
      <c r="L9" s="156">
        <f t="shared" si="2"/>
        <v>0.3655730862166587</v>
      </c>
      <c r="M9" s="157">
        <f>SUM(M6:M8)</f>
        <v>24778645140</v>
      </c>
      <c r="N9" s="157">
        <f>SUM(N6:N8)</f>
        <v>101299526018</v>
      </c>
      <c r="O9" s="156">
        <f t="shared" si="3"/>
        <v>0.24460771055924843</v>
      </c>
      <c r="P9" s="157">
        <f>SUM(P6:P8)</f>
        <v>12135994037</v>
      </c>
      <c r="Q9" s="157">
        <f>SUM(Q6:Q8)</f>
        <v>19139751050</v>
      </c>
      <c r="R9" s="156">
        <f t="shared" si="4"/>
        <v>0.6340727214944627</v>
      </c>
      <c r="S9" s="157">
        <f>SUM(S6:S8)</f>
        <v>5417727206</v>
      </c>
      <c r="T9" s="157">
        <f>SUM(T6:T8)</f>
        <v>19139751050</v>
      </c>
      <c r="U9" s="156">
        <f t="shared" si="5"/>
        <v>0.28306152947584967</v>
      </c>
      <c r="V9" s="157">
        <f>SUM(V6:V8)</f>
        <v>5417727206</v>
      </c>
      <c r="W9" s="157">
        <f>SUM(W6:W8)</f>
        <v>152946559745</v>
      </c>
      <c r="X9" s="156">
        <f t="shared" si="6"/>
        <v>0.035422354154501415</v>
      </c>
      <c r="Y9" s="157">
        <f>SUM(Y6:Y8)</f>
        <v>10211043261</v>
      </c>
      <c r="Z9" s="157">
        <f>SUM(Z6:Z8)</f>
        <v>19139751050</v>
      </c>
      <c r="AA9" s="156">
        <f t="shared" si="7"/>
        <v>0.5334992724996808</v>
      </c>
      <c r="AB9" s="157">
        <f>SUM(AB6:AB8)</f>
        <v>12603216797</v>
      </c>
      <c r="AC9" s="157">
        <f>SUM(AC6:AC8)</f>
        <v>64828817982</v>
      </c>
      <c r="AD9" s="156">
        <f t="shared" si="8"/>
        <v>0.19440762903465766</v>
      </c>
      <c r="AE9" s="157">
        <f>SUM(AE6:AE8)</f>
        <v>23138956886</v>
      </c>
      <c r="AF9" s="157">
        <f>SUM(AF6:AF8)</f>
        <v>105549119922</v>
      </c>
      <c r="AG9" s="156">
        <f t="shared" si="9"/>
        <v>0.21922453643478518</v>
      </c>
    </row>
    <row r="10" spans="1:33" ht="12.75">
      <c r="A10" s="66" t="s">
        <v>570</v>
      </c>
      <c r="B10" s="67" t="s">
        <v>68</v>
      </c>
      <c r="C10" s="68" t="s">
        <v>69</v>
      </c>
      <c r="D10" s="69">
        <v>5604448563</v>
      </c>
      <c r="E10" s="147">
        <v>6282902642</v>
      </c>
      <c r="F10" s="154">
        <f t="shared" si="0"/>
        <v>0.8920158217215297</v>
      </c>
      <c r="G10" s="155">
        <v>1028747488</v>
      </c>
      <c r="H10" s="155">
        <v>5937229250</v>
      </c>
      <c r="I10" s="154">
        <f t="shared" si="1"/>
        <v>0.1732706359620525</v>
      </c>
      <c r="J10" s="155">
        <v>1028747488</v>
      </c>
      <c r="K10" s="155">
        <v>3543917757</v>
      </c>
      <c r="L10" s="154">
        <f t="shared" si="2"/>
        <v>0.2902853730078816</v>
      </c>
      <c r="M10" s="155">
        <v>1028747488</v>
      </c>
      <c r="N10" s="155">
        <v>5604448563</v>
      </c>
      <c r="O10" s="154">
        <f t="shared" si="3"/>
        <v>0.1835590917528776</v>
      </c>
      <c r="P10" s="155">
        <v>155784400</v>
      </c>
      <c r="Q10" s="155">
        <v>345673377</v>
      </c>
      <c r="R10" s="154">
        <f t="shared" si="4"/>
        <v>0.4506693612103081</v>
      </c>
      <c r="S10" s="155">
        <v>0</v>
      </c>
      <c r="T10" s="155">
        <v>345673377</v>
      </c>
      <c r="U10" s="154">
        <f t="shared" si="5"/>
        <v>0</v>
      </c>
      <c r="V10" s="155">
        <v>0</v>
      </c>
      <c r="W10" s="155">
        <v>10741390923</v>
      </c>
      <c r="X10" s="154">
        <f t="shared" si="6"/>
        <v>0</v>
      </c>
      <c r="Y10" s="155">
        <v>231393993</v>
      </c>
      <c r="Z10" s="155">
        <v>345673377</v>
      </c>
      <c r="AA10" s="154">
        <f t="shared" si="7"/>
        <v>0.669400678201492</v>
      </c>
      <c r="AB10" s="155">
        <v>453685276</v>
      </c>
      <c r="AC10" s="155">
        <v>4369989105</v>
      </c>
      <c r="AD10" s="154">
        <f t="shared" si="8"/>
        <v>0.10381839979438576</v>
      </c>
      <c r="AE10" s="155">
        <v>465025677</v>
      </c>
      <c r="AF10" s="155">
        <v>5937229250</v>
      </c>
      <c r="AG10" s="154">
        <f t="shared" si="9"/>
        <v>0.07832368558111513</v>
      </c>
    </row>
    <row r="11" spans="1:33" ht="12.75">
      <c r="A11" s="66" t="s">
        <v>570</v>
      </c>
      <c r="B11" s="67" t="s">
        <v>198</v>
      </c>
      <c r="C11" s="68" t="s">
        <v>199</v>
      </c>
      <c r="D11" s="69">
        <v>867080961</v>
      </c>
      <c r="E11" s="147">
        <v>963333908</v>
      </c>
      <c r="F11" s="154">
        <f t="shared" si="0"/>
        <v>0.900083505624926</v>
      </c>
      <c r="G11" s="155">
        <v>225741635</v>
      </c>
      <c r="H11" s="155">
        <v>1016496935</v>
      </c>
      <c r="I11" s="154">
        <f t="shared" si="1"/>
        <v>0.22207802820379385</v>
      </c>
      <c r="J11" s="155">
        <v>225741635</v>
      </c>
      <c r="K11" s="155">
        <v>665661240</v>
      </c>
      <c r="L11" s="154">
        <f t="shared" si="2"/>
        <v>0.3391238988167615</v>
      </c>
      <c r="M11" s="155">
        <v>225741635</v>
      </c>
      <c r="N11" s="155">
        <v>867080961</v>
      </c>
      <c r="O11" s="154">
        <f t="shared" si="3"/>
        <v>0.26034666329157236</v>
      </c>
      <c r="P11" s="155">
        <v>41599732</v>
      </c>
      <c r="Q11" s="155">
        <v>81968732</v>
      </c>
      <c r="R11" s="154">
        <f t="shared" si="4"/>
        <v>0.5075073260862447</v>
      </c>
      <c r="S11" s="155">
        <v>20100000</v>
      </c>
      <c r="T11" s="155">
        <v>81968732</v>
      </c>
      <c r="U11" s="154">
        <f t="shared" si="5"/>
        <v>0.24521545605951303</v>
      </c>
      <c r="V11" s="155">
        <v>20100000</v>
      </c>
      <c r="W11" s="155">
        <v>1925222094</v>
      </c>
      <c r="X11" s="154">
        <f t="shared" si="6"/>
        <v>0.010440353901319813</v>
      </c>
      <c r="Y11" s="155">
        <v>57479000</v>
      </c>
      <c r="Z11" s="155">
        <v>81968732</v>
      </c>
      <c r="AA11" s="154">
        <f t="shared" si="7"/>
        <v>0.7012308059126742</v>
      </c>
      <c r="AB11" s="155">
        <v>165967996</v>
      </c>
      <c r="AC11" s="155">
        <v>563738439</v>
      </c>
      <c r="AD11" s="154">
        <f t="shared" si="8"/>
        <v>0.29440603038246965</v>
      </c>
      <c r="AE11" s="155">
        <v>116318391</v>
      </c>
      <c r="AF11" s="155">
        <v>1016496935</v>
      </c>
      <c r="AG11" s="154">
        <f t="shared" si="9"/>
        <v>0.11443063623207088</v>
      </c>
    </row>
    <row r="12" spans="1:33" ht="12.75">
      <c r="A12" s="66" t="s">
        <v>570</v>
      </c>
      <c r="B12" s="67" t="s">
        <v>200</v>
      </c>
      <c r="C12" s="68" t="s">
        <v>201</v>
      </c>
      <c r="D12" s="69">
        <v>663184288</v>
      </c>
      <c r="E12" s="147">
        <v>766789826</v>
      </c>
      <c r="F12" s="154">
        <f t="shared" si="0"/>
        <v>0.8648840471182777</v>
      </c>
      <c r="G12" s="155">
        <v>154837383</v>
      </c>
      <c r="H12" s="155">
        <v>709230641</v>
      </c>
      <c r="I12" s="154">
        <f t="shared" si="1"/>
        <v>0.21831739077387097</v>
      </c>
      <c r="J12" s="155">
        <v>154837383</v>
      </c>
      <c r="K12" s="155">
        <v>446269744</v>
      </c>
      <c r="L12" s="154">
        <f t="shared" si="2"/>
        <v>0.34695917677986254</v>
      </c>
      <c r="M12" s="155">
        <v>154837383</v>
      </c>
      <c r="N12" s="155">
        <v>663184288</v>
      </c>
      <c r="O12" s="154">
        <f t="shared" si="3"/>
        <v>0.23347565043639876</v>
      </c>
      <c r="P12" s="155">
        <v>22400000</v>
      </c>
      <c r="Q12" s="155">
        <v>57011000</v>
      </c>
      <c r="R12" s="154">
        <f t="shared" si="4"/>
        <v>0.3929066320534634</v>
      </c>
      <c r="S12" s="155">
        <v>0</v>
      </c>
      <c r="T12" s="155">
        <v>57011000</v>
      </c>
      <c r="U12" s="154">
        <f t="shared" si="5"/>
        <v>0</v>
      </c>
      <c r="V12" s="155">
        <v>0</v>
      </c>
      <c r="W12" s="155">
        <v>718882901</v>
      </c>
      <c r="X12" s="154">
        <f t="shared" si="6"/>
        <v>0</v>
      </c>
      <c r="Y12" s="155">
        <v>44404000</v>
      </c>
      <c r="Z12" s="155">
        <v>57011000</v>
      </c>
      <c r="AA12" s="154">
        <f t="shared" si="7"/>
        <v>0.7788672361474102</v>
      </c>
      <c r="AB12" s="155">
        <v>56557790</v>
      </c>
      <c r="AC12" s="155">
        <v>456051035</v>
      </c>
      <c r="AD12" s="154">
        <f t="shared" si="8"/>
        <v>0.12401636145831793</v>
      </c>
      <c r="AE12" s="155">
        <v>76388978</v>
      </c>
      <c r="AF12" s="155">
        <v>709230641</v>
      </c>
      <c r="AG12" s="154">
        <f t="shared" si="9"/>
        <v>0.10770682142595134</v>
      </c>
    </row>
    <row r="13" spans="1:33" ht="12.75">
      <c r="A13" s="66" t="s">
        <v>571</v>
      </c>
      <c r="B13" s="67" t="s">
        <v>545</v>
      </c>
      <c r="C13" s="68" t="s">
        <v>546</v>
      </c>
      <c r="D13" s="69">
        <v>98361635</v>
      </c>
      <c r="E13" s="147">
        <v>365259635</v>
      </c>
      <c r="F13" s="154">
        <f t="shared" si="0"/>
        <v>0.2692923760929674</v>
      </c>
      <c r="G13" s="155">
        <v>225098501</v>
      </c>
      <c r="H13" s="155">
        <v>365217386</v>
      </c>
      <c r="I13" s="154">
        <f t="shared" si="1"/>
        <v>0.6163411426420975</v>
      </c>
      <c r="J13" s="155">
        <v>225098501</v>
      </c>
      <c r="K13" s="155">
        <v>365217386</v>
      </c>
      <c r="L13" s="154">
        <f t="shared" si="2"/>
        <v>0.6163411426420975</v>
      </c>
      <c r="M13" s="155">
        <v>225098501</v>
      </c>
      <c r="N13" s="155">
        <v>98361635</v>
      </c>
      <c r="O13" s="154">
        <f t="shared" si="3"/>
        <v>2.2884786431213757</v>
      </c>
      <c r="P13" s="155">
        <v>20819592</v>
      </c>
      <c r="Q13" s="155">
        <v>20819592</v>
      </c>
      <c r="R13" s="154">
        <f t="shared" si="4"/>
        <v>1</v>
      </c>
      <c r="S13" s="155">
        <v>0</v>
      </c>
      <c r="T13" s="155">
        <v>20819592</v>
      </c>
      <c r="U13" s="154">
        <f t="shared" si="5"/>
        <v>0</v>
      </c>
      <c r="V13" s="155">
        <v>0</v>
      </c>
      <c r="W13" s="155">
        <v>96273280</v>
      </c>
      <c r="X13" s="154">
        <f t="shared" si="6"/>
        <v>0</v>
      </c>
      <c r="Y13" s="155">
        <v>0</v>
      </c>
      <c r="Z13" s="155">
        <v>20819592</v>
      </c>
      <c r="AA13" s="154">
        <f t="shared" si="7"/>
        <v>0</v>
      </c>
      <c r="AB13" s="155">
        <v>0</v>
      </c>
      <c r="AC13" s="155">
        <v>0</v>
      </c>
      <c r="AD13" s="154">
        <f t="shared" si="8"/>
        <v>0</v>
      </c>
      <c r="AE13" s="155">
        <v>45093278</v>
      </c>
      <c r="AF13" s="155">
        <v>365217386</v>
      </c>
      <c r="AG13" s="154">
        <f t="shared" si="9"/>
        <v>0.12346969155515504</v>
      </c>
    </row>
    <row r="14" spans="1:33" ht="16.5">
      <c r="A14" s="70"/>
      <c r="B14" s="71" t="s">
        <v>585</v>
      </c>
      <c r="C14" s="72"/>
      <c r="D14" s="73">
        <f>SUM(D10:D13)</f>
        <v>7233075447</v>
      </c>
      <c r="E14" s="148">
        <f>SUM(E10:E13)</f>
        <v>8378286011</v>
      </c>
      <c r="F14" s="156">
        <f t="shared" si="0"/>
        <v>0.8633120709299691</v>
      </c>
      <c r="G14" s="157">
        <f>SUM(G10:G13)</f>
        <v>1634425007</v>
      </c>
      <c r="H14" s="157">
        <f>SUM(H10:H13)</f>
        <v>8028174212</v>
      </c>
      <c r="I14" s="156">
        <f t="shared" si="1"/>
        <v>0.20358614098794298</v>
      </c>
      <c r="J14" s="157">
        <f>SUM(J10:J13)</f>
        <v>1634425007</v>
      </c>
      <c r="K14" s="157">
        <f>SUM(K10:K13)</f>
        <v>5021066127</v>
      </c>
      <c r="L14" s="156">
        <f t="shared" si="2"/>
        <v>0.3255135394873878</v>
      </c>
      <c r="M14" s="157">
        <f>SUM(M10:M13)</f>
        <v>1634425007</v>
      </c>
      <c r="N14" s="157">
        <f>SUM(N10:N13)</f>
        <v>7233075447</v>
      </c>
      <c r="O14" s="156">
        <f t="shared" si="3"/>
        <v>0.22596543046953788</v>
      </c>
      <c r="P14" s="157">
        <f>SUM(P10:P13)</f>
        <v>240603724</v>
      </c>
      <c r="Q14" s="157">
        <f>SUM(Q10:Q13)</f>
        <v>505472701</v>
      </c>
      <c r="R14" s="156">
        <f t="shared" si="4"/>
        <v>0.47599746440114876</v>
      </c>
      <c r="S14" s="157">
        <f>SUM(S10:S13)</f>
        <v>20100000</v>
      </c>
      <c r="T14" s="157">
        <f>SUM(T10:T13)</f>
        <v>505472701</v>
      </c>
      <c r="U14" s="156">
        <f t="shared" si="5"/>
        <v>0.03976475873026425</v>
      </c>
      <c r="V14" s="157">
        <f>SUM(V10:V13)</f>
        <v>20100000</v>
      </c>
      <c r="W14" s="157">
        <f>SUM(W10:W13)</f>
        <v>13481769198</v>
      </c>
      <c r="X14" s="156">
        <f t="shared" si="6"/>
        <v>0.0014909022476799116</v>
      </c>
      <c r="Y14" s="157">
        <f>SUM(Y10:Y13)</f>
        <v>333276993</v>
      </c>
      <c r="Z14" s="157">
        <f>SUM(Z10:Z13)</f>
        <v>505472701</v>
      </c>
      <c r="AA14" s="156">
        <f t="shared" si="7"/>
        <v>0.659337274477262</v>
      </c>
      <c r="AB14" s="157">
        <f>SUM(AB10:AB13)</f>
        <v>676211062</v>
      </c>
      <c r="AC14" s="157">
        <f>SUM(AC10:AC13)</f>
        <v>5389778579</v>
      </c>
      <c r="AD14" s="156">
        <f t="shared" si="8"/>
        <v>0.12546175173776095</v>
      </c>
      <c r="AE14" s="157">
        <f>SUM(AE10:AE13)</f>
        <v>702826324</v>
      </c>
      <c r="AF14" s="157">
        <f>SUM(AF10:AF13)</f>
        <v>8028174212</v>
      </c>
      <c r="AG14" s="156">
        <f t="shared" si="9"/>
        <v>0.087544976658511</v>
      </c>
    </row>
    <row r="15" spans="1:33" ht="12.75">
      <c r="A15" s="66" t="s">
        <v>570</v>
      </c>
      <c r="B15" s="67" t="s">
        <v>70</v>
      </c>
      <c r="C15" s="68" t="s">
        <v>71</v>
      </c>
      <c r="D15" s="69">
        <v>2348202336</v>
      </c>
      <c r="E15" s="147">
        <v>2646646335</v>
      </c>
      <c r="F15" s="154">
        <f t="shared" si="0"/>
        <v>0.887236917508285</v>
      </c>
      <c r="G15" s="155">
        <v>655742928</v>
      </c>
      <c r="H15" s="155">
        <v>2783094307</v>
      </c>
      <c r="I15" s="154">
        <f t="shared" si="1"/>
        <v>0.23561649576540922</v>
      </c>
      <c r="J15" s="155">
        <v>655742928</v>
      </c>
      <c r="K15" s="155">
        <v>1860113336</v>
      </c>
      <c r="L15" s="154">
        <f t="shared" si="2"/>
        <v>0.35252848055490743</v>
      </c>
      <c r="M15" s="155">
        <v>655742928</v>
      </c>
      <c r="N15" s="155">
        <v>2348202336</v>
      </c>
      <c r="O15" s="154">
        <f t="shared" si="3"/>
        <v>0.27925316227945357</v>
      </c>
      <c r="P15" s="155">
        <v>169016598</v>
      </c>
      <c r="Q15" s="155">
        <v>424968598</v>
      </c>
      <c r="R15" s="154">
        <f t="shared" si="4"/>
        <v>0.39771549896964387</v>
      </c>
      <c r="S15" s="155">
        <v>2879630</v>
      </c>
      <c r="T15" s="155">
        <v>424968598</v>
      </c>
      <c r="U15" s="154">
        <f t="shared" si="5"/>
        <v>0.006776100666148514</v>
      </c>
      <c r="V15" s="155">
        <v>2879630</v>
      </c>
      <c r="W15" s="155">
        <v>5472642948</v>
      </c>
      <c r="X15" s="154">
        <f t="shared" si="6"/>
        <v>0.0005261863467727915</v>
      </c>
      <c r="Y15" s="155">
        <v>142280472</v>
      </c>
      <c r="Z15" s="155">
        <v>424968598</v>
      </c>
      <c r="AA15" s="154">
        <f t="shared" si="7"/>
        <v>0.3348023187350892</v>
      </c>
      <c r="AB15" s="155">
        <v>464122330</v>
      </c>
      <c r="AC15" s="155">
        <v>1465067540</v>
      </c>
      <c r="AD15" s="154">
        <f t="shared" si="8"/>
        <v>0.3167924463059225</v>
      </c>
      <c r="AE15" s="155">
        <v>430152310</v>
      </c>
      <c r="AF15" s="155">
        <v>2783094307</v>
      </c>
      <c r="AG15" s="154">
        <f t="shared" si="9"/>
        <v>0.15455901329613117</v>
      </c>
    </row>
    <row r="16" spans="1:33" ht="12.75">
      <c r="A16" s="66" t="s">
        <v>570</v>
      </c>
      <c r="B16" s="67" t="s">
        <v>202</v>
      </c>
      <c r="C16" s="68" t="s">
        <v>203</v>
      </c>
      <c r="D16" s="69">
        <v>1173626068</v>
      </c>
      <c r="E16" s="147">
        <v>1380149068</v>
      </c>
      <c r="F16" s="154">
        <f t="shared" si="0"/>
        <v>0.8503618161339076</v>
      </c>
      <c r="G16" s="155">
        <v>327674868</v>
      </c>
      <c r="H16" s="155">
        <v>1452753952</v>
      </c>
      <c r="I16" s="154">
        <f t="shared" si="1"/>
        <v>0.22555427748029283</v>
      </c>
      <c r="J16" s="155">
        <v>327674868</v>
      </c>
      <c r="K16" s="155">
        <v>1012566236</v>
      </c>
      <c r="L16" s="154">
        <f t="shared" si="2"/>
        <v>0.32360832936167544</v>
      </c>
      <c r="M16" s="155">
        <v>327674868</v>
      </c>
      <c r="N16" s="155">
        <v>1173626068</v>
      </c>
      <c r="O16" s="154">
        <f t="shared" si="3"/>
        <v>0.2791986961898328</v>
      </c>
      <c r="P16" s="155">
        <v>8560000</v>
      </c>
      <c r="Q16" s="155">
        <v>151891850</v>
      </c>
      <c r="R16" s="154">
        <f t="shared" si="4"/>
        <v>0.05635588742911486</v>
      </c>
      <c r="S16" s="155">
        <v>7100000</v>
      </c>
      <c r="T16" s="155">
        <v>151891850</v>
      </c>
      <c r="U16" s="154">
        <f t="shared" si="5"/>
        <v>0.046743785133962094</v>
      </c>
      <c r="V16" s="155">
        <v>7100000</v>
      </c>
      <c r="W16" s="155">
        <v>3129820000</v>
      </c>
      <c r="X16" s="154">
        <f t="shared" si="6"/>
        <v>0.0022685010639589497</v>
      </c>
      <c r="Y16" s="155">
        <v>129075152</v>
      </c>
      <c r="Z16" s="155">
        <v>151891850</v>
      </c>
      <c r="AA16" s="154">
        <f t="shared" si="7"/>
        <v>0.8497832635523236</v>
      </c>
      <c r="AB16" s="155">
        <v>219916000</v>
      </c>
      <c r="AC16" s="155">
        <v>678401526</v>
      </c>
      <c r="AD16" s="154">
        <f t="shared" si="8"/>
        <v>0.3241679028888269</v>
      </c>
      <c r="AE16" s="155">
        <v>224717000</v>
      </c>
      <c r="AF16" s="155">
        <v>1452753952</v>
      </c>
      <c r="AG16" s="154">
        <f t="shared" si="9"/>
        <v>0.15468345461434338</v>
      </c>
    </row>
    <row r="17" spans="1:33" ht="12.75">
      <c r="A17" s="66" t="s">
        <v>570</v>
      </c>
      <c r="B17" s="67" t="s">
        <v>204</v>
      </c>
      <c r="C17" s="68" t="s">
        <v>205</v>
      </c>
      <c r="D17" s="69">
        <v>1521998629</v>
      </c>
      <c r="E17" s="147">
        <v>1782648171</v>
      </c>
      <c r="F17" s="154">
        <f t="shared" si="0"/>
        <v>0.8537852021278067</v>
      </c>
      <c r="G17" s="155">
        <v>453466956</v>
      </c>
      <c r="H17" s="155">
        <v>1552642310</v>
      </c>
      <c r="I17" s="154">
        <f t="shared" si="1"/>
        <v>0.29206144459634104</v>
      </c>
      <c r="J17" s="155">
        <v>453466956</v>
      </c>
      <c r="K17" s="155">
        <v>924904318</v>
      </c>
      <c r="L17" s="154">
        <f t="shared" si="2"/>
        <v>0.4902852621345422</v>
      </c>
      <c r="M17" s="155">
        <v>453466956</v>
      </c>
      <c r="N17" s="155">
        <v>1521998629</v>
      </c>
      <c r="O17" s="154">
        <f t="shared" si="3"/>
        <v>0.2979417637832839</v>
      </c>
      <c r="P17" s="155">
        <v>17000000</v>
      </c>
      <c r="Q17" s="155">
        <v>240782668</v>
      </c>
      <c r="R17" s="154">
        <f t="shared" si="4"/>
        <v>0.07060308842495258</v>
      </c>
      <c r="S17" s="155">
        <v>0</v>
      </c>
      <c r="T17" s="155">
        <v>240782668</v>
      </c>
      <c r="U17" s="154">
        <f t="shared" si="5"/>
        <v>0</v>
      </c>
      <c r="V17" s="155">
        <v>0</v>
      </c>
      <c r="W17" s="155">
        <v>3703253049</v>
      </c>
      <c r="X17" s="154">
        <f t="shared" si="6"/>
        <v>0</v>
      </c>
      <c r="Y17" s="155">
        <v>142979449</v>
      </c>
      <c r="Z17" s="155">
        <v>240782668</v>
      </c>
      <c r="AA17" s="154">
        <f t="shared" si="7"/>
        <v>0.5938112165116469</v>
      </c>
      <c r="AB17" s="155">
        <v>96648901</v>
      </c>
      <c r="AC17" s="155">
        <v>1000482131</v>
      </c>
      <c r="AD17" s="154">
        <f t="shared" si="8"/>
        <v>0.09660232602395175</v>
      </c>
      <c r="AE17" s="155">
        <v>140500242</v>
      </c>
      <c r="AF17" s="155">
        <v>1552642310</v>
      </c>
      <c r="AG17" s="154">
        <f t="shared" si="9"/>
        <v>0.09049105585690242</v>
      </c>
    </row>
    <row r="18" spans="1:33" ht="12.75">
      <c r="A18" s="66" t="s">
        <v>571</v>
      </c>
      <c r="B18" s="67" t="s">
        <v>555</v>
      </c>
      <c r="C18" s="68" t="s">
        <v>556</v>
      </c>
      <c r="D18" s="69">
        <v>105661343</v>
      </c>
      <c r="E18" s="147">
        <v>309552343</v>
      </c>
      <c r="F18" s="154">
        <f t="shared" si="0"/>
        <v>0.34133594976536813</v>
      </c>
      <c r="G18" s="155">
        <v>173516578</v>
      </c>
      <c r="H18" s="155">
        <v>299545488</v>
      </c>
      <c r="I18" s="154">
        <f t="shared" si="1"/>
        <v>0.5792662048042599</v>
      </c>
      <c r="J18" s="155">
        <v>173516578</v>
      </c>
      <c r="K18" s="155">
        <v>299545488</v>
      </c>
      <c r="L18" s="154">
        <f t="shared" si="2"/>
        <v>0.5792662048042599</v>
      </c>
      <c r="M18" s="155">
        <v>173516578</v>
      </c>
      <c r="N18" s="155">
        <v>105661343</v>
      </c>
      <c r="O18" s="154">
        <f t="shared" si="3"/>
        <v>1.6421954621568646</v>
      </c>
      <c r="P18" s="155">
        <v>0</v>
      </c>
      <c r="Q18" s="155">
        <v>10000000</v>
      </c>
      <c r="R18" s="154">
        <f t="shared" si="4"/>
        <v>0</v>
      </c>
      <c r="S18" s="155">
        <v>0</v>
      </c>
      <c r="T18" s="155">
        <v>10000000</v>
      </c>
      <c r="U18" s="154">
        <f t="shared" si="5"/>
        <v>0</v>
      </c>
      <c r="V18" s="155">
        <v>0</v>
      </c>
      <c r="W18" s="155">
        <v>50664832</v>
      </c>
      <c r="X18" s="154">
        <f t="shared" si="6"/>
        <v>0</v>
      </c>
      <c r="Y18" s="155">
        <v>0</v>
      </c>
      <c r="Z18" s="155">
        <v>10000000</v>
      </c>
      <c r="AA18" s="154">
        <f t="shared" si="7"/>
        <v>0</v>
      </c>
      <c r="AB18" s="155">
        <v>0</v>
      </c>
      <c r="AC18" s="155">
        <v>30656000</v>
      </c>
      <c r="AD18" s="154">
        <f t="shared" si="8"/>
        <v>0</v>
      </c>
      <c r="AE18" s="155">
        <v>255000</v>
      </c>
      <c r="AF18" s="155">
        <v>299545488</v>
      </c>
      <c r="AG18" s="154">
        <f t="shared" si="9"/>
        <v>0.0008512897380046666</v>
      </c>
    </row>
    <row r="19" spans="1:33" ht="16.5">
      <c r="A19" s="70"/>
      <c r="B19" s="71" t="s">
        <v>586</v>
      </c>
      <c r="C19" s="72"/>
      <c r="D19" s="73">
        <f>SUM(D15:D18)</f>
        <v>5149488376</v>
      </c>
      <c r="E19" s="148">
        <f>SUM(E15:E18)</f>
        <v>6118995917</v>
      </c>
      <c r="F19" s="156">
        <f t="shared" si="0"/>
        <v>0.8415577401667352</v>
      </c>
      <c r="G19" s="157">
        <f>SUM(G15:G18)</f>
        <v>1610401330</v>
      </c>
      <c r="H19" s="157">
        <f>SUM(H15:H18)</f>
        <v>6088036057</v>
      </c>
      <c r="I19" s="156">
        <f t="shared" si="1"/>
        <v>0.2645190197499515</v>
      </c>
      <c r="J19" s="157">
        <f>SUM(J15:J18)</f>
        <v>1610401330</v>
      </c>
      <c r="K19" s="157">
        <f>SUM(K15:K18)</f>
        <v>4097129378</v>
      </c>
      <c r="L19" s="156">
        <f t="shared" si="2"/>
        <v>0.39305601103231746</v>
      </c>
      <c r="M19" s="157">
        <f>SUM(M15:M18)</f>
        <v>1610401330</v>
      </c>
      <c r="N19" s="157">
        <f>SUM(N15:N18)</f>
        <v>5149488376</v>
      </c>
      <c r="O19" s="156">
        <f t="shared" si="3"/>
        <v>0.31273035540880695</v>
      </c>
      <c r="P19" s="157">
        <f>SUM(P15:P18)</f>
        <v>194576598</v>
      </c>
      <c r="Q19" s="157">
        <f>SUM(Q15:Q18)</f>
        <v>827643116</v>
      </c>
      <c r="R19" s="156">
        <f t="shared" si="4"/>
        <v>0.2350972227502947</v>
      </c>
      <c r="S19" s="157">
        <f>SUM(S15:S18)</f>
        <v>9979630</v>
      </c>
      <c r="T19" s="157">
        <f>SUM(T15:T18)</f>
        <v>827643116</v>
      </c>
      <c r="U19" s="156">
        <f t="shared" si="5"/>
        <v>0.01205789042048892</v>
      </c>
      <c r="V19" s="157">
        <f>SUM(V15:V18)</f>
        <v>9979630</v>
      </c>
      <c r="W19" s="157">
        <f>SUM(W15:W18)</f>
        <v>12356380829</v>
      </c>
      <c r="X19" s="156">
        <f t="shared" si="6"/>
        <v>0.0008076499209686182</v>
      </c>
      <c r="Y19" s="157">
        <f>SUM(Y15:Y18)</f>
        <v>414335073</v>
      </c>
      <c r="Z19" s="157">
        <f>SUM(Z15:Z18)</f>
        <v>827643116</v>
      </c>
      <c r="AA19" s="156">
        <f t="shared" si="7"/>
        <v>0.5006204546260009</v>
      </c>
      <c r="AB19" s="157">
        <f>SUM(AB15:AB18)</f>
        <v>780687231</v>
      </c>
      <c r="AC19" s="157">
        <f>SUM(AC15:AC18)</f>
        <v>3174607197</v>
      </c>
      <c r="AD19" s="156">
        <f t="shared" si="8"/>
        <v>0.24591616617569206</v>
      </c>
      <c r="AE19" s="157">
        <f>SUM(AE15:AE18)</f>
        <v>795624552</v>
      </c>
      <c r="AF19" s="157">
        <f>SUM(AF15:AF18)</f>
        <v>6088036057</v>
      </c>
      <c r="AG19" s="156">
        <f t="shared" si="9"/>
        <v>0.13068657027502228</v>
      </c>
    </row>
    <row r="20" spans="1:33" ht="16.5">
      <c r="A20" s="74"/>
      <c r="B20" s="75" t="s">
        <v>587</v>
      </c>
      <c r="C20" s="76"/>
      <c r="D20" s="77">
        <f>SUM(D6:D8,D10:D13,D15:D18)</f>
        <v>113682089841</v>
      </c>
      <c r="E20" s="149">
        <f>SUM(E6:E8,E10:E13,E15:E18)</f>
        <v>130265064343</v>
      </c>
      <c r="F20" s="158">
        <f t="shared" si="0"/>
        <v>0.8726982204658074</v>
      </c>
      <c r="G20" s="159">
        <f>SUM(G6:G8,G10:G13,G15:G18)</f>
        <v>28023471477</v>
      </c>
      <c r="H20" s="159">
        <f>SUM(H6:H8,H10:H13,H15:H18)</f>
        <v>119665330191</v>
      </c>
      <c r="I20" s="158">
        <f t="shared" si="1"/>
        <v>0.2341820428044717</v>
      </c>
      <c r="J20" s="159">
        <f>SUM(J6:J8,J10:J13,J15:J18)</f>
        <v>28023471477</v>
      </c>
      <c r="K20" s="159">
        <f>SUM(K6:K8,K10:K13,K15:K18)</f>
        <v>76898472758</v>
      </c>
      <c r="L20" s="158">
        <f t="shared" si="2"/>
        <v>0.3644216909897554</v>
      </c>
      <c r="M20" s="159">
        <f>SUM(M6:M8,M10:M13,M15:M18)</f>
        <v>28023471477</v>
      </c>
      <c r="N20" s="159">
        <f>SUM(N6:N8,N10:N13,N15:N18)</f>
        <v>113682089841</v>
      </c>
      <c r="O20" s="158">
        <f t="shared" si="3"/>
        <v>0.24650735675421406</v>
      </c>
      <c r="P20" s="159">
        <f>SUM(P6:P8,P10:P13,P15:P18)</f>
        <v>12571174359</v>
      </c>
      <c r="Q20" s="159">
        <f>SUM(Q6:Q8,Q10:Q13,Q15:Q18)</f>
        <v>20472866867</v>
      </c>
      <c r="R20" s="158">
        <f t="shared" si="4"/>
        <v>0.6140407418593311</v>
      </c>
      <c r="S20" s="159">
        <f>SUM(S6:S8,S10:S13,S15:S18)</f>
        <v>5447806836</v>
      </c>
      <c r="T20" s="159">
        <f>SUM(T6:T8,T10:T13,T15:T18)</f>
        <v>20472866867</v>
      </c>
      <c r="U20" s="158">
        <f t="shared" si="5"/>
        <v>0.2660988747394857</v>
      </c>
      <c r="V20" s="159">
        <f>SUM(V6:V8,V10:V13,V15:V18)</f>
        <v>5447806836</v>
      </c>
      <c r="W20" s="159">
        <f>SUM(W6:W8,W10:W13,W15:W18)</f>
        <v>178784709772</v>
      </c>
      <c r="X20" s="158">
        <f t="shared" si="6"/>
        <v>0.030471324102309766</v>
      </c>
      <c r="Y20" s="159">
        <f>SUM(Y6:Y8,Y10:Y13,Y15:Y18)</f>
        <v>10958655327</v>
      </c>
      <c r="Z20" s="159">
        <f>SUM(Z6:Z8,Z10:Z13,Z15:Z18)</f>
        <v>20472866867</v>
      </c>
      <c r="AA20" s="158">
        <f t="shared" si="7"/>
        <v>0.5352770277944875</v>
      </c>
      <c r="AB20" s="159">
        <f>SUM(AB6:AB8,AB10:AB13,AB15:AB18)</f>
        <v>14060115090</v>
      </c>
      <c r="AC20" s="159">
        <f>SUM(AC6:AC8,AC10:AC13,AC15:AC18)</f>
        <v>73393203758</v>
      </c>
      <c r="AD20" s="158">
        <f t="shared" si="8"/>
        <v>0.19157243954577224</v>
      </c>
      <c r="AE20" s="159">
        <f>SUM(AE6:AE8,AE10:AE13,AE15:AE18)</f>
        <v>24637407762</v>
      </c>
      <c r="AF20" s="159">
        <f>SUM(AF6:AF8,AF10:AF13,AF15:AF18)</f>
        <v>119665330191</v>
      </c>
      <c r="AG20" s="158">
        <f t="shared" si="9"/>
        <v>0.20588592972313524</v>
      </c>
    </row>
    <row r="21" spans="1:33" ht="13.5">
      <c r="A21" s="78"/>
      <c r="B21" s="134" t="s">
        <v>47</v>
      </c>
      <c r="C21" s="78"/>
      <c r="D21" s="80"/>
      <c r="E21" s="80"/>
      <c r="F21" s="96"/>
      <c r="G21" s="80"/>
      <c r="H21" s="80"/>
      <c r="I21" s="96"/>
      <c r="J21" s="80"/>
      <c r="K21" s="80"/>
      <c r="L21" s="96"/>
      <c r="M21" s="80"/>
      <c r="N21" s="80"/>
      <c r="O21" s="96"/>
      <c r="P21" s="80"/>
      <c r="Q21" s="80"/>
      <c r="R21" s="96"/>
      <c r="S21" s="80"/>
      <c r="T21" s="80"/>
      <c r="U21" s="96"/>
      <c r="V21" s="80"/>
      <c r="W21" s="80"/>
      <c r="X21" s="96"/>
      <c r="Y21" s="80"/>
      <c r="Z21" s="80"/>
      <c r="AA21" s="96"/>
      <c r="AB21" s="80"/>
      <c r="AC21" s="80"/>
      <c r="AD21" s="96"/>
      <c r="AE21" s="80"/>
      <c r="AF21" s="80"/>
      <c r="AG21" s="96"/>
    </row>
    <row r="22" spans="1:33" ht="13.5">
      <c r="A22" s="79"/>
      <c r="C22" s="78"/>
      <c r="D22" s="80"/>
      <c r="E22" s="80"/>
      <c r="F22" s="96"/>
      <c r="G22" s="80"/>
      <c r="H22" s="80"/>
      <c r="I22" s="96"/>
      <c r="J22" s="80"/>
      <c r="K22" s="80"/>
      <c r="L22" s="96"/>
      <c r="M22" s="80"/>
      <c r="N22" s="80"/>
      <c r="O22" s="96"/>
      <c r="P22" s="80"/>
      <c r="Q22" s="80"/>
      <c r="R22" s="96"/>
      <c r="S22" s="80"/>
      <c r="T22" s="80"/>
      <c r="U22" s="96"/>
      <c r="V22" s="80"/>
      <c r="W22" s="80"/>
      <c r="X22" s="96"/>
      <c r="Y22" s="80"/>
      <c r="Z22" s="80"/>
      <c r="AA22" s="96"/>
      <c r="AB22" s="80"/>
      <c r="AC22" s="80"/>
      <c r="AD22" s="96"/>
      <c r="AE22" s="80"/>
      <c r="AF22" s="80"/>
      <c r="AG22" s="96"/>
    </row>
    <row r="23" spans="1:33" ht="12.75">
      <c r="A23" s="78"/>
      <c r="B23" s="78"/>
      <c r="C23" s="78"/>
      <c r="D23" s="80"/>
      <c r="E23" s="80"/>
      <c r="F23" s="96"/>
      <c r="G23" s="80"/>
      <c r="H23" s="80"/>
      <c r="I23" s="96"/>
      <c r="J23" s="80"/>
      <c r="K23" s="80"/>
      <c r="L23" s="96"/>
      <c r="M23" s="80"/>
      <c r="N23" s="80"/>
      <c r="O23" s="96"/>
      <c r="P23" s="80"/>
      <c r="Q23" s="80"/>
      <c r="R23" s="96"/>
      <c r="S23" s="80"/>
      <c r="T23" s="80"/>
      <c r="U23" s="96"/>
      <c r="V23" s="80"/>
      <c r="W23" s="80"/>
      <c r="X23" s="96"/>
      <c r="Y23" s="80"/>
      <c r="Z23" s="80"/>
      <c r="AA23" s="96"/>
      <c r="AB23" s="80"/>
      <c r="AC23" s="80"/>
      <c r="AD23" s="96"/>
      <c r="AE23" s="80"/>
      <c r="AF23" s="80"/>
      <c r="AG23" s="96"/>
    </row>
    <row r="24" spans="1:33" ht="12.75">
      <c r="A24" s="78"/>
      <c r="B24" s="78"/>
      <c r="C24" s="78"/>
      <c r="D24" s="80"/>
      <c r="E24" s="80"/>
      <c r="F24" s="96"/>
      <c r="G24" s="80"/>
      <c r="H24" s="80"/>
      <c r="I24" s="96"/>
      <c r="J24" s="80"/>
      <c r="K24" s="80"/>
      <c r="L24" s="96"/>
      <c r="M24" s="80"/>
      <c r="N24" s="80"/>
      <c r="O24" s="96"/>
      <c r="P24" s="80"/>
      <c r="Q24" s="80"/>
      <c r="R24" s="96"/>
      <c r="S24" s="80"/>
      <c r="T24" s="80"/>
      <c r="U24" s="96"/>
      <c r="V24" s="80"/>
      <c r="W24" s="80"/>
      <c r="X24" s="96"/>
      <c r="Y24" s="80"/>
      <c r="Z24" s="80"/>
      <c r="AA24" s="96"/>
      <c r="AB24" s="80"/>
      <c r="AC24" s="80"/>
      <c r="AD24" s="96"/>
      <c r="AE24" s="80"/>
      <c r="AF24" s="80"/>
      <c r="AG24" s="96"/>
    </row>
    <row r="25" spans="1:33" ht="12.75">
      <c r="A25" s="78"/>
      <c r="B25" s="78"/>
      <c r="C25" s="78"/>
      <c r="D25" s="80"/>
      <c r="E25" s="80"/>
      <c r="F25" s="96"/>
      <c r="G25" s="80"/>
      <c r="H25" s="80"/>
      <c r="I25" s="96"/>
      <c r="J25" s="80"/>
      <c r="K25" s="80"/>
      <c r="L25" s="96"/>
      <c r="M25" s="80"/>
      <c r="N25" s="80"/>
      <c r="O25" s="96"/>
      <c r="P25" s="80"/>
      <c r="Q25" s="80"/>
      <c r="R25" s="96"/>
      <c r="S25" s="80"/>
      <c r="T25" s="80"/>
      <c r="U25" s="96"/>
      <c r="V25" s="80"/>
      <c r="W25" s="80"/>
      <c r="X25" s="96"/>
      <c r="Y25" s="80"/>
      <c r="Z25" s="80"/>
      <c r="AA25" s="96"/>
      <c r="AB25" s="80"/>
      <c r="AC25" s="80"/>
      <c r="AD25" s="96"/>
      <c r="AE25" s="80"/>
      <c r="AF25" s="80"/>
      <c r="AG25" s="96"/>
    </row>
    <row r="26" spans="1:33" ht="12.75">
      <c r="A26" s="78"/>
      <c r="B26" s="78"/>
      <c r="C26" s="78"/>
      <c r="D26" s="80"/>
      <c r="E26" s="80"/>
      <c r="F26" s="96"/>
      <c r="G26" s="80"/>
      <c r="H26" s="80"/>
      <c r="I26" s="96"/>
      <c r="J26" s="80"/>
      <c r="K26" s="80"/>
      <c r="L26" s="96"/>
      <c r="M26" s="80"/>
      <c r="N26" s="80"/>
      <c r="O26" s="96"/>
      <c r="P26" s="80"/>
      <c r="Q26" s="80"/>
      <c r="R26" s="96"/>
      <c r="S26" s="80"/>
      <c r="T26" s="80"/>
      <c r="U26" s="96"/>
      <c r="V26" s="80"/>
      <c r="W26" s="80"/>
      <c r="X26" s="96"/>
      <c r="Y26" s="80"/>
      <c r="Z26" s="80"/>
      <c r="AA26" s="96"/>
      <c r="AB26" s="80"/>
      <c r="AC26" s="80"/>
      <c r="AD26" s="96"/>
      <c r="AE26" s="80"/>
      <c r="AF26" s="80"/>
      <c r="AG26" s="96"/>
    </row>
    <row r="27" spans="1:33" ht="12.75">
      <c r="A27" s="78"/>
      <c r="B27" s="78"/>
      <c r="C27" s="78"/>
      <c r="D27" s="80"/>
      <c r="E27" s="80"/>
      <c r="F27" s="96"/>
      <c r="G27" s="80"/>
      <c r="H27" s="80"/>
      <c r="I27" s="96"/>
      <c r="J27" s="80"/>
      <c r="K27" s="80"/>
      <c r="L27" s="96"/>
      <c r="M27" s="80"/>
      <c r="N27" s="80"/>
      <c r="O27" s="96"/>
      <c r="P27" s="80"/>
      <c r="Q27" s="80"/>
      <c r="R27" s="96"/>
      <c r="S27" s="80"/>
      <c r="T27" s="80"/>
      <c r="U27" s="96"/>
      <c r="V27" s="80"/>
      <c r="W27" s="80"/>
      <c r="X27" s="96"/>
      <c r="Y27" s="80"/>
      <c r="Z27" s="80"/>
      <c r="AA27" s="96"/>
      <c r="AB27" s="80"/>
      <c r="AC27" s="80"/>
      <c r="AD27" s="96"/>
      <c r="AE27" s="80"/>
      <c r="AF27" s="80"/>
      <c r="AG27" s="96"/>
    </row>
    <row r="28" spans="1:33" ht="12.75">
      <c r="A28" s="78"/>
      <c r="B28" s="78"/>
      <c r="C28" s="78"/>
      <c r="D28" s="80"/>
      <c r="E28" s="80"/>
      <c r="F28" s="96"/>
      <c r="G28" s="80"/>
      <c r="H28" s="80"/>
      <c r="I28" s="96"/>
      <c r="J28" s="80"/>
      <c r="K28" s="80"/>
      <c r="L28" s="96"/>
      <c r="M28" s="80"/>
      <c r="N28" s="80"/>
      <c r="O28" s="96"/>
      <c r="P28" s="80"/>
      <c r="Q28" s="80"/>
      <c r="R28" s="96"/>
      <c r="S28" s="80"/>
      <c r="T28" s="80"/>
      <c r="U28" s="96"/>
      <c r="V28" s="80"/>
      <c r="W28" s="80"/>
      <c r="X28" s="96"/>
      <c r="Y28" s="80"/>
      <c r="Z28" s="80"/>
      <c r="AA28" s="96"/>
      <c r="AB28" s="80"/>
      <c r="AC28" s="80"/>
      <c r="AD28" s="96"/>
      <c r="AE28" s="80"/>
      <c r="AF28" s="80"/>
      <c r="AG28" s="96"/>
    </row>
    <row r="29" spans="1:33" ht="12.75">
      <c r="A29" s="78"/>
      <c r="B29" s="78"/>
      <c r="C29" s="78"/>
      <c r="D29" s="80"/>
      <c r="E29" s="80"/>
      <c r="F29" s="96"/>
      <c r="G29" s="80"/>
      <c r="H29" s="80"/>
      <c r="I29" s="96"/>
      <c r="J29" s="80"/>
      <c r="K29" s="80"/>
      <c r="L29" s="96"/>
      <c r="M29" s="80"/>
      <c r="N29" s="80"/>
      <c r="O29" s="96"/>
      <c r="P29" s="80"/>
      <c r="Q29" s="80"/>
      <c r="R29" s="96"/>
      <c r="S29" s="80"/>
      <c r="T29" s="80"/>
      <c r="U29" s="96"/>
      <c r="V29" s="80"/>
      <c r="W29" s="80"/>
      <c r="X29" s="96"/>
      <c r="Y29" s="80"/>
      <c r="Z29" s="80"/>
      <c r="AA29" s="96"/>
      <c r="AB29" s="80"/>
      <c r="AC29" s="80"/>
      <c r="AD29" s="96"/>
      <c r="AE29" s="80"/>
      <c r="AF29" s="80"/>
      <c r="AG29" s="96"/>
    </row>
    <row r="30" spans="1:33" ht="12.75">
      <c r="A30" s="78"/>
      <c r="B30" s="78"/>
      <c r="C30" s="78"/>
      <c r="D30" s="80"/>
      <c r="E30" s="80"/>
      <c r="F30" s="96"/>
      <c r="G30" s="80"/>
      <c r="H30" s="80"/>
      <c r="I30" s="96"/>
      <c r="J30" s="80"/>
      <c r="K30" s="80"/>
      <c r="L30" s="96"/>
      <c r="M30" s="80"/>
      <c r="N30" s="80"/>
      <c r="O30" s="96"/>
      <c r="P30" s="80"/>
      <c r="Q30" s="80"/>
      <c r="R30" s="96"/>
      <c r="S30" s="80"/>
      <c r="T30" s="80"/>
      <c r="U30" s="96"/>
      <c r="V30" s="80"/>
      <c r="W30" s="80"/>
      <c r="X30" s="96"/>
      <c r="Y30" s="80"/>
      <c r="Z30" s="80"/>
      <c r="AA30" s="96"/>
      <c r="AB30" s="80"/>
      <c r="AC30" s="80"/>
      <c r="AD30" s="96"/>
      <c r="AE30" s="80"/>
      <c r="AF30" s="80"/>
      <c r="AG30" s="96"/>
    </row>
    <row r="31" spans="1:33" ht="12.75">
      <c r="A31" s="78"/>
      <c r="B31" s="78"/>
      <c r="C31" s="78"/>
      <c r="D31" s="80"/>
      <c r="E31" s="80"/>
      <c r="F31" s="96"/>
      <c r="G31" s="80"/>
      <c r="H31" s="80"/>
      <c r="I31" s="96"/>
      <c r="J31" s="80"/>
      <c r="K31" s="80"/>
      <c r="L31" s="96"/>
      <c r="M31" s="80"/>
      <c r="N31" s="80"/>
      <c r="O31" s="96"/>
      <c r="P31" s="80"/>
      <c r="Q31" s="80"/>
      <c r="R31" s="96"/>
      <c r="S31" s="80"/>
      <c r="T31" s="80"/>
      <c r="U31" s="96"/>
      <c r="V31" s="80"/>
      <c r="W31" s="80"/>
      <c r="X31" s="96"/>
      <c r="Y31" s="80"/>
      <c r="Z31" s="80"/>
      <c r="AA31" s="96"/>
      <c r="AB31" s="80"/>
      <c r="AC31" s="80"/>
      <c r="AD31" s="96"/>
      <c r="AE31" s="80"/>
      <c r="AF31" s="80"/>
      <c r="AG31" s="96"/>
    </row>
    <row r="32" spans="1:33" ht="12.75">
      <c r="A32" s="78"/>
      <c r="B32" s="78"/>
      <c r="C32" s="78"/>
      <c r="D32" s="80"/>
      <c r="E32" s="80"/>
      <c r="F32" s="96"/>
      <c r="G32" s="80"/>
      <c r="H32" s="80"/>
      <c r="I32" s="96"/>
      <c r="J32" s="80"/>
      <c r="K32" s="80"/>
      <c r="L32" s="96"/>
      <c r="M32" s="80"/>
      <c r="N32" s="80"/>
      <c r="O32" s="96"/>
      <c r="P32" s="80"/>
      <c r="Q32" s="80"/>
      <c r="R32" s="96"/>
      <c r="S32" s="80"/>
      <c r="T32" s="80"/>
      <c r="U32" s="96"/>
      <c r="V32" s="80"/>
      <c r="W32" s="80"/>
      <c r="X32" s="96"/>
      <c r="Y32" s="80"/>
      <c r="Z32" s="80"/>
      <c r="AA32" s="96"/>
      <c r="AB32" s="80"/>
      <c r="AC32" s="80"/>
      <c r="AD32" s="96"/>
      <c r="AE32" s="80"/>
      <c r="AF32" s="80"/>
      <c r="AG32" s="96"/>
    </row>
    <row r="33" spans="1:33" ht="12.75">
      <c r="A33" s="78"/>
      <c r="B33" s="78"/>
      <c r="C33" s="78"/>
      <c r="D33" s="80"/>
      <c r="E33" s="80"/>
      <c r="F33" s="96"/>
      <c r="G33" s="80"/>
      <c r="H33" s="80"/>
      <c r="I33" s="96"/>
      <c r="J33" s="80"/>
      <c r="K33" s="80"/>
      <c r="L33" s="96"/>
      <c r="M33" s="80"/>
      <c r="N33" s="80"/>
      <c r="O33" s="96"/>
      <c r="P33" s="80"/>
      <c r="Q33" s="80"/>
      <c r="R33" s="96"/>
      <c r="S33" s="80"/>
      <c r="T33" s="80"/>
      <c r="U33" s="96"/>
      <c r="V33" s="80"/>
      <c r="W33" s="80"/>
      <c r="X33" s="96"/>
      <c r="Y33" s="80"/>
      <c r="Z33" s="80"/>
      <c r="AA33" s="96"/>
      <c r="AB33" s="80"/>
      <c r="AC33" s="80"/>
      <c r="AD33" s="96"/>
      <c r="AE33" s="80"/>
      <c r="AF33" s="80"/>
      <c r="AG33" s="96"/>
    </row>
    <row r="34" spans="1:33" ht="12.75">
      <c r="A34" s="78"/>
      <c r="B34" s="78"/>
      <c r="C34" s="78"/>
      <c r="D34" s="80"/>
      <c r="E34" s="80"/>
      <c r="F34" s="96"/>
      <c r="G34" s="80"/>
      <c r="H34" s="80"/>
      <c r="I34" s="96"/>
      <c r="J34" s="80"/>
      <c r="K34" s="80"/>
      <c r="L34" s="96"/>
      <c r="M34" s="80"/>
      <c r="N34" s="80"/>
      <c r="O34" s="96"/>
      <c r="P34" s="80"/>
      <c r="Q34" s="80"/>
      <c r="R34" s="96"/>
      <c r="S34" s="80"/>
      <c r="T34" s="80"/>
      <c r="U34" s="96"/>
      <c r="V34" s="80"/>
      <c r="W34" s="80"/>
      <c r="X34" s="96"/>
      <c r="Y34" s="80"/>
      <c r="Z34" s="80"/>
      <c r="AA34" s="96"/>
      <c r="AB34" s="80"/>
      <c r="AC34" s="80"/>
      <c r="AD34" s="96"/>
      <c r="AE34" s="80"/>
      <c r="AF34" s="80"/>
      <c r="AG34" s="96"/>
    </row>
    <row r="35" spans="1:33" ht="12.75">
      <c r="A35" s="78"/>
      <c r="B35" s="78"/>
      <c r="C35" s="78"/>
      <c r="D35" s="80"/>
      <c r="E35" s="80"/>
      <c r="F35" s="96"/>
      <c r="G35" s="80"/>
      <c r="H35" s="80"/>
      <c r="I35" s="96"/>
      <c r="J35" s="80"/>
      <c r="K35" s="80"/>
      <c r="L35" s="96"/>
      <c r="M35" s="80"/>
      <c r="N35" s="80"/>
      <c r="O35" s="96"/>
      <c r="P35" s="80"/>
      <c r="Q35" s="80"/>
      <c r="R35" s="96"/>
      <c r="S35" s="80"/>
      <c r="T35" s="80"/>
      <c r="U35" s="96"/>
      <c r="V35" s="80"/>
      <c r="W35" s="80"/>
      <c r="X35" s="96"/>
      <c r="Y35" s="80"/>
      <c r="Z35" s="80"/>
      <c r="AA35" s="96"/>
      <c r="AB35" s="80"/>
      <c r="AC35" s="80"/>
      <c r="AD35" s="96"/>
      <c r="AE35" s="80"/>
      <c r="AF35" s="80"/>
      <c r="AG35" s="96"/>
    </row>
    <row r="36" spans="1:33" ht="12.75">
      <c r="A36" s="78"/>
      <c r="B36" s="78"/>
      <c r="C36" s="78"/>
      <c r="D36" s="80"/>
      <c r="E36" s="80"/>
      <c r="F36" s="96"/>
      <c r="G36" s="80"/>
      <c r="H36" s="80"/>
      <c r="I36" s="96"/>
      <c r="J36" s="80"/>
      <c r="K36" s="80"/>
      <c r="L36" s="96"/>
      <c r="M36" s="80"/>
      <c r="N36" s="80"/>
      <c r="O36" s="96"/>
      <c r="P36" s="80"/>
      <c r="Q36" s="80"/>
      <c r="R36" s="96"/>
      <c r="S36" s="80"/>
      <c r="T36" s="80"/>
      <c r="U36" s="96"/>
      <c r="V36" s="80"/>
      <c r="W36" s="80"/>
      <c r="X36" s="96"/>
      <c r="Y36" s="80"/>
      <c r="Z36" s="80"/>
      <c r="AA36" s="96"/>
      <c r="AB36" s="80"/>
      <c r="AC36" s="80"/>
      <c r="AD36" s="96"/>
      <c r="AE36" s="80"/>
      <c r="AF36" s="80"/>
      <c r="AG36" s="96"/>
    </row>
    <row r="37" spans="1:33" ht="12.75">
      <c r="A37" s="78"/>
      <c r="B37" s="78"/>
      <c r="C37" s="78"/>
      <c r="D37" s="80"/>
      <c r="E37" s="80"/>
      <c r="F37" s="96"/>
      <c r="G37" s="80"/>
      <c r="H37" s="80"/>
      <c r="I37" s="96"/>
      <c r="J37" s="80"/>
      <c r="K37" s="80"/>
      <c r="L37" s="96"/>
      <c r="M37" s="80"/>
      <c r="N37" s="80"/>
      <c r="O37" s="96"/>
      <c r="P37" s="80"/>
      <c r="Q37" s="80"/>
      <c r="R37" s="96"/>
      <c r="S37" s="80"/>
      <c r="T37" s="80"/>
      <c r="U37" s="96"/>
      <c r="V37" s="80"/>
      <c r="W37" s="80"/>
      <c r="X37" s="96"/>
      <c r="Y37" s="80"/>
      <c r="Z37" s="80"/>
      <c r="AA37" s="96"/>
      <c r="AB37" s="80"/>
      <c r="AC37" s="80"/>
      <c r="AD37" s="96"/>
      <c r="AE37" s="80"/>
      <c r="AF37" s="80"/>
      <c r="AG37" s="96"/>
    </row>
    <row r="38" spans="1:33" ht="12.75">
      <c r="A38" s="78"/>
      <c r="B38" s="78"/>
      <c r="C38" s="78"/>
      <c r="D38" s="80"/>
      <c r="E38" s="80"/>
      <c r="F38" s="96"/>
      <c r="G38" s="80"/>
      <c r="H38" s="80"/>
      <c r="I38" s="96"/>
      <c r="J38" s="80"/>
      <c r="K38" s="80"/>
      <c r="L38" s="96"/>
      <c r="M38" s="80"/>
      <c r="N38" s="80"/>
      <c r="O38" s="96"/>
      <c r="P38" s="80"/>
      <c r="Q38" s="80"/>
      <c r="R38" s="96"/>
      <c r="S38" s="80"/>
      <c r="T38" s="80"/>
      <c r="U38" s="96"/>
      <c r="V38" s="80"/>
      <c r="W38" s="80"/>
      <c r="X38" s="96"/>
      <c r="Y38" s="80"/>
      <c r="Z38" s="80"/>
      <c r="AA38" s="96"/>
      <c r="AB38" s="80"/>
      <c r="AC38" s="80"/>
      <c r="AD38" s="96"/>
      <c r="AE38" s="80"/>
      <c r="AF38" s="80"/>
      <c r="AG38" s="96"/>
    </row>
    <row r="39" spans="1:33" ht="12.75">
      <c r="A39" s="78"/>
      <c r="B39" s="78"/>
      <c r="C39" s="78"/>
      <c r="D39" s="80"/>
      <c r="E39" s="80"/>
      <c r="F39" s="96"/>
      <c r="G39" s="80"/>
      <c r="H39" s="80"/>
      <c r="I39" s="96"/>
      <c r="J39" s="80"/>
      <c r="K39" s="80"/>
      <c r="L39" s="96"/>
      <c r="M39" s="80"/>
      <c r="N39" s="80"/>
      <c r="O39" s="96"/>
      <c r="P39" s="80"/>
      <c r="Q39" s="80"/>
      <c r="R39" s="96"/>
      <c r="S39" s="80"/>
      <c r="T39" s="80"/>
      <c r="U39" s="96"/>
      <c r="V39" s="80"/>
      <c r="W39" s="80"/>
      <c r="X39" s="96"/>
      <c r="Y39" s="80"/>
      <c r="Z39" s="80"/>
      <c r="AA39" s="96"/>
      <c r="AB39" s="80"/>
      <c r="AC39" s="80"/>
      <c r="AD39" s="96"/>
      <c r="AE39" s="80"/>
      <c r="AF39" s="80"/>
      <c r="AG39" s="96"/>
    </row>
    <row r="40" spans="1:33" ht="12.75">
      <c r="A40" s="78"/>
      <c r="B40" s="78"/>
      <c r="C40" s="78"/>
      <c r="D40" s="80"/>
      <c r="E40" s="80"/>
      <c r="F40" s="96"/>
      <c r="G40" s="80"/>
      <c r="H40" s="80"/>
      <c r="I40" s="96"/>
      <c r="J40" s="80"/>
      <c r="K40" s="80"/>
      <c r="L40" s="96"/>
      <c r="M40" s="80"/>
      <c r="N40" s="80"/>
      <c r="O40" s="96"/>
      <c r="P40" s="80"/>
      <c r="Q40" s="80"/>
      <c r="R40" s="96"/>
      <c r="S40" s="80"/>
      <c r="T40" s="80"/>
      <c r="U40" s="96"/>
      <c r="V40" s="80"/>
      <c r="W40" s="80"/>
      <c r="X40" s="96"/>
      <c r="Y40" s="80"/>
      <c r="Z40" s="80"/>
      <c r="AA40" s="96"/>
      <c r="AB40" s="80"/>
      <c r="AC40" s="80"/>
      <c r="AD40" s="96"/>
      <c r="AE40" s="80"/>
      <c r="AF40" s="80"/>
      <c r="AG40" s="96"/>
    </row>
    <row r="41" spans="1:33" ht="12.75">
      <c r="A41" s="78"/>
      <c r="B41" s="78"/>
      <c r="C41" s="78"/>
      <c r="D41" s="80"/>
      <c r="E41" s="80"/>
      <c r="F41" s="96"/>
      <c r="G41" s="80"/>
      <c r="H41" s="80"/>
      <c r="I41" s="96"/>
      <c r="J41" s="80"/>
      <c r="K41" s="80"/>
      <c r="L41" s="96"/>
      <c r="M41" s="80"/>
      <c r="N41" s="80"/>
      <c r="O41" s="96"/>
      <c r="P41" s="80"/>
      <c r="Q41" s="80"/>
      <c r="R41" s="96"/>
      <c r="S41" s="80"/>
      <c r="T41" s="80"/>
      <c r="U41" s="96"/>
      <c r="V41" s="80"/>
      <c r="W41" s="80"/>
      <c r="X41" s="96"/>
      <c r="Y41" s="80"/>
      <c r="Z41" s="80"/>
      <c r="AA41" s="96"/>
      <c r="AB41" s="80"/>
      <c r="AC41" s="80"/>
      <c r="AD41" s="96"/>
      <c r="AE41" s="80"/>
      <c r="AF41" s="80"/>
      <c r="AG41" s="96"/>
    </row>
    <row r="42" spans="1:33" ht="12.75">
      <c r="A42" s="78"/>
      <c r="B42" s="78"/>
      <c r="C42" s="78"/>
      <c r="D42" s="80"/>
      <c r="E42" s="80"/>
      <c r="F42" s="96"/>
      <c r="G42" s="80"/>
      <c r="H42" s="80"/>
      <c r="I42" s="96"/>
      <c r="J42" s="80"/>
      <c r="K42" s="80"/>
      <c r="L42" s="96"/>
      <c r="M42" s="80"/>
      <c r="N42" s="80"/>
      <c r="O42" s="96"/>
      <c r="P42" s="80"/>
      <c r="Q42" s="80"/>
      <c r="R42" s="96"/>
      <c r="S42" s="80"/>
      <c r="T42" s="80"/>
      <c r="U42" s="96"/>
      <c r="V42" s="80"/>
      <c r="W42" s="80"/>
      <c r="X42" s="96"/>
      <c r="Y42" s="80"/>
      <c r="Z42" s="80"/>
      <c r="AA42" s="96"/>
      <c r="AB42" s="80"/>
      <c r="AC42" s="80"/>
      <c r="AD42" s="96"/>
      <c r="AE42" s="80"/>
      <c r="AF42" s="80"/>
      <c r="AG42" s="96"/>
    </row>
    <row r="43" spans="1:33" ht="409.5">
      <c r="A43" s="78"/>
      <c r="B43" s="78"/>
      <c r="C43" s="78"/>
      <c r="D43" s="80"/>
      <c r="E43" s="80"/>
      <c r="F43" s="96"/>
      <c r="G43" s="80"/>
      <c r="H43" s="80"/>
      <c r="I43" s="96"/>
      <c r="J43" s="80"/>
      <c r="K43" s="80"/>
      <c r="L43" s="96"/>
      <c r="M43" s="80"/>
      <c r="N43" s="80"/>
      <c r="O43" s="96"/>
      <c r="P43" s="80"/>
      <c r="Q43" s="80"/>
      <c r="R43" s="96"/>
      <c r="S43" s="80"/>
      <c r="T43" s="80"/>
      <c r="U43" s="96"/>
      <c r="V43" s="80"/>
      <c r="W43" s="80"/>
      <c r="X43" s="96"/>
      <c r="Y43" s="80"/>
      <c r="Z43" s="80"/>
      <c r="AA43" s="96"/>
      <c r="AB43" s="80"/>
      <c r="AC43" s="80"/>
      <c r="AD43" s="96"/>
      <c r="AE43" s="80"/>
      <c r="AF43" s="80"/>
      <c r="AG43" s="96"/>
    </row>
    <row r="44" spans="1:33" ht="409.5">
      <c r="A44" s="78"/>
      <c r="B44" s="78"/>
      <c r="C44" s="78"/>
      <c r="D44" s="80"/>
      <c r="E44" s="80"/>
      <c r="F44" s="96"/>
      <c r="G44" s="80"/>
      <c r="H44" s="80"/>
      <c r="I44" s="96"/>
      <c r="J44" s="80"/>
      <c r="K44" s="80"/>
      <c r="L44" s="96"/>
      <c r="M44" s="80"/>
      <c r="N44" s="80"/>
      <c r="O44" s="96"/>
      <c r="P44" s="80"/>
      <c r="Q44" s="80"/>
      <c r="R44" s="96"/>
      <c r="S44" s="80"/>
      <c r="T44" s="80"/>
      <c r="U44" s="96"/>
      <c r="V44" s="80"/>
      <c r="W44" s="80"/>
      <c r="X44" s="96"/>
      <c r="Y44" s="80"/>
      <c r="Z44" s="80"/>
      <c r="AA44" s="96"/>
      <c r="AB44" s="80"/>
      <c r="AC44" s="80"/>
      <c r="AD44" s="96"/>
      <c r="AE44" s="80"/>
      <c r="AF44" s="80"/>
      <c r="AG44" s="96"/>
    </row>
    <row r="45" spans="1:33" ht="12.75">
      <c r="A45" s="78"/>
      <c r="B45" s="78"/>
      <c r="C45" s="78"/>
      <c r="D45" s="80"/>
      <c r="E45" s="80"/>
      <c r="F45" s="96"/>
      <c r="G45" s="80"/>
      <c r="H45" s="80"/>
      <c r="I45" s="96"/>
      <c r="J45" s="80"/>
      <c r="K45" s="80"/>
      <c r="L45" s="96"/>
      <c r="M45" s="80"/>
      <c r="N45" s="80"/>
      <c r="O45" s="96"/>
      <c r="P45" s="80"/>
      <c r="Q45" s="80"/>
      <c r="R45" s="96"/>
      <c r="S45" s="80"/>
      <c r="T45" s="80"/>
      <c r="U45" s="96"/>
      <c r="V45" s="80"/>
      <c r="W45" s="80"/>
      <c r="X45" s="96"/>
      <c r="Y45" s="80"/>
      <c r="Z45" s="80"/>
      <c r="AA45" s="96"/>
      <c r="AB45" s="80"/>
      <c r="AC45" s="80"/>
      <c r="AD45" s="96"/>
      <c r="AE45" s="80"/>
      <c r="AF45" s="80"/>
      <c r="AG45" s="96"/>
    </row>
    <row r="46" spans="1:33" ht="12.75">
      <c r="A46" s="78"/>
      <c r="B46" s="78"/>
      <c r="C46" s="78"/>
      <c r="D46" s="80"/>
      <c r="E46" s="80"/>
      <c r="F46" s="96"/>
      <c r="G46" s="80"/>
      <c r="H46" s="80"/>
      <c r="I46" s="96"/>
      <c r="J46" s="80"/>
      <c r="K46" s="80"/>
      <c r="L46" s="96"/>
      <c r="M46" s="80"/>
      <c r="N46" s="80"/>
      <c r="O46" s="96"/>
      <c r="P46" s="80"/>
      <c r="Q46" s="80"/>
      <c r="R46" s="96"/>
      <c r="S46" s="80"/>
      <c r="T46" s="80"/>
      <c r="U46" s="96"/>
      <c r="V46" s="80"/>
      <c r="W46" s="80"/>
      <c r="X46" s="96"/>
      <c r="Y46" s="80"/>
      <c r="Z46" s="80"/>
      <c r="AA46" s="96"/>
      <c r="AB46" s="80"/>
      <c r="AC46" s="80"/>
      <c r="AD46" s="96"/>
      <c r="AE46" s="80"/>
      <c r="AF46" s="80"/>
      <c r="AG46" s="96"/>
    </row>
    <row r="47" spans="1:33" ht="12.75">
      <c r="A47" s="78"/>
      <c r="B47" s="78"/>
      <c r="C47" s="78"/>
      <c r="D47" s="80"/>
      <c r="E47" s="80"/>
      <c r="F47" s="96"/>
      <c r="G47" s="80"/>
      <c r="H47" s="80"/>
      <c r="I47" s="96"/>
      <c r="J47" s="80"/>
      <c r="K47" s="80"/>
      <c r="L47" s="96"/>
      <c r="M47" s="80"/>
      <c r="N47" s="80"/>
      <c r="O47" s="96"/>
      <c r="P47" s="80"/>
      <c r="Q47" s="80"/>
      <c r="R47" s="96"/>
      <c r="S47" s="80"/>
      <c r="T47" s="80"/>
      <c r="U47" s="96"/>
      <c r="V47" s="80"/>
      <c r="W47" s="80"/>
      <c r="X47" s="96"/>
      <c r="Y47" s="80"/>
      <c r="Z47" s="80"/>
      <c r="AA47" s="96"/>
      <c r="AB47" s="80"/>
      <c r="AC47" s="80"/>
      <c r="AD47" s="96"/>
      <c r="AE47" s="80"/>
      <c r="AF47" s="80"/>
      <c r="AG47" s="96"/>
    </row>
    <row r="48" spans="1:33" ht="12.75">
      <c r="A48" s="78"/>
      <c r="B48" s="78"/>
      <c r="C48" s="78"/>
      <c r="D48" s="80"/>
      <c r="E48" s="80"/>
      <c r="F48" s="96"/>
      <c r="G48" s="80"/>
      <c r="H48" s="80"/>
      <c r="I48" s="96"/>
      <c r="J48" s="80"/>
      <c r="K48" s="80"/>
      <c r="L48" s="96"/>
      <c r="M48" s="80"/>
      <c r="N48" s="80"/>
      <c r="O48" s="96"/>
      <c r="P48" s="80"/>
      <c r="Q48" s="80"/>
      <c r="R48" s="96"/>
      <c r="S48" s="80"/>
      <c r="T48" s="80"/>
      <c r="U48" s="96"/>
      <c r="V48" s="80"/>
      <c r="W48" s="80"/>
      <c r="X48" s="96"/>
      <c r="Y48" s="80"/>
      <c r="Z48" s="80"/>
      <c r="AA48" s="96"/>
      <c r="AB48" s="80"/>
      <c r="AC48" s="80"/>
      <c r="AD48" s="96"/>
      <c r="AE48" s="80"/>
      <c r="AF48" s="80"/>
      <c r="AG48" s="96"/>
    </row>
    <row r="49" spans="1:33" ht="12.75">
      <c r="A49" s="78"/>
      <c r="B49" s="78"/>
      <c r="C49" s="78"/>
      <c r="D49" s="80"/>
      <c r="E49" s="80"/>
      <c r="F49" s="96"/>
      <c r="G49" s="80"/>
      <c r="H49" s="80"/>
      <c r="I49" s="96"/>
      <c r="J49" s="80"/>
      <c r="K49" s="80"/>
      <c r="L49" s="96"/>
      <c r="M49" s="80"/>
      <c r="N49" s="80"/>
      <c r="O49" s="96"/>
      <c r="P49" s="80"/>
      <c r="Q49" s="80"/>
      <c r="R49" s="96"/>
      <c r="S49" s="80"/>
      <c r="T49" s="80"/>
      <c r="U49" s="96"/>
      <c r="V49" s="80"/>
      <c r="W49" s="80"/>
      <c r="X49" s="96"/>
      <c r="Y49" s="80"/>
      <c r="Z49" s="80"/>
      <c r="AA49" s="96"/>
      <c r="AB49" s="80"/>
      <c r="AC49" s="80"/>
      <c r="AD49" s="96"/>
      <c r="AE49" s="80"/>
      <c r="AF49" s="80"/>
      <c r="AG49" s="96"/>
    </row>
    <row r="50" spans="1:33" ht="12.75">
      <c r="A50" s="78"/>
      <c r="B50" s="78"/>
      <c r="C50" s="78"/>
      <c r="D50" s="80"/>
      <c r="E50" s="80"/>
      <c r="F50" s="96"/>
      <c r="G50" s="80"/>
      <c r="H50" s="80"/>
      <c r="I50" s="96"/>
      <c r="J50" s="80"/>
      <c r="K50" s="80"/>
      <c r="L50" s="96"/>
      <c r="M50" s="80"/>
      <c r="N50" s="80"/>
      <c r="O50" s="96"/>
      <c r="P50" s="80"/>
      <c r="Q50" s="80"/>
      <c r="R50" s="96"/>
      <c r="S50" s="80"/>
      <c r="T50" s="80"/>
      <c r="U50" s="96"/>
      <c r="V50" s="80"/>
      <c r="W50" s="80"/>
      <c r="X50" s="96"/>
      <c r="Y50" s="80"/>
      <c r="Z50" s="80"/>
      <c r="AA50" s="96"/>
      <c r="AB50" s="80"/>
      <c r="AC50" s="80"/>
      <c r="AD50" s="96"/>
      <c r="AE50" s="80"/>
      <c r="AF50" s="80"/>
      <c r="AG50" s="96"/>
    </row>
    <row r="51" spans="1:33" ht="12.75">
      <c r="A51" s="78"/>
      <c r="B51" s="78"/>
      <c r="C51" s="78"/>
      <c r="D51" s="80"/>
      <c r="E51" s="80"/>
      <c r="F51" s="96"/>
      <c r="G51" s="80"/>
      <c r="H51" s="80"/>
      <c r="I51" s="96"/>
      <c r="J51" s="80"/>
      <c r="K51" s="80"/>
      <c r="L51" s="96"/>
      <c r="M51" s="80"/>
      <c r="N51" s="80"/>
      <c r="O51" s="96"/>
      <c r="P51" s="80"/>
      <c r="Q51" s="80"/>
      <c r="R51" s="96"/>
      <c r="S51" s="80"/>
      <c r="T51" s="80"/>
      <c r="U51" s="96"/>
      <c r="V51" s="80"/>
      <c r="W51" s="80"/>
      <c r="X51" s="96"/>
      <c r="Y51" s="80"/>
      <c r="Z51" s="80"/>
      <c r="AA51" s="96"/>
      <c r="AB51" s="80"/>
      <c r="AC51" s="80"/>
      <c r="AD51" s="96"/>
      <c r="AE51" s="80"/>
      <c r="AF51" s="80"/>
      <c r="AG51" s="96"/>
    </row>
    <row r="52" spans="1:33" ht="12.75">
      <c r="A52" s="78"/>
      <c r="B52" s="78"/>
      <c r="C52" s="78"/>
      <c r="D52" s="80"/>
      <c r="E52" s="80"/>
      <c r="F52" s="96"/>
      <c r="G52" s="80"/>
      <c r="H52" s="80"/>
      <c r="I52" s="96"/>
      <c r="J52" s="80"/>
      <c r="K52" s="80"/>
      <c r="L52" s="96"/>
      <c r="M52" s="80"/>
      <c r="N52" s="80"/>
      <c r="O52" s="96"/>
      <c r="P52" s="80"/>
      <c r="Q52" s="80"/>
      <c r="R52" s="96"/>
      <c r="S52" s="80"/>
      <c r="T52" s="80"/>
      <c r="U52" s="96"/>
      <c r="V52" s="80"/>
      <c r="W52" s="80"/>
      <c r="X52" s="96"/>
      <c r="Y52" s="80"/>
      <c r="Z52" s="80"/>
      <c r="AA52" s="96"/>
      <c r="AB52" s="80"/>
      <c r="AC52" s="80"/>
      <c r="AD52" s="96"/>
      <c r="AE52" s="80"/>
      <c r="AF52" s="80"/>
      <c r="AG52" s="96"/>
    </row>
    <row r="53" spans="1:33" ht="12.75">
      <c r="A53" s="78"/>
      <c r="B53" s="78"/>
      <c r="C53" s="78"/>
      <c r="D53" s="80"/>
      <c r="E53" s="80"/>
      <c r="F53" s="96"/>
      <c r="G53" s="80"/>
      <c r="H53" s="80"/>
      <c r="I53" s="96"/>
      <c r="J53" s="80"/>
      <c r="K53" s="80"/>
      <c r="L53" s="96"/>
      <c r="M53" s="80"/>
      <c r="N53" s="80"/>
      <c r="O53" s="96"/>
      <c r="P53" s="80"/>
      <c r="Q53" s="80"/>
      <c r="R53" s="96"/>
      <c r="S53" s="80"/>
      <c r="T53" s="80"/>
      <c r="U53" s="96"/>
      <c r="V53" s="80"/>
      <c r="W53" s="80"/>
      <c r="X53" s="96"/>
      <c r="Y53" s="80"/>
      <c r="Z53" s="80"/>
      <c r="AA53" s="96"/>
      <c r="AB53" s="80"/>
      <c r="AC53" s="80"/>
      <c r="AD53" s="96"/>
      <c r="AE53" s="80"/>
      <c r="AF53" s="80"/>
      <c r="AG53" s="96"/>
    </row>
    <row r="54" spans="1:33" ht="12.75">
      <c r="A54" s="78"/>
      <c r="B54" s="78"/>
      <c r="C54" s="78"/>
      <c r="D54" s="80"/>
      <c r="E54" s="80"/>
      <c r="F54" s="96"/>
      <c r="G54" s="80"/>
      <c r="H54" s="80"/>
      <c r="I54" s="96"/>
      <c r="J54" s="80"/>
      <c r="K54" s="80"/>
      <c r="L54" s="96"/>
      <c r="M54" s="80"/>
      <c r="N54" s="80"/>
      <c r="O54" s="96"/>
      <c r="P54" s="80"/>
      <c r="Q54" s="80"/>
      <c r="R54" s="96"/>
      <c r="S54" s="80"/>
      <c r="T54" s="80"/>
      <c r="U54" s="96"/>
      <c r="V54" s="80"/>
      <c r="W54" s="80"/>
      <c r="X54" s="96"/>
      <c r="Y54" s="80"/>
      <c r="Z54" s="80"/>
      <c r="AA54" s="96"/>
      <c r="AB54" s="80"/>
      <c r="AC54" s="80"/>
      <c r="AD54" s="96"/>
      <c r="AE54" s="80"/>
      <c r="AF54" s="80"/>
      <c r="AG54" s="96"/>
    </row>
    <row r="55" spans="1:33" ht="12.75">
      <c r="A55" s="78"/>
      <c r="B55" s="78"/>
      <c r="C55" s="78"/>
      <c r="D55" s="80"/>
      <c r="E55" s="80"/>
      <c r="F55" s="96"/>
      <c r="G55" s="80"/>
      <c r="H55" s="80"/>
      <c r="I55" s="96"/>
      <c r="J55" s="80"/>
      <c r="K55" s="80"/>
      <c r="L55" s="96"/>
      <c r="M55" s="80"/>
      <c r="N55" s="80"/>
      <c r="O55" s="96"/>
      <c r="P55" s="80"/>
      <c r="Q55" s="80"/>
      <c r="R55" s="96"/>
      <c r="S55" s="80"/>
      <c r="T55" s="80"/>
      <c r="U55" s="96"/>
      <c r="V55" s="80"/>
      <c r="W55" s="80"/>
      <c r="X55" s="96"/>
      <c r="Y55" s="80"/>
      <c r="Z55" s="80"/>
      <c r="AA55" s="96"/>
      <c r="AB55" s="80"/>
      <c r="AC55" s="80"/>
      <c r="AD55" s="96"/>
      <c r="AE55" s="80"/>
      <c r="AF55" s="80"/>
      <c r="AG55" s="96"/>
    </row>
    <row r="56" spans="1:33" ht="12.75">
      <c r="A56" s="78"/>
      <c r="B56" s="78"/>
      <c r="C56" s="78"/>
      <c r="D56" s="80"/>
      <c r="E56" s="80"/>
      <c r="F56" s="96"/>
      <c r="G56" s="80"/>
      <c r="H56" s="80"/>
      <c r="I56" s="96"/>
      <c r="J56" s="80"/>
      <c r="K56" s="80"/>
      <c r="L56" s="96"/>
      <c r="M56" s="80"/>
      <c r="N56" s="80"/>
      <c r="O56" s="96"/>
      <c r="P56" s="80"/>
      <c r="Q56" s="80"/>
      <c r="R56" s="96"/>
      <c r="S56" s="80"/>
      <c r="T56" s="80"/>
      <c r="U56" s="96"/>
      <c r="V56" s="80"/>
      <c r="W56" s="80"/>
      <c r="X56" s="96"/>
      <c r="Y56" s="80"/>
      <c r="Z56" s="80"/>
      <c r="AA56" s="96"/>
      <c r="AB56" s="80"/>
      <c r="AC56" s="80"/>
      <c r="AD56" s="96"/>
      <c r="AE56" s="80"/>
      <c r="AF56" s="80"/>
      <c r="AG56" s="96"/>
    </row>
    <row r="57" spans="1:33" ht="12.75">
      <c r="A57" s="78"/>
      <c r="B57" s="78"/>
      <c r="C57" s="78"/>
      <c r="D57" s="80"/>
      <c r="E57" s="80"/>
      <c r="F57" s="96"/>
      <c r="G57" s="80"/>
      <c r="H57" s="80"/>
      <c r="I57" s="96"/>
      <c r="J57" s="80"/>
      <c r="K57" s="80"/>
      <c r="L57" s="96"/>
      <c r="M57" s="80"/>
      <c r="N57" s="80"/>
      <c r="O57" s="96"/>
      <c r="P57" s="80"/>
      <c r="Q57" s="80"/>
      <c r="R57" s="96"/>
      <c r="S57" s="80"/>
      <c r="T57" s="80"/>
      <c r="U57" s="96"/>
      <c r="V57" s="80"/>
      <c r="W57" s="80"/>
      <c r="X57" s="96"/>
      <c r="Y57" s="80"/>
      <c r="Z57" s="80"/>
      <c r="AA57" s="96"/>
      <c r="AB57" s="80"/>
      <c r="AC57" s="80"/>
      <c r="AD57" s="96"/>
      <c r="AE57" s="80"/>
      <c r="AF57" s="80"/>
      <c r="AG57" s="96"/>
    </row>
    <row r="58" spans="1:33" ht="12.75">
      <c r="A58" s="78"/>
      <c r="B58" s="78"/>
      <c r="C58" s="78"/>
      <c r="D58" s="80"/>
      <c r="E58" s="80"/>
      <c r="F58" s="96"/>
      <c r="G58" s="80"/>
      <c r="H58" s="80"/>
      <c r="I58" s="96"/>
      <c r="J58" s="80"/>
      <c r="K58" s="80"/>
      <c r="L58" s="96"/>
      <c r="M58" s="80"/>
      <c r="N58" s="80"/>
      <c r="O58" s="96"/>
      <c r="P58" s="80"/>
      <c r="Q58" s="80"/>
      <c r="R58" s="96"/>
      <c r="S58" s="80"/>
      <c r="T58" s="80"/>
      <c r="U58" s="96"/>
      <c r="V58" s="80"/>
      <c r="W58" s="80"/>
      <c r="X58" s="96"/>
      <c r="Y58" s="80"/>
      <c r="Z58" s="80"/>
      <c r="AA58" s="96"/>
      <c r="AB58" s="80"/>
      <c r="AC58" s="80"/>
      <c r="AD58" s="96"/>
      <c r="AE58" s="80"/>
      <c r="AF58" s="80"/>
      <c r="AG58" s="96"/>
    </row>
    <row r="59" spans="1:33" ht="12.75">
      <c r="A59" s="78"/>
      <c r="B59" s="78"/>
      <c r="C59" s="78"/>
      <c r="D59" s="80"/>
      <c r="E59" s="80"/>
      <c r="F59" s="96"/>
      <c r="G59" s="80"/>
      <c r="H59" s="80"/>
      <c r="I59" s="96"/>
      <c r="J59" s="80"/>
      <c r="K59" s="80"/>
      <c r="L59" s="96"/>
      <c r="M59" s="80"/>
      <c r="N59" s="80"/>
      <c r="O59" s="96"/>
      <c r="P59" s="80"/>
      <c r="Q59" s="80"/>
      <c r="R59" s="96"/>
      <c r="S59" s="80"/>
      <c r="T59" s="80"/>
      <c r="U59" s="96"/>
      <c r="V59" s="80"/>
      <c r="W59" s="80"/>
      <c r="X59" s="96"/>
      <c r="Y59" s="80"/>
      <c r="Z59" s="80"/>
      <c r="AA59" s="96"/>
      <c r="AB59" s="80"/>
      <c r="AC59" s="80"/>
      <c r="AD59" s="96"/>
      <c r="AE59" s="80"/>
      <c r="AF59" s="80"/>
      <c r="AG59" s="96"/>
    </row>
    <row r="60" spans="1:33" ht="12.75">
      <c r="A60" s="78"/>
      <c r="B60" s="78"/>
      <c r="C60" s="78"/>
      <c r="D60" s="80"/>
      <c r="E60" s="80"/>
      <c r="F60" s="96"/>
      <c r="G60" s="80"/>
      <c r="H60" s="80"/>
      <c r="I60" s="96"/>
      <c r="J60" s="80"/>
      <c r="K60" s="80"/>
      <c r="L60" s="96"/>
      <c r="M60" s="80"/>
      <c r="N60" s="80"/>
      <c r="O60" s="96"/>
      <c r="P60" s="80"/>
      <c r="Q60" s="80"/>
      <c r="R60" s="96"/>
      <c r="S60" s="80"/>
      <c r="T60" s="80"/>
      <c r="U60" s="96"/>
      <c r="V60" s="80"/>
      <c r="W60" s="80"/>
      <c r="X60" s="96"/>
      <c r="Y60" s="80"/>
      <c r="Z60" s="80"/>
      <c r="AA60" s="96"/>
      <c r="AB60" s="80"/>
      <c r="AC60" s="80"/>
      <c r="AD60" s="96"/>
      <c r="AE60" s="80"/>
      <c r="AF60" s="80"/>
      <c r="AG60" s="96"/>
    </row>
    <row r="61" spans="1:33" ht="12.75">
      <c r="A61" s="78"/>
      <c r="B61" s="78"/>
      <c r="C61" s="78"/>
      <c r="D61" s="80"/>
      <c r="E61" s="80"/>
      <c r="F61" s="96"/>
      <c r="G61" s="80"/>
      <c r="H61" s="80"/>
      <c r="I61" s="96"/>
      <c r="J61" s="80"/>
      <c r="K61" s="80"/>
      <c r="L61" s="96"/>
      <c r="M61" s="80"/>
      <c r="N61" s="80"/>
      <c r="O61" s="96"/>
      <c r="P61" s="80"/>
      <c r="Q61" s="80"/>
      <c r="R61" s="96"/>
      <c r="S61" s="80"/>
      <c r="T61" s="80"/>
      <c r="U61" s="96"/>
      <c r="V61" s="80"/>
      <c r="W61" s="80"/>
      <c r="X61" s="96"/>
      <c r="Y61" s="80"/>
      <c r="Z61" s="80"/>
      <c r="AA61" s="96"/>
      <c r="AB61" s="80"/>
      <c r="AC61" s="80"/>
      <c r="AD61" s="96"/>
      <c r="AE61" s="80"/>
      <c r="AF61" s="80"/>
      <c r="AG61" s="96"/>
    </row>
    <row r="62" spans="1:33" ht="12.75">
      <c r="A62" s="78"/>
      <c r="B62" s="78"/>
      <c r="C62" s="78"/>
      <c r="D62" s="80"/>
      <c r="E62" s="80"/>
      <c r="F62" s="96"/>
      <c r="G62" s="80"/>
      <c r="H62" s="80"/>
      <c r="I62" s="96"/>
      <c r="J62" s="80"/>
      <c r="K62" s="80"/>
      <c r="L62" s="96"/>
      <c r="M62" s="80"/>
      <c r="N62" s="80"/>
      <c r="O62" s="96"/>
      <c r="P62" s="80"/>
      <c r="Q62" s="80"/>
      <c r="R62" s="96"/>
      <c r="S62" s="80"/>
      <c r="T62" s="80"/>
      <c r="U62" s="96"/>
      <c r="V62" s="80"/>
      <c r="W62" s="80"/>
      <c r="X62" s="96"/>
      <c r="Y62" s="80"/>
      <c r="Z62" s="80"/>
      <c r="AA62" s="96"/>
      <c r="AB62" s="80"/>
      <c r="AC62" s="80"/>
      <c r="AD62" s="96"/>
      <c r="AE62" s="80"/>
      <c r="AF62" s="80"/>
      <c r="AG62" s="96"/>
    </row>
    <row r="63" spans="1:33" ht="12.75">
      <c r="A63" s="78"/>
      <c r="B63" s="78"/>
      <c r="C63" s="78"/>
      <c r="D63" s="80"/>
      <c r="E63" s="80"/>
      <c r="F63" s="96"/>
      <c r="G63" s="80"/>
      <c r="H63" s="80"/>
      <c r="I63" s="96"/>
      <c r="J63" s="80"/>
      <c r="K63" s="80"/>
      <c r="L63" s="96"/>
      <c r="M63" s="80"/>
      <c r="N63" s="80"/>
      <c r="O63" s="96"/>
      <c r="P63" s="80"/>
      <c r="Q63" s="80"/>
      <c r="R63" s="96"/>
      <c r="S63" s="80"/>
      <c r="T63" s="80"/>
      <c r="U63" s="96"/>
      <c r="V63" s="80"/>
      <c r="W63" s="80"/>
      <c r="X63" s="96"/>
      <c r="Y63" s="80"/>
      <c r="Z63" s="80"/>
      <c r="AA63" s="96"/>
      <c r="AB63" s="80"/>
      <c r="AC63" s="80"/>
      <c r="AD63" s="96"/>
      <c r="AE63" s="80"/>
      <c r="AF63" s="80"/>
      <c r="AG63" s="96"/>
    </row>
    <row r="64" spans="1:33" ht="12.75">
      <c r="A64" s="78"/>
      <c r="B64" s="78"/>
      <c r="C64" s="78"/>
      <c r="D64" s="80"/>
      <c r="E64" s="80"/>
      <c r="F64" s="96"/>
      <c r="G64" s="80"/>
      <c r="H64" s="80"/>
      <c r="I64" s="96"/>
      <c r="J64" s="80"/>
      <c r="K64" s="80"/>
      <c r="L64" s="96"/>
      <c r="M64" s="80"/>
      <c r="N64" s="80"/>
      <c r="O64" s="96"/>
      <c r="P64" s="80"/>
      <c r="Q64" s="80"/>
      <c r="R64" s="96"/>
      <c r="S64" s="80"/>
      <c r="T64" s="80"/>
      <c r="U64" s="96"/>
      <c r="V64" s="80"/>
      <c r="W64" s="80"/>
      <c r="X64" s="96"/>
      <c r="Y64" s="80"/>
      <c r="Z64" s="80"/>
      <c r="AA64" s="96"/>
      <c r="AB64" s="80"/>
      <c r="AC64" s="80"/>
      <c r="AD64" s="96"/>
      <c r="AE64" s="80"/>
      <c r="AF64" s="80"/>
      <c r="AG64" s="96"/>
    </row>
    <row r="65" spans="1:33" ht="12.75">
      <c r="A65" s="78"/>
      <c r="B65" s="78"/>
      <c r="C65" s="78"/>
      <c r="D65" s="80"/>
      <c r="E65" s="80"/>
      <c r="F65" s="96"/>
      <c r="G65" s="80"/>
      <c r="H65" s="80"/>
      <c r="I65" s="96"/>
      <c r="J65" s="80"/>
      <c r="K65" s="80"/>
      <c r="L65" s="96"/>
      <c r="M65" s="80"/>
      <c r="N65" s="80"/>
      <c r="O65" s="96"/>
      <c r="P65" s="80"/>
      <c r="Q65" s="80"/>
      <c r="R65" s="96"/>
      <c r="S65" s="80"/>
      <c r="T65" s="80"/>
      <c r="U65" s="96"/>
      <c r="V65" s="80"/>
      <c r="W65" s="80"/>
      <c r="X65" s="96"/>
      <c r="Y65" s="80"/>
      <c r="Z65" s="80"/>
      <c r="AA65" s="96"/>
      <c r="AB65" s="80"/>
      <c r="AC65" s="80"/>
      <c r="AD65" s="96"/>
      <c r="AE65" s="80"/>
      <c r="AF65" s="80"/>
      <c r="AG65" s="96"/>
    </row>
    <row r="66" spans="1:33" ht="12.75">
      <c r="A66" s="78"/>
      <c r="B66" s="78"/>
      <c r="C66" s="78"/>
      <c r="D66" s="80"/>
      <c r="E66" s="80"/>
      <c r="F66" s="96"/>
      <c r="G66" s="80"/>
      <c r="H66" s="80"/>
      <c r="I66" s="96"/>
      <c r="J66" s="80"/>
      <c r="K66" s="80"/>
      <c r="L66" s="96"/>
      <c r="M66" s="80"/>
      <c r="N66" s="80"/>
      <c r="O66" s="96"/>
      <c r="P66" s="80"/>
      <c r="Q66" s="80"/>
      <c r="R66" s="96"/>
      <c r="S66" s="80"/>
      <c r="T66" s="80"/>
      <c r="U66" s="96"/>
      <c r="V66" s="80"/>
      <c r="W66" s="80"/>
      <c r="X66" s="96"/>
      <c r="Y66" s="80"/>
      <c r="Z66" s="80"/>
      <c r="AA66" s="96"/>
      <c r="AB66" s="80"/>
      <c r="AC66" s="80"/>
      <c r="AD66" s="96"/>
      <c r="AE66" s="80"/>
      <c r="AF66" s="80"/>
      <c r="AG66" s="96"/>
    </row>
    <row r="67" spans="1:33" ht="12.75">
      <c r="A67" s="78"/>
      <c r="B67" s="78"/>
      <c r="C67" s="78"/>
      <c r="D67" s="80"/>
      <c r="E67" s="80"/>
      <c r="F67" s="96"/>
      <c r="G67" s="80"/>
      <c r="H67" s="80"/>
      <c r="I67" s="96"/>
      <c r="J67" s="80"/>
      <c r="K67" s="80"/>
      <c r="L67" s="96"/>
      <c r="M67" s="80"/>
      <c r="N67" s="80"/>
      <c r="O67" s="96"/>
      <c r="P67" s="80"/>
      <c r="Q67" s="80"/>
      <c r="R67" s="96"/>
      <c r="S67" s="80"/>
      <c r="T67" s="80"/>
      <c r="U67" s="96"/>
      <c r="V67" s="80"/>
      <c r="W67" s="80"/>
      <c r="X67" s="96"/>
      <c r="Y67" s="80"/>
      <c r="Z67" s="80"/>
      <c r="AA67" s="96"/>
      <c r="AB67" s="80"/>
      <c r="AC67" s="80"/>
      <c r="AD67" s="96"/>
      <c r="AE67" s="80"/>
      <c r="AF67" s="80"/>
      <c r="AG67" s="96"/>
    </row>
    <row r="68" spans="1:33" ht="12.75">
      <c r="A68" s="78"/>
      <c r="B68" s="78"/>
      <c r="C68" s="78"/>
      <c r="D68" s="80"/>
      <c r="E68" s="80"/>
      <c r="F68" s="96"/>
      <c r="G68" s="80"/>
      <c r="H68" s="80"/>
      <c r="I68" s="96"/>
      <c r="J68" s="80"/>
      <c r="K68" s="80"/>
      <c r="L68" s="96"/>
      <c r="M68" s="80"/>
      <c r="N68" s="80"/>
      <c r="O68" s="96"/>
      <c r="P68" s="80"/>
      <c r="Q68" s="80"/>
      <c r="R68" s="96"/>
      <c r="S68" s="80"/>
      <c r="T68" s="80"/>
      <c r="U68" s="96"/>
      <c r="V68" s="80"/>
      <c r="W68" s="80"/>
      <c r="X68" s="96"/>
      <c r="Y68" s="80"/>
      <c r="Z68" s="80"/>
      <c r="AA68" s="96"/>
      <c r="AB68" s="80"/>
      <c r="AC68" s="80"/>
      <c r="AD68" s="96"/>
      <c r="AE68" s="80"/>
      <c r="AF68" s="80"/>
      <c r="AG68" s="96"/>
    </row>
    <row r="69" spans="1:33" ht="12.75">
      <c r="A69" s="78"/>
      <c r="B69" s="78"/>
      <c r="C69" s="78"/>
      <c r="D69" s="80"/>
      <c r="E69" s="80"/>
      <c r="F69" s="96"/>
      <c r="G69" s="80"/>
      <c r="H69" s="80"/>
      <c r="I69" s="96"/>
      <c r="J69" s="80"/>
      <c r="K69" s="80"/>
      <c r="L69" s="96"/>
      <c r="M69" s="80"/>
      <c r="N69" s="80"/>
      <c r="O69" s="96"/>
      <c r="P69" s="80"/>
      <c r="Q69" s="80"/>
      <c r="R69" s="96"/>
      <c r="S69" s="80"/>
      <c r="T69" s="80"/>
      <c r="U69" s="96"/>
      <c r="V69" s="80"/>
      <c r="W69" s="80"/>
      <c r="X69" s="96"/>
      <c r="Y69" s="80"/>
      <c r="Z69" s="80"/>
      <c r="AA69" s="96"/>
      <c r="AB69" s="80"/>
      <c r="AC69" s="80"/>
      <c r="AD69" s="96"/>
      <c r="AE69" s="80"/>
      <c r="AF69" s="80"/>
      <c r="AG69" s="96"/>
    </row>
    <row r="70" spans="1:33" ht="12.75">
      <c r="A70" s="78"/>
      <c r="B70" s="78"/>
      <c r="C70" s="78"/>
      <c r="D70" s="80"/>
      <c r="E70" s="80"/>
      <c r="F70" s="96"/>
      <c r="G70" s="80"/>
      <c r="H70" s="80"/>
      <c r="I70" s="96"/>
      <c r="J70" s="80"/>
      <c r="K70" s="80"/>
      <c r="L70" s="96"/>
      <c r="M70" s="80"/>
      <c r="N70" s="80"/>
      <c r="O70" s="96"/>
      <c r="P70" s="80"/>
      <c r="Q70" s="80"/>
      <c r="R70" s="96"/>
      <c r="S70" s="80"/>
      <c r="T70" s="80"/>
      <c r="U70" s="96"/>
      <c r="V70" s="80"/>
      <c r="W70" s="80"/>
      <c r="X70" s="96"/>
      <c r="Y70" s="80"/>
      <c r="Z70" s="80"/>
      <c r="AA70" s="96"/>
      <c r="AB70" s="80"/>
      <c r="AC70" s="80"/>
      <c r="AD70" s="96"/>
      <c r="AE70" s="80"/>
      <c r="AF70" s="80"/>
      <c r="AG70" s="96"/>
    </row>
    <row r="71" spans="1:33" ht="12.75">
      <c r="A71" s="78"/>
      <c r="B71" s="78"/>
      <c r="C71" s="78"/>
      <c r="D71" s="80"/>
      <c r="E71" s="80"/>
      <c r="F71" s="96"/>
      <c r="G71" s="80"/>
      <c r="H71" s="80"/>
      <c r="I71" s="96"/>
      <c r="J71" s="80"/>
      <c r="K71" s="80"/>
      <c r="L71" s="96"/>
      <c r="M71" s="80"/>
      <c r="N71" s="80"/>
      <c r="O71" s="96"/>
      <c r="P71" s="80"/>
      <c r="Q71" s="80"/>
      <c r="R71" s="96"/>
      <c r="S71" s="80"/>
      <c r="T71" s="80"/>
      <c r="U71" s="96"/>
      <c r="V71" s="80"/>
      <c r="W71" s="80"/>
      <c r="X71" s="96"/>
      <c r="Y71" s="80"/>
      <c r="Z71" s="80"/>
      <c r="AA71" s="96"/>
      <c r="AB71" s="80"/>
      <c r="AC71" s="80"/>
      <c r="AD71" s="96"/>
      <c r="AE71" s="80"/>
      <c r="AF71" s="80"/>
      <c r="AG71" s="96"/>
    </row>
    <row r="72" spans="1:33" ht="12.75">
      <c r="A72" s="78"/>
      <c r="B72" s="78"/>
      <c r="C72" s="78"/>
      <c r="D72" s="80"/>
      <c r="E72" s="80"/>
      <c r="F72" s="96"/>
      <c r="G72" s="80"/>
      <c r="H72" s="80"/>
      <c r="I72" s="96"/>
      <c r="J72" s="80"/>
      <c r="K72" s="80"/>
      <c r="L72" s="96"/>
      <c r="M72" s="80"/>
      <c r="N72" s="80"/>
      <c r="O72" s="96"/>
      <c r="P72" s="80"/>
      <c r="Q72" s="80"/>
      <c r="R72" s="96"/>
      <c r="S72" s="80"/>
      <c r="T72" s="80"/>
      <c r="U72" s="96"/>
      <c r="V72" s="80"/>
      <c r="W72" s="80"/>
      <c r="X72" s="96"/>
      <c r="Y72" s="80"/>
      <c r="Z72" s="80"/>
      <c r="AA72" s="96"/>
      <c r="AB72" s="80"/>
      <c r="AC72" s="80"/>
      <c r="AD72" s="96"/>
      <c r="AE72" s="80"/>
      <c r="AF72" s="80"/>
      <c r="AG72" s="96"/>
    </row>
    <row r="73" spans="1:33" ht="12.75">
      <c r="A73" s="78"/>
      <c r="B73" s="78"/>
      <c r="C73" s="78"/>
      <c r="D73" s="80"/>
      <c r="E73" s="80"/>
      <c r="F73" s="96"/>
      <c r="G73" s="80"/>
      <c r="H73" s="80"/>
      <c r="I73" s="96"/>
      <c r="J73" s="80"/>
      <c r="K73" s="80"/>
      <c r="L73" s="96"/>
      <c r="M73" s="80"/>
      <c r="N73" s="80"/>
      <c r="O73" s="96"/>
      <c r="P73" s="80"/>
      <c r="Q73" s="80"/>
      <c r="R73" s="96"/>
      <c r="S73" s="80"/>
      <c r="T73" s="80"/>
      <c r="U73" s="96"/>
      <c r="V73" s="80"/>
      <c r="W73" s="80"/>
      <c r="X73" s="96"/>
      <c r="Y73" s="80"/>
      <c r="Z73" s="80"/>
      <c r="AA73" s="96"/>
      <c r="AB73" s="80"/>
      <c r="AC73" s="80"/>
      <c r="AD73" s="96"/>
      <c r="AE73" s="80"/>
      <c r="AF73" s="80"/>
      <c r="AG73" s="96"/>
    </row>
    <row r="74" spans="1:33" ht="12.75">
      <c r="A74" s="78"/>
      <c r="B74" s="78"/>
      <c r="C74" s="78"/>
      <c r="D74" s="80"/>
      <c r="E74" s="80"/>
      <c r="F74" s="96"/>
      <c r="G74" s="80"/>
      <c r="H74" s="80"/>
      <c r="I74" s="96"/>
      <c r="J74" s="80"/>
      <c r="K74" s="80"/>
      <c r="L74" s="96"/>
      <c r="M74" s="80"/>
      <c r="N74" s="80"/>
      <c r="O74" s="96"/>
      <c r="P74" s="80"/>
      <c r="Q74" s="80"/>
      <c r="R74" s="96"/>
      <c r="S74" s="80"/>
      <c r="T74" s="80"/>
      <c r="U74" s="96"/>
      <c r="V74" s="80"/>
      <c r="W74" s="80"/>
      <c r="X74" s="96"/>
      <c r="Y74" s="80"/>
      <c r="Z74" s="80"/>
      <c r="AA74" s="96"/>
      <c r="AB74" s="80"/>
      <c r="AC74" s="80"/>
      <c r="AD74" s="96"/>
      <c r="AE74" s="80"/>
      <c r="AF74" s="80"/>
      <c r="AG74" s="96"/>
    </row>
    <row r="75" spans="1:33" ht="12.75">
      <c r="A75" s="78"/>
      <c r="B75" s="78"/>
      <c r="C75" s="78"/>
      <c r="D75" s="80"/>
      <c r="E75" s="80"/>
      <c r="F75" s="96"/>
      <c r="G75" s="80"/>
      <c r="H75" s="80"/>
      <c r="I75" s="96"/>
      <c r="J75" s="80"/>
      <c r="K75" s="80"/>
      <c r="L75" s="96"/>
      <c r="M75" s="80"/>
      <c r="N75" s="80"/>
      <c r="O75" s="96"/>
      <c r="P75" s="80"/>
      <c r="Q75" s="80"/>
      <c r="R75" s="96"/>
      <c r="S75" s="80"/>
      <c r="T75" s="80"/>
      <c r="U75" s="96"/>
      <c r="V75" s="80"/>
      <c r="W75" s="80"/>
      <c r="X75" s="96"/>
      <c r="Y75" s="80"/>
      <c r="Z75" s="80"/>
      <c r="AA75" s="96"/>
      <c r="AB75" s="80"/>
      <c r="AC75" s="80"/>
      <c r="AD75" s="96"/>
      <c r="AE75" s="80"/>
      <c r="AF75" s="80"/>
      <c r="AG75" s="96"/>
    </row>
    <row r="76" spans="1:33" ht="12.75">
      <c r="A76" s="78"/>
      <c r="B76" s="78"/>
      <c r="C76" s="78"/>
      <c r="D76" s="80"/>
      <c r="E76" s="80"/>
      <c r="F76" s="96"/>
      <c r="G76" s="80"/>
      <c r="H76" s="80"/>
      <c r="I76" s="96"/>
      <c r="J76" s="80"/>
      <c r="K76" s="80"/>
      <c r="L76" s="96"/>
      <c r="M76" s="80"/>
      <c r="N76" s="80"/>
      <c r="O76" s="96"/>
      <c r="P76" s="80"/>
      <c r="Q76" s="80"/>
      <c r="R76" s="96"/>
      <c r="S76" s="80"/>
      <c r="T76" s="80"/>
      <c r="U76" s="96"/>
      <c r="V76" s="80"/>
      <c r="W76" s="80"/>
      <c r="X76" s="96"/>
      <c r="Y76" s="80"/>
      <c r="Z76" s="80"/>
      <c r="AA76" s="96"/>
      <c r="AB76" s="80"/>
      <c r="AC76" s="80"/>
      <c r="AD76" s="96"/>
      <c r="AE76" s="80"/>
      <c r="AF76" s="80"/>
      <c r="AG76" s="96"/>
    </row>
    <row r="77" spans="1:33" ht="12.75">
      <c r="A77" s="78"/>
      <c r="B77" s="78"/>
      <c r="C77" s="78"/>
      <c r="D77" s="80"/>
      <c r="E77" s="80"/>
      <c r="F77" s="96"/>
      <c r="G77" s="80"/>
      <c r="H77" s="80"/>
      <c r="I77" s="96"/>
      <c r="J77" s="80"/>
      <c r="K77" s="80"/>
      <c r="L77" s="96"/>
      <c r="M77" s="80"/>
      <c r="N77" s="80"/>
      <c r="O77" s="96"/>
      <c r="P77" s="80"/>
      <c r="Q77" s="80"/>
      <c r="R77" s="96"/>
      <c r="S77" s="80"/>
      <c r="T77" s="80"/>
      <c r="U77" s="96"/>
      <c r="V77" s="80"/>
      <c r="W77" s="80"/>
      <c r="X77" s="96"/>
      <c r="Y77" s="80"/>
      <c r="Z77" s="80"/>
      <c r="AA77" s="96"/>
      <c r="AB77" s="80"/>
      <c r="AC77" s="80"/>
      <c r="AD77" s="96"/>
      <c r="AE77" s="80"/>
      <c r="AF77" s="80"/>
      <c r="AG77" s="96"/>
    </row>
    <row r="78" spans="1:33" ht="12.75">
      <c r="A78" s="78"/>
      <c r="B78" s="78"/>
      <c r="C78" s="78"/>
      <c r="D78" s="80"/>
      <c r="E78" s="80"/>
      <c r="F78" s="96"/>
      <c r="G78" s="80"/>
      <c r="H78" s="80"/>
      <c r="I78" s="96"/>
      <c r="J78" s="80"/>
      <c r="K78" s="80"/>
      <c r="L78" s="96"/>
      <c r="M78" s="80"/>
      <c r="N78" s="80"/>
      <c r="O78" s="96"/>
      <c r="P78" s="80"/>
      <c r="Q78" s="80"/>
      <c r="R78" s="96"/>
      <c r="S78" s="80"/>
      <c r="T78" s="80"/>
      <c r="U78" s="96"/>
      <c r="V78" s="80"/>
      <c r="W78" s="80"/>
      <c r="X78" s="96"/>
      <c r="Y78" s="80"/>
      <c r="Z78" s="80"/>
      <c r="AA78" s="96"/>
      <c r="AB78" s="80"/>
      <c r="AC78" s="80"/>
      <c r="AD78" s="96"/>
      <c r="AE78" s="80"/>
      <c r="AF78" s="80"/>
      <c r="AG78" s="96"/>
    </row>
    <row r="79" spans="1:33" ht="12.75">
      <c r="A79" s="78"/>
      <c r="B79" s="78"/>
      <c r="C79" s="78"/>
      <c r="D79" s="80"/>
      <c r="E79" s="80"/>
      <c r="F79" s="96"/>
      <c r="G79" s="80"/>
      <c r="H79" s="80"/>
      <c r="I79" s="96"/>
      <c r="J79" s="80"/>
      <c r="K79" s="80"/>
      <c r="L79" s="96"/>
      <c r="M79" s="80"/>
      <c r="N79" s="80"/>
      <c r="O79" s="96"/>
      <c r="P79" s="80"/>
      <c r="Q79" s="80"/>
      <c r="R79" s="96"/>
      <c r="S79" s="80"/>
      <c r="T79" s="80"/>
      <c r="U79" s="96"/>
      <c r="V79" s="80"/>
      <c r="W79" s="80"/>
      <c r="X79" s="96"/>
      <c r="Y79" s="80"/>
      <c r="Z79" s="80"/>
      <c r="AA79" s="96"/>
      <c r="AB79" s="80"/>
      <c r="AC79" s="80"/>
      <c r="AD79" s="96"/>
      <c r="AE79" s="80"/>
      <c r="AF79" s="80"/>
      <c r="AG79" s="96"/>
    </row>
    <row r="80" spans="1:33" ht="12.75">
      <c r="A80" s="78"/>
      <c r="B80" s="78"/>
      <c r="C80" s="78"/>
      <c r="D80" s="80"/>
      <c r="E80" s="80"/>
      <c r="F80" s="96"/>
      <c r="G80" s="80"/>
      <c r="H80" s="80"/>
      <c r="I80" s="96"/>
      <c r="J80" s="80"/>
      <c r="K80" s="80"/>
      <c r="L80" s="96"/>
      <c r="M80" s="80"/>
      <c r="N80" s="80"/>
      <c r="O80" s="96"/>
      <c r="P80" s="80"/>
      <c r="Q80" s="80"/>
      <c r="R80" s="96"/>
      <c r="S80" s="80"/>
      <c r="T80" s="80"/>
      <c r="U80" s="96"/>
      <c r="V80" s="80"/>
      <c r="W80" s="80"/>
      <c r="X80" s="96"/>
      <c r="Y80" s="80"/>
      <c r="Z80" s="80"/>
      <c r="AA80" s="96"/>
      <c r="AB80" s="80"/>
      <c r="AC80" s="80"/>
      <c r="AD80" s="96"/>
      <c r="AE80" s="80"/>
      <c r="AF80" s="80"/>
      <c r="AG80" s="96"/>
    </row>
    <row r="81" spans="4:33" ht="12.75">
      <c r="D81" s="55"/>
      <c r="E81" s="55"/>
      <c r="F81" s="97"/>
      <c r="G81" s="55"/>
      <c r="H81" s="55"/>
      <c r="I81" s="97"/>
      <c r="J81" s="55"/>
      <c r="K81" s="55"/>
      <c r="L81" s="97"/>
      <c r="M81" s="55"/>
      <c r="N81" s="55"/>
      <c r="O81" s="97"/>
      <c r="P81" s="55"/>
      <c r="Q81" s="55"/>
      <c r="R81" s="97"/>
      <c r="S81" s="55"/>
      <c r="T81" s="55"/>
      <c r="U81" s="97"/>
      <c r="V81" s="55"/>
      <c r="W81" s="55"/>
      <c r="X81" s="97"/>
      <c r="Y81" s="55"/>
      <c r="Z81" s="55"/>
      <c r="AA81" s="97"/>
      <c r="AB81" s="55"/>
      <c r="AC81" s="55"/>
      <c r="AD81" s="97"/>
      <c r="AE81" s="55"/>
      <c r="AF81" s="55"/>
      <c r="AG81" s="97"/>
    </row>
    <row r="82" spans="4:33" ht="12.75">
      <c r="D82" s="55"/>
      <c r="E82" s="55"/>
      <c r="F82" s="97"/>
      <c r="G82" s="55"/>
      <c r="H82" s="55"/>
      <c r="I82" s="97"/>
      <c r="J82" s="55"/>
      <c r="K82" s="55"/>
      <c r="L82" s="97"/>
      <c r="M82" s="55"/>
      <c r="N82" s="55"/>
      <c r="O82" s="97"/>
      <c r="P82" s="55"/>
      <c r="Q82" s="55"/>
      <c r="R82" s="97"/>
      <c r="S82" s="55"/>
      <c r="T82" s="55"/>
      <c r="U82" s="97"/>
      <c r="V82" s="55"/>
      <c r="W82" s="55"/>
      <c r="X82" s="97"/>
      <c r="Y82" s="55"/>
      <c r="Z82" s="55"/>
      <c r="AA82" s="97"/>
      <c r="AB82" s="55"/>
      <c r="AC82" s="55"/>
      <c r="AD82" s="97"/>
      <c r="AE82" s="55"/>
      <c r="AF82" s="55"/>
      <c r="AG82" s="97"/>
    </row>
  </sheetData>
  <sheetProtection/>
  <mergeCells count="1">
    <mergeCell ref="B1:AG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82"/>
  <sheetViews>
    <sheetView showGridLines="0" zoomScalePageLayoutView="0" workbookViewId="0" topLeftCell="A1">
      <selection activeCell="A1" sqref="A1:AG7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5" width="12.140625" style="0" hidden="1" customWidth="1"/>
    <col min="6" max="6" width="12.140625" style="98" customWidth="1"/>
    <col min="7" max="8" width="12.140625" style="0" hidden="1" customWidth="1"/>
    <col min="9" max="9" width="12.140625" style="98" customWidth="1"/>
    <col min="10" max="11" width="12.140625" style="0" hidden="1" customWidth="1"/>
    <col min="12" max="12" width="12.140625" style="98" customWidth="1"/>
    <col min="13" max="14" width="12.140625" style="0" hidden="1" customWidth="1"/>
    <col min="15" max="15" width="12.140625" style="98" customWidth="1"/>
    <col min="16" max="17" width="12.140625" style="0" hidden="1" customWidth="1"/>
    <col min="18" max="18" width="12.140625" style="98" customWidth="1"/>
    <col min="19" max="20" width="12.140625" style="0" hidden="1" customWidth="1"/>
    <col min="21" max="21" width="12.140625" style="98" customWidth="1"/>
    <col min="22" max="23" width="12.140625" style="0" hidden="1" customWidth="1"/>
    <col min="24" max="24" width="12.140625" style="98" customWidth="1"/>
    <col min="25" max="26" width="12.140625" style="0" hidden="1" customWidth="1"/>
    <col min="27" max="27" width="12.140625" style="98" customWidth="1"/>
    <col min="28" max="29" width="12.140625" style="0" hidden="1" customWidth="1"/>
    <col min="30" max="30" width="12.140625" style="98" customWidth="1"/>
    <col min="31" max="32" width="12.140625" style="0" hidden="1" customWidth="1"/>
    <col min="33" max="33" width="12.140625" style="98" customWidth="1"/>
  </cols>
  <sheetData>
    <row r="1" spans="1:33" ht="18.75" customHeight="1">
      <c r="A1" s="3"/>
      <c r="B1" s="99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ht="51">
      <c r="A2" s="4"/>
      <c r="B2" s="56" t="s">
        <v>1</v>
      </c>
      <c r="C2" s="57" t="s">
        <v>2</v>
      </c>
      <c r="D2" s="43" t="s">
        <v>3</v>
      </c>
      <c r="E2" s="44" t="s">
        <v>4</v>
      </c>
      <c r="F2" s="108" t="s">
        <v>5</v>
      </c>
      <c r="G2" s="108" t="s">
        <v>6</v>
      </c>
      <c r="H2" s="108" t="s">
        <v>7</v>
      </c>
      <c r="I2" s="108" t="s">
        <v>8</v>
      </c>
      <c r="J2" s="108" t="s">
        <v>9</v>
      </c>
      <c r="K2" s="108" t="s">
        <v>10</v>
      </c>
      <c r="L2" s="108" t="s">
        <v>11</v>
      </c>
      <c r="M2" s="108" t="s">
        <v>9</v>
      </c>
      <c r="N2" s="108" t="s">
        <v>3</v>
      </c>
      <c r="O2" s="108" t="s">
        <v>12</v>
      </c>
      <c r="P2" s="108" t="s">
        <v>13</v>
      </c>
      <c r="Q2" s="108" t="s">
        <v>14</v>
      </c>
      <c r="R2" s="108" t="s">
        <v>15</v>
      </c>
      <c r="S2" s="108" t="s">
        <v>16</v>
      </c>
      <c r="T2" s="108" t="s">
        <v>14</v>
      </c>
      <c r="U2" s="108" t="s">
        <v>17</v>
      </c>
      <c r="V2" s="108" t="s">
        <v>16</v>
      </c>
      <c r="W2" s="108" t="s">
        <v>18</v>
      </c>
      <c r="X2" s="108" t="s">
        <v>19</v>
      </c>
      <c r="Y2" s="108" t="s">
        <v>20</v>
      </c>
      <c r="Z2" s="108" t="s">
        <v>21</v>
      </c>
      <c r="AA2" s="108" t="s">
        <v>22</v>
      </c>
      <c r="AB2" s="108" t="s">
        <v>23</v>
      </c>
      <c r="AC2" s="108" t="s">
        <v>24</v>
      </c>
      <c r="AD2" s="108" t="s">
        <v>25</v>
      </c>
      <c r="AE2" s="108" t="s">
        <v>26</v>
      </c>
      <c r="AF2" s="108" t="s">
        <v>7</v>
      </c>
      <c r="AG2" s="108" t="s">
        <v>27</v>
      </c>
    </row>
    <row r="3" spans="1:33" ht="12.75">
      <c r="A3" s="58"/>
      <c r="B3" s="59"/>
      <c r="C3" s="59"/>
      <c r="D3" s="60"/>
      <c r="E3" s="145"/>
      <c r="F3" s="150"/>
      <c r="G3" s="151"/>
      <c r="H3" s="151"/>
      <c r="I3" s="150"/>
      <c r="J3" s="151"/>
      <c r="K3" s="151"/>
      <c r="L3" s="150"/>
      <c r="M3" s="151"/>
      <c r="N3" s="151"/>
      <c r="O3" s="150"/>
      <c r="P3" s="151"/>
      <c r="Q3" s="151"/>
      <c r="R3" s="150"/>
      <c r="S3" s="151"/>
      <c r="T3" s="151"/>
      <c r="U3" s="150"/>
      <c r="V3" s="151"/>
      <c r="W3" s="151"/>
      <c r="X3" s="150"/>
      <c r="Y3" s="151"/>
      <c r="Z3" s="151"/>
      <c r="AA3" s="150"/>
      <c r="AB3" s="151"/>
      <c r="AC3" s="151"/>
      <c r="AD3" s="150"/>
      <c r="AE3" s="151"/>
      <c r="AF3" s="151"/>
      <c r="AG3" s="150"/>
    </row>
    <row r="4" spans="1:33" ht="16.5">
      <c r="A4" s="61"/>
      <c r="B4" s="62" t="s">
        <v>588</v>
      </c>
      <c r="C4" s="63"/>
      <c r="D4" s="64"/>
      <c r="E4" s="146"/>
      <c r="F4" s="152"/>
      <c r="G4" s="153"/>
      <c r="H4" s="153"/>
      <c r="I4" s="152"/>
      <c r="J4" s="153"/>
      <c r="K4" s="153"/>
      <c r="L4" s="152"/>
      <c r="M4" s="153"/>
      <c r="N4" s="153"/>
      <c r="O4" s="152"/>
      <c r="P4" s="153"/>
      <c r="Q4" s="153"/>
      <c r="R4" s="152"/>
      <c r="S4" s="153"/>
      <c r="T4" s="153"/>
      <c r="U4" s="152"/>
      <c r="V4" s="153"/>
      <c r="W4" s="153"/>
      <c r="X4" s="152"/>
      <c r="Y4" s="153"/>
      <c r="Z4" s="153"/>
      <c r="AA4" s="152"/>
      <c r="AB4" s="153"/>
      <c r="AC4" s="153"/>
      <c r="AD4" s="152"/>
      <c r="AE4" s="153"/>
      <c r="AF4" s="153"/>
      <c r="AG4" s="152"/>
    </row>
    <row r="5" spans="1:33" ht="12.75">
      <c r="A5" s="58"/>
      <c r="B5" s="65"/>
      <c r="C5" s="59"/>
      <c r="D5" s="64"/>
      <c r="E5" s="146"/>
      <c r="F5" s="152"/>
      <c r="G5" s="153"/>
      <c r="H5" s="153"/>
      <c r="I5" s="152"/>
      <c r="J5" s="153"/>
      <c r="K5" s="153"/>
      <c r="L5" s="152"/>
      <c r="M5" s="153"/>
      <c r="N5" s="153"/>
      <c r="O5" s="152"/>
      <c r="P5" s="153"/>
      <c r="Q5" s="153"/>
      <c r="R5" s="152"/>
      <c r="S5" s="153"/>
      <c r="T5" s="153"/>
      <c r="U5" s="152"/>
      <c r="V5" s="153"/>
      <c r="W5" s="153"/>
      <c r="X5" s="152"/>
      <c r="Y5" s="153"/>
      <c r="Z5" s="153"/>
      <c r="AA5" s="152"/>
      <c r="AB5" s="153"/>
      <c r="AC5" s="153"/>
      <c r="AD5" s="152"/>
      <c r="AE5" s="153"/>
      <c r="AF5" s="153"/>
      <c r="AG5" s="152"/>
    </row>
    <row r="6" spans="1:33" ht="12.75">
      <c r="A6" s="66" t="s">
        <v>568</v>
      </c>
      <c r="B6" s="67" t="s">
        <v>55</v>
      </c>
      <c r="C6" s="68" t="s">
        <v>56</v>
      </c>
      <c r="D6" s="69">
        <v>31893725915</v>
      </c>
      <c r="E6" s="147">
        <v>34957407436</v>
      </c>
      <c r="F6" s="154">
        <f>IF($E6=0,0,($D6/$E6))</f>
        <v>0.9123595899779186</v>
      </c>
      <c r="G6" s="155">
        <v>9048656428</v>
      </c>
      <c r="H6" s="155">
        <v>30646274349</v>
      </c>
      <c r="I6" s="154">
        <f>IF($H6=0,0,($G6/$H6))</f>
        <v>0.2952612224557489</v>
      </c>
      <c r="J6" s="155">
        <v>9048656428</v>
      </c>
      <c r="K6" s="155">
        <v>20221089317</v>
      </c>
      <c r="L6" s="154">
        <f>IF($K6=0,0,($J6/$K6))</f>
        <v>0.4474861015718246</v>
      </c>
      <c r="M6" s="155">
        <v>9048656428</v>
      </c>
      <c r="N6" s="155">
        <v>31893725915</v>
      </c>
      <c r="O6" s="154">
        <f>IF($D6=0,0,($M6/$D6))</f>
        <v>0.28371274187643</v>
      </c>
      <c r="P6" s="155">
        <v>3035219000</v>
      </c>
      <c r="Q6" s="155">
        <v>6725067000</v>
      </c>
      <c r="R6" s="154">
        <f>IF($Q6=0,0,($P6/$Q6))</f>
        <v>0.4513291837835965</v>
      </c>
      <c r="S6" s="155">
        <v>1000000000</v>
      </c>
      <c r="T6" s="155">
        <v>6725067000</v>
      </c>
      <c r="U6" s="154">
        <f>IF($T6=0,0,($S6/$T6))</f>
        <v>0.1486974033121157</v>
      </c>
      <c r="V6" s="155">
        <v>1000000000</v>
      </c>
      <c r="W6" s="155">
        <v>49090941000</v>
      </c>
      <c r="X6" s="154">
        <f>IF($W6=0,0,($V6/$W6))</f>
        <v>0.020370357129638236</v>
      </c>
      <c r="Y6" s="155">
        <v>5016507000</v>
      </c>
      <c r="Z6" s="155">
        <v>6725067000</v>
      </c>
      <c r="AA6" s="154">
        <f>IF($Z6=0,0,($Y6/$Z6))</f>
        <v>0.7459415645970516</v>
      </c>
      <c r="AB6" s="155">
        <v>3485750433</v>
      </c>
      <c r="AC6" s="155">
        <v>17370468812</v>
      </c>
      <c r="AD6" s="154">
        <f>IF($AC6=0,0,($AB6/$AC6))</f>
        <v>0.20067106252146444</v>
      </c>
      <c r="AE6" s="155">
        <v>5846335055</v>
      </c>
      <c r="AF6" s="155">
        <v>30646274349</v>
      </c>
      <c r="AG6" s="154">
        <f>IF($AF6=0,0,($AE6/$AF6))</f>
        <v>0.19076821503396768</v>
      </c>
    </row>
    <row r="7" spans="1:33" ht="16.5">
      <c r="A7" s="70"/>
      <c r="B7" s="71" t="s">
        <v>569</v>
      </c>
      <c r="C7" s="72"/>
      <c r="D7" s="73">
        <f>D6</f>
        <v>31893725915</v>
      </c>
      <c r="E7" s="148">
        <f>E6</f>
        <v>34957407436</v>
      </c>
      <c r="F7" s="156">
        <f>IF($E7=0,0,($D7/$E7))</f>
        <v>0.9123595899779186</v>
      </c>
      <c r="G7" s="157">
        <f>G6</f>
        <v>9048656428</v>
      </c>
      <c r="H7" s="157">
        <f>H6</f>
        <v>30646274349</v>
      </c>
      <c r="I7" s="156">
        <f>IF($H7=0,0,($G7/$H7))</f>
        <v>0.2952612224557489</v>
      </c>
      <c r="J7" s="157">
        <f>J6</f>
        <v>9048656428</v>
      </c>
      <c r="K7" s="157">
        <f>K6</f>
        <v>20221089317</v>
      </c>
      <c r="L7" s="156">
        <f>IF($K7=0,0,($J7/$K7))</f>
        <v>0.4474861015718246</v>
      </c>
      <c r="M7" s="157">
        <f>M6</f>
        <v>9048656428</v>
      </c>
      <c r="N7" s="157">
        <f>N6</f>
        <v>31893725915</v>
      </c>
      <c r="O7" s="156">
        <f>IF($D7=0,0,($M7/$D7))</f>
        <v>0.28371274187643</v>
      </c>
      <c r="P7" s="157">
        <f>P6</f>
        <v>3035219000</v>
      </c>
      <c r="Q7" s="157">
        <f>Q6</f>
        <v>6725067000</v>
      </c>
      <c r="R7" s="156">
        <f>IF($Q7=0,0,($P7/$Q7))</f>
        <v>0.4513291837835965</v>
      </c>
      <c r="S7" s="157">
        <f>S6</f>
        <v>1000000000</v>
      </c>
      <c r="T7" s="157">
        <f>T6</f>
        <v>6725067000</v>
      </c>
      <c r="U7" s="156">
        <f>IF($T7=0,0,($S7/$T7))</f>
        <v>0.1486974033121157</v>
      </c>
      <c r="V7" s="157">
        <f>V6</f>
        <v>1000000000</v>
      </c>
      <c r="W7" s="157">
        <f>W6</f>
        <v>49090941000</v>
      </c>
      <c r="X7" s="156">
        <f>IF($W7=0,0,($V7/$W7))</f>
        <v>0.020370357129638236</v>
      </c>
      <c r="Y7" s="157">
        <f>Y6</f>
        <v>5016507000</v>
      </c>
      <c r="Z7" s="157">
        <f>Z6</f>
        <v>6725067000</v>
      </c>
      <c r="AA7" s="156">
        <f>IF($Z7=0,0,($Y7/$Z7))</f>
        <v>0.7459415645970516</v>
      </c>
      <c r="AB7" s="157">
        <f>AB6</f>
        <v>3485750433</v>
      </c>
      <c r="AC7" s="157">
        <f>AC6</f>
        <v>17370468812</v>
      </c>
      <c r="AD7" s="156">
        <f>IF($AC7=0,0,($AB7/$AC7))</f>
        <v>0.20067106252146444</v>
      </c>
      <c r="AE7" s="157">
        <f>AE6</f>
        <v>5846335055</v>
      </c>
      <c r="AF7" s="157">
        <f>AF6</f>
        <v>30646274349</v>
      </c>
      <c r="AG7" s="156">
        <f>IF($AF7=0,0,($AE7/$AF7))</f>
        <v>0.19076821503396768</v>
      </c>
    </row>
    <row r="8" spans="1:33" ht="12.75">
      <c r="A8" s="66" t="s">
        <v>570</v>
      </c>
      <c r="B8" s="67" t="s">
        <v>206</v>
      </c>
      <c r="C8" s="68" t="s">
        <v>207</v>
      </c>
      <c r="D8" s="69">
        <v>189534725</v>
      </c>
      <c r="E8" s="147">
        <v>332146262</v>
      </c>
      <c r="F8" s="154">
        <f aca="true" t="shared" si="0" ref="F8:F39">IF($E8=0,0,($D8/$E8))</f>
        <v>0.5706363330983385</v>
      </c>
      <c r="G8" s="155">
        <v>89275840</v>
      </c>
      <c r="H8" s="155">
        <v>285776058</v>
      </c>
      <c r="I8" s="154">
        <f aca="true" t="shared" si="1" ref="I8:I39">IF($H8=0,0,($G8/$H8))</f>
        <v>0.312397898637121</v>
      </c>
      <c r="J8" s="155">
        <v>89275840</v>
      </c>
      <c r="K8" s="155">
        <v>285776058</v>
      </c>
      <c r="L8" s="154">
        <f aca="true" t="shared" si="2" ref="L8:L39">IF($K8=0,0,($J8/$K8))</f>
        <v>0.312397898637121</v>
      </c>
      <c r="M8" s="155">
        <v>89275840</v>
      </c>
      <c r="N8" s="155">
        <v>189534725</v>
      </c>
      <c r="O8" s="154">
        <f aca="true" t="shared" si="3" ref="O8:O39">IF($D8=0,0,($M8/$D8))</f>
        <v>0.4710262987428821</v>
      </c>
      <c r="P8" s="155">
        <v>38716900</v>
      </c>
      <c r="Q8" s="155">
        <v>110194199</v>
      </c>
      <c r="R8" s="154">
        <f aca="true" t="shared" si="4" ref="R8:R39">IF($Q8=0,0,($P8/$Q8))</f>
        <v>0.3513515262268933</v>
      </c>
      <c r="S8" s="155">
        <v>0</v>
      </c>
      <c r="T8" s="155">
        <v>110194199</v>
      </c>
      <c r="U8" s="154">
        <f aca="true" t="shared" si="5" ref="U8:U39">IF($T8=0,0,($S8/$T8))</f>
        <v>0</v>
      </c>
      <c r="V8" s="155">
        <v>0</v>
      </c>
      <c r="W8" s="155">
        <v>962777626</v>
      </c>
      <c r="X8" s="154">
        <f aca="true" t="shared" si="6" ref="X8:X39">IF($W8=0,0,($V8/$W8))</f>
        <v>0</v>
      </c>
      <c r="Y8" s="155">
        <v>90396399</v>
      </c>
      <c r="Z8" s="155">
        <v>110194199</v>
      </c>
      <c r="AA8" s="154">
        <f aca="true" t="shared" si="7" ref="AA8:AA39">IF($Z8=0,0,($Y8/$Z8))</f>
        <v>0.8203371849002686</v>
      </c>
      <c r="AB8" s="155">
        <v>29174160</v>
      </c>
      <c r="AC8" s="155">
        <v>8662500</v>
      </c>
      <c r="AD8" s="154">
        <f aca="true" t="shared" si="8" ref="AD8:AD39">IF($AC8=0,0,($AB8/$AC8))</f>
        <v>3.3678683982683983</v>
      </c>
      <c r="AE8" s="155">
        <v>48851103</v>
      </c>
      <c r="AF8" s="155">
        <v>285776058</v>
      </c>
      <c r="AG8" s="154">
        <f aca="true" t="shared" si="9" ref="AG8:AG39">IF($AF8=0,0,($AE8/$AF8))</f>
        <v>0.17094190234788667</v>
      </c>
    </row>
    <row r="9" spans="1:33" ht="12.75">
      <c r="A9" s="66" t="s">
        <v>570</v>
      </c>
      <c r="B9" s="67" t="s">
        <v>208</v>
      </c>
      <c r="C9" s="68" t="s">
        <v>209</v>
      </c>
      <c r="D9" s="69">
        <v>53947457</v>
      </c>
      <c r="E9" s="147">
        <v>186974558</v>
      </c>
      <c r="F9" s="154">
        <f t="shared" si="0"/>
        <v>0.28852833014853285</v>
      </c>
      <c r="G9" s="155">
        <v>47656000</v>
      </c>
      <c r="H9" s="155">
        <v>152247115</v>
      </c>
      <c r="I9" s="154">
        <f t="shared" si="1"/>
        <v>0.31301742565039736</v>
      </c>
      <c r="J9" s="155">
        <v>47656000</v>
      </c>
      <c r="K9" s="155">
        <v>152247115</v>
      </c>
      <c r="L9" s="154">
        <f t="shared" si="2"/>
        <v>0.31301742565039736</v>
      </c>
      <c r="M9" s="155">
        <v>47656000</v>
      </c>
      <c r="N9" s="155">
        <v>53947457</v>
      </c>
      <c r="O9" s="154">
        <f t="shared" si="3"/>
        <v>0.8833780617314362</v>
      </c>
      <c r="P9" s="155">
        <v>15175000</v>
      </c>
      <c r="Q9" s="155">
        <v>56165900</v>
      </c>
      <c r="R9" s="154">
        <f t="shared" si="4"/>
        <v>0.27018172948354785</v>
      </c>
      <c r="S9" s="155">
        <v>0</v>
      </c>
      <c r="T9" s="155">
        <v>56165900</v>
      </c>
      <c r="U9" s="154">
        <f t="shared" si="5"/>
        <v>0</v>
      </c>
      <c r="V9" s="155">
        <v>0</v>
      </c>
      <c r="W9" s="155">
        <v>287616112</v>
      </c>
      <c r="X9" s="154">
        <f t="shared" si="6"/>
        <v>0</v>
      </c>
      <c r="Y9" s="155">
        <v>26990900</v>
      </c>
      <c r="Z9" s="155">
        <v>56165900</v>
      </c>
      <c r="AA9" s="154">
        <f t="shared" si="7"/>
        <v>0.4805567078957161</v>
      </c>
      <c r="AB9" s="155">
        <v>3176419</v>
      </c>
      <c r="AC9" s="155">
        <v>32000</v>
      </c>
      <c r="AD9" s="154">
        <f t="shared" si="8"/>
        <v>99.26309375</v>
      </c>
      <c r="AE9" s="155">
        <v>11970107</v>
      </c>
      <c r="AF9" s="155">
        <v>152247115</v>
      </c>
      <c r="AG9" s="154">
        <f t="shared" si="9"/>
        <v>0.07862288227924713</v>
      </c>
    </row>
    <row r="10" spans="1:33" ht="12.75">
      <c r="A10" s="66" t="s">
        <v>570</v>
      </c>
      <c r="B10" s="67" t="s">
        <v>210</v>
      </c>
      <c r="C10" s="68" t="s">
        <v>211</v>
      </c>
      <c r="D10" s="69">
        <v>84265726</v>
      </c>
      <c r="E10" s="147">
        <v>164651726</v>
      </c>
      <c r="F10" s="154">
        <f t="shared" si="0"/>
        <v>0.5117816135131192</v>
      </c>
      <c r="G10" s="155">
        <v>49406585</v>
      </c>
      <c r="H10" s="155">
        <v>137814222</v>
      </c>
      <c r="I10" s="154">
        <f t="shared" si="1"/>
        <v>0.3585013526397878</v>
      </c>
      <c r="J10" s="155">
        <v>49406585</v>
      </c>
      <c r="K10" s="155">
        <v>107185324</v>
      </c>
      <c r="L10" s="154">
        <f t="shared" si="2"/>
        <v>0.46094542756618434</v>
      </c>
      <c r="M10" s="155">
        <v>49406585</v>
      </c>
      <c r="N10" s="155">
        <v>84265726</v>
      </c>
      <c r="O10" s="154">
        <f t="shared" si="3"/>
        <v>0.5863188670563403</v>
      </c>
      <c r="P10" s="155">
        <v>23095541</v>
      </c>
      <c r="Q10" s="155">
        <v>46256791</v>
      </c>
      <c r="R10" s="154">
        <f t="shared" si="4"/>
        <v>0.4992897367221172</v>
      </c>
      <c r="S10" s="155">
        <v>0</v>
      </c>
      <c r="T10" s="155">
        <v>46256791</v>
      </c>
      <c r="U10" s="154">
        <f t="shared" si="5"/>
        <v>0</v>
      </c>
      <c r="V10" s="155">
        <v>0</v>
      </c>
      <c r="W10" s="155">
        <v>263251250</v>
      </c>
      <c r="X10" s="154">
        <f t="shared" si="6"/>
        <v>0</v>
      </c>
      <c r="Y10" s="155">
        <v>21687614</v>
      </c>
      <c r="Z10" s="155">
        <v>46256791</v>
      </c>
      <c r="AA10" s="154">
        <f t="shared" si="7"/>
        <v>0.468852541024733</v>
      </c>
      <c r="AB10" s="155">
        <v>10776700</v>
      </c>
      <c r="AC10" s="155">
        <v>35622055</v>
      </c>
      <c r="AD10" s="154">
        <f t="shared" si="8"/>
        <v>0.30252886870226886</v>
      </c>
      <c r="AE10" s="155">
        <v>8779930</v>
      </c>
      <c r="AF10" s="155">
        <v>137814222</v>
      </c>
      <c r="AG10" s="154">
        <f t="shared" si="9"/>
        <v>0.06370844657817681</v>
      </c>
    </row>
    <row r="11" spans="1:33" ht="12.75">
      <c r="A11" s="66" t="s">
        <v>570</v>
      </c>
      <c r="B11" s="67" t="s">
        <v>212</v>
      </c>
      <c r="C11" s="68" t="s">
        <v>213</v>
      </c>
      <c r="D11" s="69">
        <v>758099925</v>
      </c>
      <c r="E11" s="147">
        <v>959062289</v>
      </c>
      <c r="F11" s="154">
        <f t="shared" si="0"/>
        <v>0.7904595287449573</v>
      </c>
      <c r="G11" s="155">
        <v>337347483</v>
      </c>
      <c r="H11" s="155">
        <v>836393914</v>
      </c>
      <c r="I11" s="154">
        <f t="shared" si="1"/>
        <v>0.40333565004874006</v>
      </c>
      <c r="J11" s="155">
        <v>337347483</v>
      </c>
      <c r="K11" s="155">
        <v>749681618</v>
      </c>
      <c r="L11" s="154">
        <f t="shared" si="2"/>
        <v>0.449987667964936</v>
      </c>
      <c r="M11" s="155">
        <v>337347483</v>
      </c>
      <c r="N11" s="155">
        <v>758099925</v>
      </c>
      <c r="O11" s="154">
        <f t="shared" si="3"/>
        <v>0.44499078798879976</v>
      </c>
      <c r="P11" s="155">
        <v>19930000</v>
      </c>
      <c r="Q11" s="155">
        <v>146428135</v>
      </c>
      <c r="R11" s="154">
        <f t="shared" si="4"/>
        <v>0.1361077227405785</v>
      </c>
      <c r="S11" s="155">
        <v>0</v>
      </c>
      <c r="T11" s="155">
        <v>146428135</v>
      </c>
      <c r="U11" s="154">
        <f t="shared" si="5"/>
        <v>0</v>
      </c>
      <c r="V11" s="155">
        <v>0</v>
      </c>
      <c r="W11" s="155">
        <v>1261425144</v>
      </c>
      <c r="X11" s="154">
        <f t="shared" si="6"/>
        <v>0</v>
      </c>
      <c r="Y11" s="155">
        <v>92593835</v>
      </c>
      <c r="Z11" s="155">
        <v>146428135</v>
      </c>
      <c r="AA11" s="154">
        <f t="shared" si="7"/>
        <v>0.6323500261749561</v>
      </c>
      <c r="AB11" s="155">
        <v>211055690</v>
      </c>
      <c r="AC11" s="155">
        <v>183536314</v>
      </c>
      <c r="AD11" s="154">
        <f t="shared" si="8"/>
        <v>1.1499396789672915</v>
      </c>
      <c r="AE11" s="155">
        <v>100232751</v>
      </c>
      <c r="AF11" s="155">
        <v>836393914</v>
      </c>
      <c r="AG11" s="154">
        <f t="shared" si="9"/>
        <v>0.11983916827017944</v>
      </c>
    </row>
    <row r="12" spans="1:33" ht="12.75">
      <c r="A12" s="66" t="s">
        <v>571</v>
      </c>
      <c r="B12" s="67" t="s">
        <v>501</v>
      </c>
      <c r="C12" s="68" t="s">
        <v>502</v>
      </c>
      <c r="D12" s="69">
        <v>816706651</v>
      </c>
      <c r="E12" s="147">
        <v>1225368238</v>
      </c>
      <c r="F12" s="154">
        <f t="shared" si="0"/>
        <v>0.6664989557204436</v>
      </c>
      <c r="G12" s="155">
        <v>332850325</v>
      </c>
      <c r="H12" s="155">
        <v>912263325</v>
      </c>
      <c r="I12" s="154">
        <f t="shared" si="1"/>
        <v>0.3648621136885011</v>
      </c>
      <c r="J12" s="155">
        <v>332850325</v>
      </c>
      <c r="K12" s="155">
        <v>830795325</v>
      </c>
      <c r="L12" s="154">
        <f t="shared" si="2"/>
        <v>0.40064058497199656</v>
      </c>
      <c r="M12" s="155">
        <v>332850325</v>
      </c>
      <c r="N12" s="155">
        <v>816706651</v>
      </c>
      <c r="O12" s="154">
        <f t="shared" si="3"/>
        <v>0.40755187262458087</v>
      </c>
      <c r="P12" s="155">
        <v>58285000</v>
      </c>
      <c r="Q12" s="155">
        <v>369147001</v>
      </c>
      <c r="R12" s="154">
        <f t="shared" si="4"/>
        <v>0.15789102943301442</v>
      </c>
      <c r="S12" s="155">
        <v>0</v>
      </c>
      <c r="T12" s="155">
        <v>369147001</v>
      </c>
      <c r="U12" s="154">
        <f t="shared" si="5"/>
        <v>0</v>
      </c>
      <c r="V12" s="155">
        <v>0</v>
      </c>
      <c r="W12" s="155">
        <v>4015299981</v>
      </c>
      <c r="X12" s="154">
        <f t="shared" si="6"/>
        <v>0</v>
      </c>
      <c r="Y12" s="155">
        <v>318362001</v>
      </c>
      <c r="Z12" s="155">
        <v>369147001</v>
      </c>
      <c r="AA12" s="154">
        <f t="shared" si="7"/>
        <v>0.8624260799561527</v>
      </c>
      <c r="AB12" s="155">
        <v>127573236</v>
      </c>
      <c r="AC12" s="155">
        <v>473667454</v>
      </c>
      <c r="AD12" s="154">
        <f t="shared" si="8"/>
        <v>0.26933080354724986</v>
      </c>
      <c r="AE12" s="155">
        <v>150839679</v>
      </c>
      <c r="AF12" s="155">
        <v>912263325</v>
      </c>
      <c r="AG12" s="154">
        <f t="shared" si="9"/>
        <v>0.165346643744557</v>
      </c>
    </row>
    <row r="13" spans="1:33" ht="16.5">
      <c r="A13" s="70"/>
      <c r="B13" s="71" t="s">
        <v>589</v>
      </c>
      <c r="C13" s="72"/>
      <c r="D13" s="73">
        <f>SUM(D8:D12)</f>
        <v>1902554484</v>
      </c>
      <c r="E13" s="148">
        <f>SUM(E8:E12)</f>
        <v>2868203073</v>
      </c>
      <c r="F13" s="156">
        <f t="shared" si="0"/>
        <v>0.6633262832432646</v>
      </c>
      <c r="G13" s="157">
        <f>SUM(G8:G12)</f>
        <v>856536233</v>
      </c>
      <c r="H13" s="157">
        <f>SUM(H8:H12)</f>
        <v>2324494634</v>
      </c>
      <c r="I13" s="156">
        <f t="shared" si="1"/>
        <v>0.3684827749101184</v>
      </c>
      <c r="J13" s="157">
        <f>SUM(J8:J12)</f>
        <v>856536233</v>
      </c>
      <c r="K13" s="157">
        <f>SUM(K8:K12)</f>
        <v>2125685440</v>
      </c>
      <c r="L13" s="156">
        <f t="shared" si="2"/>
        <v>0.40294590012339737</v>
      </c>
      <c r="M13" s="157">
        <f>SUM(M8:M12)</f>
        <v>856536233</v>
      </c>
      <c r="N13" s="157">
        <f>SUM(N8:N12)</f>
        <v>1902554484</v>
      </c>
      <c r="O13" s="156">
        <f t="shared" si="3"/>
        <v>0.45020326103838404</v>
      </c>
      <c r="P13" s="157">
        <f>SUM(P8:P12)</f>
        <v>155202441</v>
      </c>
      <c r="Q13" s="157">
        <f>SUM(Q8:Q12)</f>
        <v>728192026</v>
      </c>
      <c r="R13" s="156">
        <f t="shared" si="4"/>
        <v>0.2131339474458898</v>
      </c>
      <c r="S13" s="157">
        <f>SUM(S8:S12)</f>
        <v>0</v>
      </c>
      <c r="T13" s="157">
        <f>SUM(T8:T12)</f>
        <v>728192026</v>
      </c>
      <c r="U13" s="156">
        <f t="shared" si="5"/>
        <v>0</v>
      </c>
      <c r="V13" s="157">
        <f>SUM(V8:V12)</f>
        <v>0</v>
      </c>
      <c r="W13" s="157">
        <f>SUM(W8:W12)</f>
        <v>6790370113</v>
      </c>
      <c r="X13" s="156">
        <f t="shared" si="6"/>
        <v>0</v>
      </c>
      <c r="Y13" s="157">
        <f>SUM(Y8:Y12)</f>
        <v>550030749</v>
      </c>
      <c r="Z13" s="157">
        <f>SUM(Z8:Z12)</f>
        <v>728192026</v>
      </c>
      <c r="AA13" s="156">
        <f t="shared" si="7"/>
        <v>0.7553375062637667</v>
      </c>
      <c r="AB13" s="157">
        <f>SUM(AB8:AB12)</f>
        <v>381756205</v>
      </c>
      <c r="AC13" s="157">
        <f>SUM(AC8:AC12)</f>
        <v>701520323</v>
      </c>
      <c r="AD13" s="156">
        <f t="shared" si="8"/>
        <v>0.5441840991397765</v>
      </c>
      <c r="AE13" s="157">
        <f>SUM(AE8:AE12)</f>
        <v>320673570</v>
      </c>
      <c r="AF13" s="157">
        <f>SUM(AF8:AF12)</f>
        <v>2324494634</v>
      </c>
      <c r="AG13" s="156">
        <f t="shared" si="9"/>
        <v>0.13795410206999859</v>
      </c>
    </row>
    <row r="14" spans="1:33" ht="12.75">
      <c r="A14" s="66" t="s">
        <v>570</v>
      </c>
      <c r="B14" s="67" t="s">
        <v>214</v>
      </c>
      <c r="C14" s="68" t="s">
        <v>215</v>
      </c>
      <c r="D14" s="69">
        <v>72265000</v>
      </c>
      <c r="E14" s="147">
        <v>164776000</v>
      </c>
      <c r="F14" s="154">
        <f t="shared" si="0"/>
        <v>0.4385650822935379</v>
      </c>
      <c r="G14" s="155">
        <v>57603000</v>
      </c>
      <c r="H14" s="155">
        <v>136147000</v>
      </c>
      <c r="I14" s="154">
        <f t="shared" si="1"/>
        <v>0.42309415558183433</v>
      </c>
      <c r="J14" s="155">
        <v>57603000</v>
      </c>
      <c r="K14" s="155">
        <v>136147000</v>
      </c>
      <c r="L14" s="154">
        <f t="shared" si="2"/>
        <v>0.42309415558183433</v>
      </c>
      <c r="M14" s="155">
        <v>57603000</v>
      </c>
      <c r="N14" s="155">
        <v>72265000</v>
      </c>
      <c r="O14" s="154">
        <f t="shared" si="3"/>
        <v>0.7971078668788487</v>
      </c>
      <c r="P14" s="155">
        <v>2300000</v>
      </c>
      <c r="Q14" s="155">
        <v>28629000</v>
      </c>
      <c r="R14" s="154">
        <f t="shared" si="4"/>
        <v>0.08033811869083796</v>
      </c>
      <c r="S14" s="155">
        <v>0</v>
      </c>
      <c r="T14" s="155">
        <v>28629000</v>
      </c>
      <c r="U14" s="154">
        <f t="shared" si="5"/>
        <v>0</v>
      </c>
      <c r="V14" s="155">
        <v>0</v>
      </c>
      <c r="W14" s="155">
        <v>224179000</v>
      </c>
      <c r="X14" s="154">
        <f t="shared" si="6"/>
        <v>0</v>
      </c>
      <c r="Y14" s="155">
        <v>21014000</v>
      </c>
      <c r="Z14" s="155">
        <v>28629000</v>
      </c>
      <c r="AA14" s="154">
        <f t="shared" si="7"/>
        <v>0.7340109678996821</v>
      </c>
      <c r="AB14" s="155">
        <v>35200000</v>
      </c>
      <c r="AC14" s="155">
        <v>1850000</v>
      </c>
      <c r="AD14" s="154">
        <f t="shared" si="8"/>
        <v>19.027027027027028</v>
      </c>
      <c r="AE14" s="155">
        <v>3750000</v>
      </c>
      <c r="AF14" s="155">
        <v>136147000</v>
      </c>
      <c r="AG14" s="154">
        <f t="shared" si="9"/>
        <v>0.027543757849970988</v>
      </c>
    </row>
    <row r="15" spans="1:33" ht="12.75">
      <c r="A15" s="66" t="s">
        <v>570</v>
      </c>
      <c r="B15" s="67" t="s">
        <v>216</v>
      </c>
      <c r="C15" s="68" t="s">
        <v>217</v>
      </c>
      <c r="D15" s="69">
        <v>328560821</v>
      </c>
      <c r="E15" s="147">
        <v>390029821</v>
      </c>
      <c r="F15" s="154">
        <f t="shared" si="0"/>
        <v>0.8423992302885989</v>
      </c>
      <c r="G15" s="155">
        <v>102239472</v>
      </c>
      <c r="H15" s="155">
        <v>367656441</v>
      </c>
      <c r="I15" s="154">
        <f t="shared" si="1"/>
        <v>0.2780842672629799</v>
      </c>
      <c r="J15" s="155">
        <v>102239472</v>
      </c>
      <c r="K15" s="155">
        <v>272252664</v>
      </c>
      <c r="L15" s="154">
        <f t="shared" si="2"/>
        <v>0.37553157606567994</v>
      </c>
      <c r="M15" s="155">
        <v>102239472</v>
      </c>
      <c r="N15" s="155">
        <v>328560821</v>
      </c>
      <c r="O15" s="154">
        <f t="shared" si="3"/>
        <v>0.3111736563380452</v>
      </c>
      <c r="P15" s="155">
        <v>7281640</v>
      </c>
      <c r="Q15" s="155">
        <v>29147640</v>
      </c>
      <c r="R15" s="154">
        <f t="shared" si="4"/>
        <v>0.24981919633973798</v>
      </c>
      <c r="S15" s="155">
        <v>0</v>
      </c>
      <c r="T15" s="155">
        <v>29147640</v>
      </c>
      <c r="U15" s="154">
        <f t="shared" si="5"/>
        <v>0</v>
      </c>
      <c r="V15" s="155">
        <v>0</v>
      </c>
      <c r="W15" s="155">
        <v>778783625</v>
      </c>
      <c r="X15" s="154">
        <f t="shared" si="6"/>
        <v>0</v>
      </c>
      <c r="Y15" s="155">
        <v>19866000</v>
      </c>
      <c r="Z15" s="155">
        <v>29147640</v>
      </c>
      <c r="AA15" s="154">
        <f t="shared" si="7"/>
        <v>0.6815646138074987</v>
      </c>
      <c r="AB15" s="155">
        <v>64314779</v>
      </c>
      <c r="AC15" s="155">
        <v>82396648</v>
      </c>
      <c r="AD15" s="154">
        <f t="shared" si="8"/>
        <v>0.7805509151294601</v>
      </c>
      <c r="AE15" s="155">
        <v>17048489</v>
      </c>
      <c r="AF15" s="155">
        <v>367656441</v>
      </c>
      <c r="AG15" s="154">
        <f t="shared" si="9"/>
        <v>0.0463707067218224</v>
      </c>
    </row>
    <row r="16" spans="1:33" ht="12.75">
      <c r="A16" s="66" t="s">
        <v>570</v>
      </c>
      <c r="B16" s="67" t="s">
        <v>218</v>
      </c>
      <c r="C16" s="68" t="s">
        <v>219</v>
      </c>
      <c r="D16" s="69">
        <v>106876009</v>
      </c>
      <c r="E16" s="147">
        <v>146516009</v>
      </c>
      <c r="F16" s="154">
        <f t="shared" si="0"/>
        <v>0.729449360035462</v>
      </c>
      <c r="G16" s="155">
        <v>32907575</v>
      </c>
      <c r="H16" s="155">
        <v>133926175</v>
      </c>
      <c r="I16" s="154">
        <f t="shared" si="1"/>
        <v>0.24571428998102873</v>
      </c>
      <c r="J16" s="155">
        <v>32907575</v>
      </c>
      <c r="K16" s="155">
        <v>77992175</v>
      </c>
      <c r="L16" s="154">
        <f t="shared" si="2"/>
        <v>0.4219343158464295</v>
      </c>
      <c r="M16" s="155">
        <v>32907575</v>
      </c>
      <c r="N16" s="155">
        <v>106876009</v>
      </c>
      <c r="O16" s="154">
        <f t="shared" si="3"/>
        <v>0.30790422759891795</v>
      </c>
      <c r="P16" s="155">
        <v>0</v>
      </c>
      <c r="Q16" s="155">
        <v>18680000</v>
      </c>
      <c r="R16" s="154">
        <f t="shared" si="4"/>
        <v>0</v>
      </c>
      <c r="S16" s="155">
        <v>0</v>
      </c>
      <c r="T16" s="155">
        <v>18680000</v>
      </c>
      <c r="U16" s="154">
        <f t="shared" si="5"/>
        <v>0</v>
      </c>
      <c r="V16" s="155">
        <v>0</v>
      </c>
      <c r="W16" s="155">
        <v>90217000</v>
      </c>
      <c r="X16" s="154">
        <f t="shared" si="6"/>
        <v>0</v>
      </c>
      <c r="Y16" s="155">
        <v>11680000</v>
      </c>
      <c r="Z16" s="155">
        <v>18680000</v>
      </c>
      <c r="AA16" s="154">
        <f t="shared" si="7"/>
        <v>0.6252676659528907</v>
      </c>
      <c r="AB16" s="155">
        <v>32936633</v>
      </c>
      <c r="AC16" s="155">
        <v>55067660</v>
      </c>
      <c r="AD16" s="154">
        <f t="shared" si="8"/>
        <v>0.5981120861137008</v>
      </c>
      <c r="AE16" s="155">
        <v>20124140</v>
      </c>
      <c r="AF16" s="155">
        <v>133926175</v>
      </c>
      <c r="AG16" s="154">
        <f t="shared" si="9"/>
        <v>0.15026293403809973</v>
      </c>
    </row>
    <row r="17" spans="1:33" ht="12.75">
      <c r="A17" s="66" t="s">
        <v>570</v>
      </c>
      <c r="B17" s="67" t="s">
        <v>220</v>
      </c>
      <c r="C17" s="68" t="s">
        <v>221</v>
      </c>
      <c r="D17" s="69">
        <v>17951955</v>
      </c>
      <c r="E17" s="147">
        <v>61306955</v>
      </c>
      <c r="F17" s="154">
        <f t="shared" si="0"/>
        <v>0.29282085531731267</v>
      </c>
      <c r="G17" s="155">
        <v>20634000</v>
      </c>
      <c r="H17" s="155">
        <v>59274490</v>
      </c>
      <c r="I17" s="154">
        <f t="shared" si="1"/>
        <v>0.3481092793881483</v>
      </c>
      <c r="J17" s="155">
        <v>20634000</v>
      </c>
      <c r="K17" s="155">
        <v>59274490</v>
      </c>
      <c r="L17" s="154">
        <f t="shared" si="2"/>
        <v>0.3481092793881483</v>
      </c>
      <c r="M17" s="155">
        <v>20634000</v>
      </c>
      <c r="N17" s="155">
        <v>17951955</v>
      </c>
      <c r="O17" s="154">
        <f t="shared" si="3"/>
        <v>1.149401276908281</v>
      </c>
      <c r="P17" s="155">
        <v>30000</v>
      </c>
      <c r="Q17" s="155">
        <v>11412000</v>
      </c>
      <c r="R17" s="154">
        <f t="shared" si="4"/>
        <v>0.0026288117770767614</v>
      </c>
      <c r="S17" s="155">
        <v>0</v>
      </c>
      <c r="T17" s="155">
        <v>11412000</v>
      </c>
      <c r="U17" s="154">
        <f t="shared" si="5"/>
        <v>0</v>
      </c>
      <c r="V17" s="155">
        <v>0</v>
      </c>
      <c r="W17" s="155">
        <v>95678858</v>
      </c>
      <c r="X17" s="154">
        <f t="shared" si="6"/>
        <v>0</v>
      </c>
      <c r="Y17" s="155">
        <v>9105600</v>
      </c>
      <c r="Z17" s="155">
        <v>11412000</v>
      </c>
      <c r="AA17" s="154">
        <f t="shared" si="7"/>
        <v>0.7978969505783385</v>
      </c>
      <c r="AB17" s="155">
        <v>2608000</v>
      </c>
      <c r="AC17" s="155">
        <v>39334</v>
      </c>
      <c r="AD17" s="154">
        <f t="shared" si="8"/>
        <v>66.30396094981441</v>
      </c>
      <c r="AE17" s="155">
        <v>1331000</v>
      </c>
      <c r="AF17" s="155">
        <v>59274490</v>
      </c>
      <c r="AG17" s="154">
        <f t="shared" si="9"/>
        <v>0.022454853681575328</v>
      </c>
    </row>
    <row r="18" spans="1:33" ht="12.75">
      <c r="A18" s="66" t="s">
        <v>570</v>
      </c>
      <c r="B18" s="67" t="s">
        <v>72</v>
      </c>
      <c r="C18" s="68" t="s">
        <v>73</v>
      </c>
      <c r="D18" s="69">
        <v>4431489061</v>
      </c>
      <c r="E18" s="147">
        <v>4920979703</v>
      </c>
      <c r="F18" s="154">
        <f t="shared" si="0"/>
        <v>0.9005298392713164</v>
      </c>
      <c r="G18" s="155">
        <v>1040937908</v>
      </c>
      <c r="H18" s="155">
        <v>4453570140</v>
      </c>
      <c r="I18" s="154">
        <f t="shared" si="1"/>
        <v>0.23373111352861728</v>
      </c>
      <c r="J18" s="155">
        <v>1040937908</v>
      </c>
      <c r="K18" s="155">
        <v>2516862033</v>
      </c>
      <c r="L18" s="154">
        <f t="shared" si="2"/>
        <v>0.4135856055483674</v>
      </c>
      <c r="M18" s="155">
        <v>1040937908</v>
      </c>
      <c r="N18" s="155">
        <v>4431489061</v>
      </c>
      <c r="O18" s="154">
        <f t="shared" si="3"/>
        <v>0.23489574128952137</v>
      </c>
      <c r="P18" s="155">
        <v>278268000</v>
      </c>
      <c r="Q18" s="155">
        <v>726241000</v>
      </c>
      <c r="R18" s="154">
        <f t="shared" si="4"/>
        <v>0.38316206328202346</v>
      </c>
      <c r="S18" s="155">
        <v>158268000</v>
      </c>
      <c r="T18" s="155">
        <v>726241000</v>
      </c>
      <c r="U18" s="154">
        <f t="shared" si="5"/>
        <v>0.21792765762329586</v>
      </c>
      <c r="V18" s="155">
        <v>158268000</v>
      </c>
      <c r="W18" s="155">
        <v>7021207000</v>
      </c>
      <c r="X18" s="154">
        <f t="shared" si="6"/>
        <v>0.022541423433321366</v>
      </c>
      <c r="Y18" s="155">
        <v>657494000</v>
      </c>
      <c r="Z18" s="155">
        <v>726241000</v>
      </c>
      <c r="AA18" s="154">
        <f t="shared" si="7"/>
        <v>0.9053385859514954</v>
      </c>
      <c r="AB18" s="155">
        <v>965246782</v>
      </c>
      <c r="AC18" s="155">
        <v>2878830032</v>
      </c>
      <c r="AD18" s="154">
        <f t="shared" si="8"/>
        <v>0.3352913410207192</v>
      </c>
      <c r="AE18" s="155">
        <v>889559000</v>
      </c>
      <c r="AF18" s="155">
        <v>4453570140</v>
      </c>
      <c r="AG18" s="154">
        <f t="shared" si="9"/>
        <v>0.1997406512160601</v>
      </c>
    </row>
    <row r="19" spans="1:33" ht="12.75">
      <c r="A19" s="66" t="s">
        <v>570</v>
      </c>
      <c r="B19" s="67" t="s">
        <v>222</v>
      </c>
      <c r="C19" s="68" t="s">
        <v>223</v>
      </c>
      <c r="D19" s="69">
        <v>36411366</v>
      </c>
      <c r="E19" s="147">
        <v>100936366</v>
      </c>
      <c r="F19" s="154">
        <f t="shared" si="0"/>
        <v>0.3607358521308366</v>
      </c>
      <c r="G19" s="155">
        <v>27055615</v>
      </c>
      <c r="H19" s="155">
        <v>81503584</v>
      </c>
      <c r="I19" s="154">
        <f t="shared" si="1"/>
        <v>0.33195613827239795</v>
      </c>
      <c r="J19" s="155">
        <v>27055615</v>
      </c>
      <c r="K19" s="155">
        <v>81503584</v>
      </c>
      <c r="L19" s="154">
        <f t="shared" si="2"/>
        <v>0.33195613827239795</v>
      </c>
      <c r="M19" s="155">
        <v>27055615</v>
      </c>
      <c r="N19" s="155">
        <v>36411366</v>
      </c>
      <c r="O19" s="154">
        <f t="shared" si="3"/>
        <v>0.743054105687768</v>
      </c>
      <c r="P19" s="155">
        <v>3800000</v>
      </c>
      <c r="Q19" s="155">
        <v>19426000</v>
      </c>
      <c r="R19" s="154">
        <f t="shared" si="4"/>
        <v>0.19561412539894987</v>
      </c>
      <c r="S19" s="155">
        <v>0</v>
      </c>
      <c r="T19" s="155">
        <v>19426000</v>
      </c>
      <c r="U19" s="154">
        <f t="shared" si="5"/>
        <v>0</v>
      </c>
      <c r="V19" s="155">
        <v>0</v>
      </c>
      <c r="W19" s="155">
        <v>128214477</v>
      </c>
      <c r="X19" s="154">
        <f t="shared" si="6"/>
        <v>0</v>
      </c>
      <c r="Y19" s="155">
        <v>15626000</v>
      </c>
      <c r="Z19" s="155">
        <v>19426000</v>
      </c>
      <c r="AA19" s="154">
        <f t="shared" si="7"/>
        <v>0.8043858746010502</v>
      </c>
      <c r="AB19" s="155">
        <v>6410000</v>
      </c>
      <c r="AC19" s="155">
        <v>500000</v>
      </c>
      <c r="AD19" s="154">
        <f t="shared" si="8"/>
        <v>12.82</v>
      </c>
      <c r="AE19" s="155">
        <v>6000000</v>
      </c>
      <c r="AF19" s="155">
        <v>81503584</v>
      </c>
      <c r="AG19" s="154">
        <f t="shared" si="9"/>
        <v>0.07361639458701595</v>
      </c>
    </row>
    <row r="20" spans="1:33" ht="12.75">
      <c r="A20" s="66" t="s">
        <v>570</v>
      </c>
      <c r="B20" s="67" t="s">
        <v>224</v>
      </c>
      <c r="C20" s="68" t="s">
        <v>225</v>
      </c>
      <c r="D20" s="69">
        <v>52561985</v>
      </c>
      <c r="E20" s="147">
        <v>122786330</v>
      </c>
      <c r="F20" s="154">
        <f t="shared" si="0"/>
        <v>0.42807684699102905</v>
      </c>
      <c r="G20" s="155">
        <v>40309508</v>
      </c>
      <c r="H20" s="155">
        <v>98165275</v>
      </c>
      <c r="I20" s="154">
        <f t="shared" si="1"/>
        <v>0.4106289927879283</v>
      </c>
      <c r="J20" s="155">
        <v>40309508</v>
      </c>
      <c r="K20" s="155">
        <v>98165275</v>
      </c>
      <c r="L20" s="154">
        <f t="shared" si="2"/>
        <v>0.4106289927879283</v>
      </c>
      <c r="M20" s="155">
        <v>40309508</v>
      </c>
      <c r="N20" s="155">
        <v>52561985</v>
      </c>
      <c r="O20" s="154">
        <f t="shared" si="3"/>
        <v>0.7668947053654842</v>
      </c>
      <c r="P20" s="155">
        <v>3264400</v>
      </c>
      <c r="Q20" s="155">
        <v>36320400</v>
      </c>
      <c r="R20" s="154">
        <f t="shared" si="4"/>
        <v>0.08987786478122488</v>
      </c>
      <c r="S20" s="155">
        <v>0</v>
      </c>
      <c r="T20" s="155">
        <v>36320400</v>
      </c>
      <c r="U20" s="154">
        <f t="shared" si="5"/>
        <v>0</v>
      </c>
      <c r="V20" s="155">
        <v>0</v>
      </c>
      <c r="W20" s="155">
        <v>156730000</v>
      </c>
      <c r="X20" s="154">
        <f t="shared" si="6"/>
        <v>0</v>
      </c>
      <c r="Y20" s="155">
        <v>16116000</v>
      </c>
      <c r="Z20" s="155">
        <v>36320400</v>
      </c>
      <c r="AA20" s="154">
        <f t="shared" si="7"/>
        <v>0.44371758020286123</v>
      </c>
      <c r="AB20" s="155">
        <v>55000</v>
      </c>
      <c r="AC20" s="155">
        <v>450000</v>
      </c>
      <c r="AD20" s="154">
        <f t="shared" si="8"/>
        <v>0.12222222222222222</v>
      </c>
      <c r="AE20" s="155">
        <v>11253450</v>
      </c>
      <c r="AF20" s="155">
        <v>98165275</v>
      </c>
      <c r="AG20" s="154">
        <f t="shared" si="9"/>
        <v>0.11463778815879648</v>
      </c>
    </row>
    <row r="21" spans="1:33" ht="12.75">
      <c r="A21" s="66" t="s">
        <v>571</v>
      </c>
      <c r="B21" s="67" t="s">
        <v>503</v>
      </c>
      <c r="C21" s="68" t="s">
        <v>504</v>
      </c>
      <c r="D21" s="69">
        <v>359467708</v>
      </c>
      <c r="E21" s="147">
        <v>793957708</v>
      </c>
      <c r="F21" s="154">
        <f t="shared" si="0"/>
        <v>0.4527542265513215</v>
      </c>
      <c r="G21" s="155">
        <v>191691926</v>
      </c>
      <c r="H21" s="155">
        <v>612245997</v>
      </c>
      <c r="I21" s="154">
        <f t="shared" si="1"/>
        <v>0.31309625042758754</v>
      </c>
      <c r="J21" s="155">
        <v>191691926</v>
      </c>
      <c r="K21" s="155">
        <v>510917629</v>
      </c>
      <c r="L21" s="154">
        <f t="shared" si="2"/>
        <v>0.37519144989220954</v>
      </c>
      <c r="M21" s="155">
        <v>191691926</v>
      </c>
      <c r="N21" s="155">
        <v>359467708</v>
      </c>
      <c r="O21" s="154">
        <f t="shared" si="3"/>
        <v>0.5332660534837249</v>
      </c>
      <c r="P21" s="155">
        <v>51403000</v>
      </c>
      <c r="Q21" s="155">
        <v>201268000</v>
      </c>
      <c r="R21" s="154">
        <f t="shared" si="4"/>
        <v>0.25539579068704416</v>
      </c>
      <c r="S21" s="155">
        <v>40053000</v>
      </c>
      <c r="T21" s="155">
        <v>201268000</v>
      </c>
      <c r="U21" s="154">
        <f t="shared" si="5"/>
        <v>0.1990033189578075</v>
      </c>
      <c r="V21" s="155">
        <v>40053000</v>
      </c>
      <c r="W21" s="155">
        <v>1190917697</v>
      </c>
      <c r="X21" s="154">
        <f t="shared" si="6"/>
        <v>0.03363204703473308</v>
      </c>
      <c r="Y21" s="155">
        <v>189918000</v>
      </c>
      <c r="Z21" s="155">
        <v>201268000</v>
      </c>
      <c r="AA21" s="154">
        <f t="shared" si="7"/>
        <v>0.9436075282707633</v>
      </c>
      <c r="AB21" s="155">
        <v>81203538</v>
      </c>
      <c r="AC21" s="155">
        <v>159650471</v>
      </c>
      <c r="AD21" s="154">
        <f t="shared" si="8"/>
        <v>0.5086332504462201</v>
      </c>
      <c r="AE21" s="155">
        <v>160412292</v>
      </c>
      <c r="AF21" s="155">
        <v>612245997</v>
      </c>
      <c r="AG21" s="154">
        <f t="shared" si="9"/>
        <v>0.26200627327253884</v>
      </c>
    </row>
    <row r="22" spans="1:33" ht="16.5">
      <c r="A22" s="70"/>
      <c r="B22" s="71" t="s">
        <v>590</v>
      </c>
      <c r="C22" s="72"/>
      <c r="D22" s="73">
        <f>SUM(D14:D21)</f>
        <v>5405583905</v>
      </c>
      <c r="E22" s="148">
        <f>SUM(E14:E21)</f>
        <v>6701288892</v>
      </c>
      <c r="F22" s="156">
        <f t="shared" si="0"/>
        <v>0.8066483913942566</v>
      </c>
      <c r="G22" s="157">
        <f>SUM(G14:G21)</f>
        <v>1513379004</v>
      </c>
      <c r="H22" s="157">
        <f>SUM(H14:H21)</f>
        <v>5942489102</v>
      </c>
      <c r="I22" s="156">
        <f t="shared" si="1"/>
        <v>0.2546708926215209</v>
      </c>
      <c r="J22" s="157">
        <f>SUM(J14:J21)</f>
        <v>1513379004</v>
      </c>
      <c r="K22" s="157">
        <f>SUM(K14:K21)</f>
        <v>3753114850</v>
      </c>
      <c r="L22" s="156">
        <f t="shared" si="2"/>
        <v>0.403232798484704</v>
      </c>
      <c r="M22" s="157">
        <f>SUM(M14:M21)</f>
        <v>1513379004</v>
      </c>
      <c r="N22" s="157">
        <f>SUM(N14:N21)</f>
        <v>5405583905</v>
      </c>
      <c r="O22" s="156">
        <f t="shared" si="3"/>
        <v>0.27996587058803596</v>
      </c>
      <c r="P22" s="157">
        <f>SUM(P14:P21)</f>
        <v>346347040</v>
      </c>
      <c r="Q22" s="157">
        <f>SUM(Q14:Q21)</f>
        <v>1071124040</v>
      </c>
      <c r="R22" s="156">
        <f t="shared" si="4"/>
        <v>0.3233491426445811</v>
      </c>
      <c r="S22" s="157">
        <f>SUM(S14:S21)</f>
        <v>198321000</v>
      </c>
      <c r="T22" s="157">
        <f>SUM(T14:T21)</f>
        <v>1071124040</v>
      </c>
      <c r="U22" s="156">
        <f t="shared" si="5"/>
        <v>0.1851522256936741</v>
      </c>
      <c r="V22" s="157">
        <f>SUM(V14:V21)</f>
        <v>198321000</v>
      </c>
      <c r="W22" s="157">
        <f>SUM(W14:W21)</f>
        <v>9685927657</v>
      </c>
      <c r="X22" s="156">
        <f t="shared" si="6"/>
        <v>0.020475168411636217</v>
      </c>
      <c r="Y22" s="157">
        <f>SUM(Y14:Y21)</f>
        <v>940819600</v>
      </c>
      <c r="Z22" s="157">
        <f>SUM(Z14:Z21)</f>
        <v>1071124040</v>
      </c>
      <c r="AA22" s="156">
        <f t="shared" si="7"/>
        <v>0.8783479455843415</v>
      </c>
      <c r="AB22" s="157">
        <f>SUM(AB14:AB21)</f>
        <v>1187974732</v>
      </c>
      <c r="AC22" s="157">
        <f>SUM(AC14:AC21)</f>
        <v>3178784145</v>
      </c>
      <c r="AD22" s="156">
        <f t="shared" si="8"/>
        <v>0.37371984941745706</v>
      </c>
      <c r="AE22" s="157">
        <f>SUM(AE14:AE21)</f>
        <v>1109478371</v>
      </c>
      <c r="AF22" s="157">
        <f>SUM(AF14:AF21)</f>
        <v>5942489102</v>
      </c>
      <c r="AG22" s="156">
        <f t="shared" si="9"/>
        <v>0.18670263452844948</v>
      </c>
    </row>
    <row r="23" spans="1:33" ht="12.75">
      <c r="A23" s="66" t="s">
        <v>570</v>
      </c>
      <c r="B23" s="67" t="s">
        <v>226</v>
      </c>
      <c r="C23" s="68" t="s">
        <v>227</v>
      </c>
      <c r="D23" s="69">
        <v>71344712</v>
      </c>
      <c r="E23" s="147">
        <v>191748712</v>
      </c>
      <c r="F23" s="154">
        <f t="shared" si="0"/>
        <v>0.3720740090290672</v>
      </c>
      <c r="G23" s="155">
        <v>54355420</v>
      </c>
      <c r="H23" s="155">
        <v>174607461</v>
      </c>
      <c r="I23" s="154">
        <f t="shared" si="1"/>
        <v>0.3113006723120497</v>
      </c>
      <c r="J23" s="155">
        <v>54355420</v>
      </c>
      <c r="K23" s="155">
        <v>174607461</v>
      </c>
      <c r="L23" s="154">
        <f t="shared" si="2"/>
        <v>0.3113006723120497</v>
      </c>
      <c r="M23" s="155">
        <v>54355420</v>
      </c>
      <c r="N23" s="155">
        <v>71344712</v>
      </c>
      <c r="O23" s="154">
        <f t="shared" si="3"/>
        <v>0.7618703401591977</v>
      </c>
      <c r="P23" s="155">
        <v>11075000</v>
      </c>
      <c r="Q23" s="155">
        <v>38089000</v>
      </c>
      <c r="R23" s="154">
        <f t="shared" si="4"/>
        <v>0.2907663629919399</v>
      </c>
      <c r="S23" s="155">
        <v>0</v>
      </c>
      <c r="T23" s="155">
        <v>38089000</v>
      </c>
      <c r="U23" s="154">
        <f t="shared" si="5"/>
        <v>0</v>
      </c>
      <c r="V23" s="155">
        <v>0</v>
      </c>
      <c r="W23" s="155">
        <v>347110000</v>
      </c>
      <c r="X23" s="154">
        <f t="shared" si="6"/>
        <v>0</v>
      </c>
      <c r="Y23" s="155">
        <v>16014000</v>
      </c>
      <c r="Z23" s="155">
        <v>38089000</v>
      </c>
      <c r="AA23" s="154">
        <f t="shared" si="7"/>
        <v>0.42043634645173145</v>
      </c>
      <c r="AB23" s="155">
        <v>37173584</v>
      </c>
      <c r="AC23" s="155">
        <v>2019090</v>
      </c>
      <c r="AD23" s="154">
        <f t="shared" si="8"/>
        <v>18.41105844712222</v>
      </c>
      <c r="AE23" s="155">
        <v>49534784</v>
      </c>
      <c r="AF23" s="155">
        <v>174607461</v>
      </c>
      <c r="AG23" s="154">
        <f t="shared" si="9"/>
        <v>0.28369225299026596</v>
      </c>
    </row>
    <row r="24" spans="1:33" ht="12.75">
      <c r="A24" s="66" t="s">
        <v>570</v>
      </c>
      <c r="B24" s="67" t="s">
        <v>228</v>
      </c>
      <c r="C24" s="68" t="s">
        <v>229</v>
      </c>
      <c r="D24" s="69">
        <v>370871000</v>
      </c>
      <c r="E24" s="147">
        <v>524757000</v>
      </c>
      <c r="F24" s="154">
        <f t="shared" si="0"/>
        <v>0.7067480757760258</v>
      </c>
      <c r="G24" s="155">
        <v>122004000</v>
      </c>
      <c r="H24" s="155">
        <v>500526000</v>
      </c>
      <c r="I24" s="154">
        <f t="shared" si="1"/>
        <v>0.24375157334484124</v>
      </c>
      <c r="J24" s="155">
        <v>122004000</v>
      </c>
      <c r="K24" s="155">
        <v>324321000</v>
      </c>
      <c r="L24" s="154">
        <f t="shared" si="2"/>
        <v>0.3761828558742727</v>
      </c>
      <c r="M24" s="155">
        <v>122004000</v>
      </c>
      <c r="N24" s="155">
        <v>370871000</v>
      </c>
      <c r="O24" s="154">
        <f t="shared" si="3"/>
        <v>0.328966136473329</v>
      </c>
      <c r="P24" s="155">
        <v>10867000</v>
      </c>
      <c r="Q24" s="155">
        <v>62414000</v>
      </c>
      <c r="R24" s="154">
        <f t="shared" si="4"/>
        <v>0.1741115775306822</v>
      </c>
      <c r="S24" s="155">
        <v>0</v>
      </c>
      <c r="T24" s="155">
        <v>62414000</v>
      </c>
      <c r="U24" s="154">
        <f t="shared" si="5"/>
        <v>0</v>
      </c>
      <c r="V24" s="155">
        <v>0</v>
      </c>
      <c r="W24" s="155">
        <v>757709293</v>
      </c>
      <c r="X24" s="154">
        <f t="shared" si="6"/>
        <v>0</v>
      </c>
      <c r="Y24" s="155">
        <v>48547000</v>
      </c>
      <c r="Z24" s="155">
        <v>62414000</v>
      </c>
      <c r="AA24" s="154">
        <f t="shared" si="7"/>
        <v>0.7778222834620437</v>
      </c>
      <c r="AB24" s="155">
        <v>63416739</v>
      </c>
      <c r="AC24" s="155">
        <v>222492000</v>
      </c>
      <c r="AD24" s="154">
        <f t="shared" si="8"/>
        <v>0.2850292999298851</v>
      </c>
      <c r="AE24" s="155">
        <v>46740624</v>
      </c>
      <c r="AF24" s="155">
        <v>500526000</v>
      </c>
      <c r="AG24" s="154">
        <f t="shared" si="9"/>
        <v>0.09338300907445367</v>
      </c>
    </row>
    <row r="25" spans="1:33" ht="12.75">
      <c r="A25" s="66" t="s">
        <v>570</v>
      </c>
      <c r="B25" s="67" t="s">
        <v>230</v>
      </c>
      <c r="C25" s="68" t="s">
        <v>231</v>
      </c>
      <c r="D25" s="69">
        <v>636129181</v>
      </c>
      <c r="E25" s="147">
        <v>844589181</v>
      </c>
      <c r="F25" s="154">
        <f t="shared" si="0"/>
        <v>0.7531817779702296</v>
      </c>
      <c r="G25" s="155">
        <v>212422625</v>
      </c>
      <c r="H25" s="155">
        <v>735159950</v>
      </c>
      <c r="I25" s="154">
        <f t="shared" si="1"/>
        <v>0.2889474936712752</v>
      </c>
      <c r="J25" s="155">
        <v>212422625</v>
      </c>
      <c r="K25" s="155">
        <v>536123349</v>
      </c>
      <c r="L25" s="154">
        <f t="shared" si="2"/>
        <v>0.39621968600364016</v>
      </c>
      <c r="M25" s="155">
        <v>212422625</v>
      </c>
      <c r="N25" s="155">
        <v>636129181</v>
      </c>
      <c r="O25" s="154">
        <f t="shared" si="3"/>
        <v>0.33393001192944805</v>
      </c>
      <c r="P25" s="155">
        <v>96739238</v>
      </c>
      <c r="Q25" s="155">
        <v>210248000</v>
      </c>
      <c r="R25" s="154">
        <f t="shared" si="4"/>
        <v>0.46011965868878657</v>
      </c>
      <c r="S25" s="155">
        <v>0</v>
      </c>
      <c r="T25" s="155">
        <v>210248000</v>
      </c>
      <c r="U25" s="154">
        <f t="shared" si="5"/>
        <v>0</v>
      </c>
      <c r="V25" s="155">
        <v>0</v>
      </c>
      <c r="W25" s="155">
        <v>1389288403</v>
      </c>
      <c r="X25" s="154">
        <f t="shared" si="6"/>
        <v>0</v>
      </c>
      <c r="Y25" s="155">
        <v>180000000</v>
      </c>
      <c r="Z25" s="155">
        <v>210248000</v>
      </c>
      <c r="AA25" s="154">
        <f t="shared" si="7"/>
        <v>0.8561318062478597</v>
      </c>
      <c r="AB25" s="155">
        <v>90945133</v>
      </c>
      <c r="AC25" s="155">
        <v>319559939</v>
      </c>
      <c r="AD25" s="154">
        <f t="shared" si="8"/>
        <v>0.2845949128811168</v>
      </c>
      <c r="AE25" s="155">
        <v>175583773</v>
      </c>
      <c r="AF25" s="155">
        <v>735159950</v>
      </c>
      <c r="AG25" s="154">
        <f t="shared" si="9"/>
        <v>0.2388375114830453</v>
      </c>
    </row>
    <row r="26" spans="1:33" ht="12.75">
      <c r="A26" s="66" t="s">
        <v>571</v>
      </c>
      <c r="B26" s="67" t="s">
        <v>505</v>
      </c>
      <c r="C26" s="68" t="s">
        <v>506</v>
      </c>
      <c r="D26" s="69">
        <v>480525421</v>
      </c>
      <c r="E26" s="147">
        <v>818723521</v>
      </c>
      <c r="F26" s="154">
        <f t="shared" si="0"/>
        <v>0.5869202590064589</v>
      </c>
      <c r="G26" s="155">
        <v>195149848</v>
      </c>
      <c r="H26" s="155">
        <v>548356443</v>
      </c>
      <c r="I26" s="154">
        <f t="shared" si="1"/>
        <v>0.3558813806077592</v>
      </c>
      <c r="J26" s="155">
        <v>195149848</v>
      </c>
      <c r="K26" s="155">
        <v>542455636</v>
      </c>
      <c r="L26" s="154">
        <f t="shared" si="2"/>
        <v>0.3597526415966669</v>
      </c>
      <c r="M26" s="155">
        <v>195149848</v>
      </c>
      <c r="N26" s="155">
        <v>480525421</v>
      </c>
      <c r="O26" s="154">
        <f t="shared" si="3"/>
        <v>0.4061176359699813</v>
      </c>
      <c r="P26" s="155">
        <v>2553000</v>
      </c>
      <c r="Q26" s="155">
        <v>265244000</v>
      </c>
      <c r="R26" s="154">
        <f t="shared" si="4"/>
        <v>0.009625099908009228</v>
      </c>
      <c r="S26" s="155">
        <v>0</v>
      </c>
      <c r="T26" s="155">
        <v>265244000</v>
      </c>
      <c r="U26" s="154">
        <f t="shared" si="5"/>
        <v>0</v>
      </c>
      <c r="V26" s="155">
        <v>0</v>
      </c>
      <c r="W26" s="155">
        <v>2194816000</v>
      </c>
      <c r="X26" s="154">
        <f t="shared" si="6"/>
        <v>0</v>
      </c>
      <c r="Y26" s="155">
        <v>262624000</v>
      </c>
      <c r="Z26" s="155">
        <v>265244000</v>
      </c>
      <c r="AA26" s="154">
        <f t="shared" si="7"/>
        <v>0.9901223024837508</v>
      </c>
      <c r="AB26" s="155">
        <v>196901000</v>
      </c>
      <c r="AC26" s="155">
        <v>176928324</v>
      </c>
      <c r="AD26" s="154">
        <f t="shared" si="8"/>
        <v>1.1128856903657778</v>
      </c>
      <c r="AE26" s="155">
        <v>98814000</v>
      </c>
      <c r="AF26" s="155">
        <v>548356443</v>
      </c>
      <c r="AG26" s="154">
        <f t="shared" si="9"/>
        <v>0.18020030814154217</v>
      </c>
    </row>
    <row r="27" spans="1:33" ht="16.5">
      <c r="A27" s="70"/>
      <c r="B27" s="71" t="s">
        <v>591</v>
      </c>
      <c r="C27" s="72"/>
      <c r="D27" s="73">
        <f>SUM(D23:D26)</f>
        <v>1558870314</v>
      </c>
      <c r="E27" s="148">
        <f>SUM(E23:E26)</f>
        <v>2379818414</v>
      </c>
      <c r="F27" s="156">
        <f t="shared" si="0"/>
        <v>0.6550375040505086</v>
      </c>
      <c r="G27" s="157">
        <f>SUM(G23:G26)</f>
        <v>583931893</v>
      </c>
      <c r="H27" s="157">
        <f>SUM(H23:H26)</f>
        <v>1958649854</v>
      </c>
      <c r="I27" s="156">
        <f t="shared" si="1"/>
        <v>0.29812980191813293</v>
      </c>
      <c r="J27" s="157">
        <f>SUM(J23:J26)</f>
        <v>583931893</v>
      </c>
      <c r="K27" s="157">
        <f>SUM(K23:K26)</f>
        <v>1577507446</v>
      </c>
      <c r="L27" s="156">
        <f t="shared" si="2"/>
        <v>0.37016110097016935</v>
      </c>
      <c r="M27" s="157">
        <f>SUM(M23:M26)</f>
        <v>583931893</v>
      </c>
      <c r="N27" s="157">
        <f>SUM(N23:N26)</f>
        <v>1558870314</v>
      </c>
      <c r="O27" s="156">
        <f t="shared" si="3"/>
        <v>0.37458657577592436</v>
      </c>
      <c r="P27" s="157">
        <f>SUM(P23:P26)</f>
        <v>121234238</v>
      </c>
      <c r="Q27" s="157">
        <f>SUM(Q23:Q26)</f>
        <v>575995000</v>
      </c>
      <c r="R27" s="156">
        <f t="shared" si="4"/>
        <v>0.2104779347042943</v>
      </c>
      <c r="S27" s="157">
        <f>SUM(S23:S26)</f>
        <v>0</v>
      </c>
      <c r="T27" s="157">
        <f>SUM(T23:T26)</f>
        <v>575995000</v>
      </c>
      <c r="U27" s="156">
        <f t="shared" si="5"/>
        <v>0</v>
      </c>
      <c r="V27" s="157">
        <f>SUM(V23:V26)</f>
        <v>0</v>
      </c>
      <c r="W27" s="157">
        <f>SUM(W23:W26)</f>
        <v>4688923696</v>
      </c>
      <c r="X27" s="156">
        <f t="shared" si="6"/>
        <v>0</v>
      </c>
      <c r="Y27" s="157">
        <f>SUM(Y23:Y26)</f>
        <v>507185000</v>
      </c>
      <c r="Z27" s="157">
        <f>SUM(Z23:Z26)</f>
        <v>575995000</v>
      </c>
      <c r="AA27" s="156">
        <f t="shared" si="7"/>
        <v>0.8805371574406028</v>
      </c>
      <c r="AB27" s="157">
        <f>SUM(AB23:AB26)</f>
        <v>388436456</v>
      </c>
      <c r="AC27" s="157">
        <f>SUM(AC23:AC26)</f>
        <v>720999353</v>
      </c>
      <c r="AD27" s="156">
        <f t="shared" si="8"/>
        <v>0.5387473017607548</v>
      </c>
      <c r="AE27" s="157">
        <f>SUM(AE23:AE26)</f>
        <v>370673181</v>
      </c>
      <c r="AF27" s="157">
        <f>SUM(AF23:AF26)</f>
        <v>1958649854</v>
      </c>
      <c r="AG27" s="156">
        <f t="shared" si="9"/>
        <v>0.18924933430189303</v>
      </c>
    </row>
    <row r="28" spans="1:33" ht="12.75">
      <c r="A28" s="66" t="s">
        <v>570</v>
      </c>
      <c r="B28" s="67" t="s">
        <v>232</v>
      </c>
      <c r="C28" s="68" t="s">
        <v>233</v>
      </c>
      <c r="D28" s="69">
        <v>235174816</v>
      </c>
      <c r="E28" s="147">
        <v>278388817</v>
      </c>
      <c r="F28" s="154">
        <f t="shared" si="0"/>
        <v>0.8447710598949814</v>
      </c>
      <c r="G28" s="155">
        <v>98562272</v>
      </c>
      <c r="H28" s="155">
        <v>255734660</v>
      </c>
      <c r="I28" s="154">
        <f t="shared" si="1"/>
        <v>0.38540834472730445</v>
      </c>
      <c r="J28" s="155">
        <v>98562272</v>
      </c>
      <c r="K28" s="155">
        <v>179248839</v>
      </c>
      <c r="L28" s="154">
        <f t="shared" si="2"/>
        <v>0.5498628194741055</v>
      </c>
      <c r="M28" s="155">
        <v>98562272</v>
      </c>
      <c r="N28" s="155">
        <v>235174816</v>
      </c>
      <c r="O28" s="154">
        <f t="shared" si="3"/>
        <v>0.4191021542034501</v>
      </c>
      <c r="P28" s="155">
        <v>8402922</v>
      </c>
      <c r="Q28" s="155">
        <v>24441122</v>
      </c>
      <c r="R28" s="154">
        <f t="shared" si="4"/>
        <v>0.3438026290282418</v>
      </c>
      <c r="S28" s="155">
        <v>0</v>
      </c>
      <c r="T28" s="155">
        <v>24441122</v>
      </c>
      <c r="U28" s="154">
        <f t="shared" si="5"/>
        <v>0</v>
      </c>
      <c r="V28" s="155">
        <v>0</v>
      </c>
      <c r="W28" s="155">
        <v>268000000</v>
      </c>
      <c r="X28" s="154">
        <f t="shared" si="6"/>
        <v>0</v>
      </c>
      <c r="Y28" s="155">
        <v>8274750</v>
      </c>
      <c r="Z28" s="155">
        <v>24441122</v>
      </c>
      <c r="AA28" s="154">
        <f t="shared" si="7"/>
        <v>0.33855851625796884</v>
      </c>
      <c r="AB28" s="155">
        <v>5131104</v>
      </c>
      <c r="AC28" s="155">
        <v>131869643</v>
      </c>
      <c r="AD28" s="154">
        <f t="shared" si="8"/>
        <v>0.03891042610921454</v>
      </c>
      <c r="AE28" s="155">
        <v>38601061</v>
      </c>
      <c r="AF28" s="155">
        <v>255734660</v>
      </c>
      <c r="AG28" s="154">
        <f t="shared" si="9"/>
        <v>0.150941843393461</v>
      </c>
    </row>
    <row r="29" spans="1:33" ht="12.75">
      <c r="A29" s="66" t="s">
        <v>570</v>
      </c>
      <c r="B29" s="67" t="s">
        <v>234</v>
      </c>
      <c r="C29" s="68" t="s">
        <v>235</v>
      </c>
      <c r="D29" s="69">
        <v>114255693</v>
      </c>
      <c r="E29" s="147">
        <v>229194693</v>
      </c>
      <c r="F29" s="154">
        <f t="shared" si="0"/>
        <v>0.49850933066761716</v>
      </c>
      <c r="G29" s="155">
        <v>52998967</v>
      </c>
      <c r="H29" s="155">
        <v>158461763</v>
      </c>
      <c r="I29" s="154">
        <f t="shared" si="1"/>
        <v>0.33445902656024346</v>
      </c>
      <c r="J29" s="155">
        <v>52998967</v>
      </c>
      <c r="K29" s="155">
        <v>137356883</v>
      </c>
      <c r="L29" s="154">
        <f t="shared" si="2"/>
        <v>0.38584864363877563</v>
      </c>
      <c r="M29" s="155">
        <v>52998967</v>
      </c>
      <c r="N29" s="155">
        <v>114255693</v>
      </c>
      <c r="O29" s="154">
        <f t="shared" si="3"/>
        <v>0.4638628116325022</v>
      </c>
      <c r="P29" s="155">
        <v>32396359</v>
      </c>
      <c r="Q29" s="155">
        <v>88785359</v>
      </c>
      <c r="R29" s="154">
        <f t="shared" si="4"/>
        <v>0.3648840232768558</v>
      </c>
      <c r="S29" s="155">
        <v>0</v>
      </c>
      <c r="T29" s="155">
        <v>88785359</v>
      </c>
      <c r="U29" s="154">
        <f t="shared" si="5"/>
        <v>0</v>
      </c>
      <c r="V29" s="155">
        <v>0</v>
      </c>
      <c r="W29" s="155">
        <v>312884367</v>
      </c>
      <c r="X29" s="154">
        <f t="shared" si="6"/>
        <v>0</v>
      </c>
      <c r="Y29" s="155">
        <v>49879171</v>
      </c>
      <c r="Z29" s="155">
        <v>88785359</v>
      </c>
      <c r="AA29" s="154">
        <f t="shared" si="7"/>
        <v>0.5617950027098499</v>
      </c>
      <c r="AB29" s="155">
        <v>27449667</v>
      </c>
      <c r="AC29" s="155">
        <v>21455764</v>
      </c>
      <c r="AD29" s="154">
        <f t="shared" si="8"/>
        <v>1.2793609679897673</v>
      </c>
      <c r="AE29" s="155">
        <v>0</v>
      </c>
      <c r="AF29" s="155">
        <v>158461763</v>
      </c>
      <c r="AG29" s="154">
        <f t="shared" si="9"/>
        <v>0</v>
      </c>
    </row>
    <row r="30" spans="1:33" ht="12.75">
      <c r="A30" s="66" t="s">
        <v>570</v>
      </c>
      <c r="B30" s="67" t="s">
        <v>236</v>
      </c>
      <c r="C30" s="68" t="s">
        <v>237</v>
      </c>
      <c r="D30" s="69">
        <v>48623927</v>
      </c>
      <c r="E30" s="147">
        <v>209338927</v>
      </c>
      <c r="F30" s="154">
        <f t="shared" si="0"/>
        <v>0.23227369938702322</v>
      </c>
      <c r="G30" s="155">
        <v>35268075</v>
      </c>
      <c r="H30" s="155">
        <v>183618638</v>
      </c>
      <c r="I30" s="154">
        <f t="shared" si="1"/>
        <v>0.19207241369473615</v>
      </c>
      <c r="J30" s="155">
        <v>35268075</v>
      </c>
      <c r="K30" s="155">
        <v>183618638</v>
      </c>
      <c r="L30" s="154">
        <f t="shared" si="2"/>
        <v>0.19207241369473615</v>
      </c>
      <c r="M30" s="155">
        <v>35268075</v>
      </c>
      <c r="N30" s="155">
        <v>48623927</v>
      </c>
      <c r="O30" s="154">
        <f t="shared" si="3"/>
        <v>0.7253234606081899</v>
      </c>
      <c r="P30" s="155">
        <v>8000000</v>
      </c>
      <c r="Q30" s="155">
        <v>43800000</v>
      </c>
      <c r="R30" s="154">
        <f t="shared" si="4"/>
        <v>0.182648401826484</v>
      </c>
      <c r="S30" s="155">
        <v>0</v>
      </c>
      <c r="T30" s="155">
        <v>43800000</v>
      </c>
      <c r="U30" s="154">
        <f t="shared" si="5"/>
        <v>0</v>
      </c>
      <c r="V30" s="155">
        <v>0</v>
      </c>
      <c r="W30" s="155">
        <v>181826040</v>
      </c>
      <c r="X30" s="154">
        <f t="shared" si="6"/>
        <v>0</v>
      </c>
      <c r="Y30" s="155">
        <v>43800000</v>
      </c>
      <c r="Z30" s="155">
        <v>43800000</v>
      </c>
      <c r="AA30" s="154">
        <f t="shared" si="7"/>
        <v>1</v>
      </c>
      <c r="AB30" s="155">
        <v>15900000</v>
      </c>
      <c r="AC30" s="155">
        <v>177108</v>
      </c>
      <c r="AD30" s="154">
        <f t="shared" si="8"/>
        <v>89.7757300630124</v>
      </c>
      <c r="AE30" s="155">
        <v>0</v>
      </c>
      <c r="AF30" s="155">
        <v>183618638</v>
      </c>
      <c r="AG30" s="154">
        <f t="shared" si="9"/>
        <v>0</v>
      </c>
    </row>
    <row r="31" spans="1:33" ht="12.75">
      <c r="A31" s="66" t="s">
        <v>570</v>
      </c>
      <c r="B31" s="67" t="s">
        <v>238</v>
      </c>
      <c r="C31" s="68" t="s">
        <v>239</v>
      </c>
      <c r="D31" s="69">
        <v>153370723</v>
      </c>
      <c r="E31" s="147">
        <v>284913723</v>
      </c>
      <c r="F31" s="154">
        <f t="shared" si="0"/>
        <v>0.5383058470651482</v>
      </c>
      <c r="G31" s="155">
        <v>99299071</v>
      </c>
      <c r="H31" s="155">
        <v>230801120</v>
      </c>
      <c r="I31" s="154">
        <f t="shared" si="1"/>
        <v>0.43023652138256524</v>
      </c>
      <c r="J31" s="155">
        <v>99299071</v>
      </c>
      <c r="K31" s="155">
        <v>180216120</v>
      </c>
      <c r="L31" s="154">
        <f t="shared" si="2"/>
        <v>0.5509999382963078</v>
      </c>
      <c r="M31" s="155">
        <v>99299071</v>
      </c>
      <c r="N31" s="155">
        <v>153370723</v>
      </c>
      <c r="O31" s="154">
        <f t="shared" si="3"/>
        <v>0.6474447603666835</v>
      </c>
      <c r="P31" s="155">
        <v>18765804</v>
      </c>
      <c r="Q31" s="155">
        <v>45076804</v>
      </c>
      <c r="R31" s="154">
        <f t="shared" si="4"/>
        <v>0.41630733181527246</v>
      </c>
      <c r="S31" s="155">
        <v>0</v>
      </c>
      <c r="T31" s="155">
        <v>45076804</v>
      </c>
      <c r="U31" s="154">
        <f t="shared" si="5"/>
        <v>0</v>
      </c>
      <c r="V31" s="155">
        <v>0</v>
      </c>
      <c r="W31" s="155">
        <v>398571104</v>
      </c>
      <c r="X31" s="154">
        <f t="shared" si="6"/>
        <v>0</v>
      </c>
      <c r="Y31" s="155">
        <v>17387190</v>
      </c>
      <c r="Z31" s="155">
        <v>45076804</v>
      </c>
      <c r="AA31" s="154">
        <f t="shared" si="7"/>
        <v>0.3857236639935697</v>
      </c>
      <c r="AB31" s="155">
        <v>68940013</v>
      </c>
      <c r="AC31" s="155">
        <v>80122127</v>
      </c>
      <c r="AD31" s="154">
        <f t="shared" si="8"/>
        <v>0.8604366306950388</v>
      </c>
      <c r="AE31" s="155">
        <v>11672000</v>
      </c>
      <c r="AF31" s="155">
        <v>230801120</v>
      </c>
      <c r="AG31" s="154">
        <f t="shared" si="9"/>
        <v>0.05057167833500981</v>
      </c>
    </row>
    <row r="32" spans="1:33" ht="12.75">
      <c r="A32" s="66" t="s">
        <v>571</v>
      </c>
      <c r="B32" s="67" t="s">
        <v>507</v>
      </c>
      <c r="C32" s="68" t="s">
        <v>508</v>
      </c>
      <c r="D32" s="69">
        <v>443763396</v>
      </c>
      <c r="E32" s="147">
        <v>712336396</v>
      </c>
      <c r="F32" s="154">
        <f t="shared" si="0"/>
        <v>0.6229688648395273</v>
      </c>
      <c r="G32" s="155">
        <v>123908353</v>
      </c>
      <c r="H32" s="155">
        <v>394348398</v>
      </c>
      <c r="I32" s="154">
        <f t="shared" si="1"/>
        <v>0.3142103622797017</v>
      </c>
      <c r="J32" s="155">
        <v>123908353</v>
      </c>
      <c r="K32" s="155">
        <v>376348398</v>
      </c>
      <c r="L32" s="154">
        <f t="shared" si="2"/>
        <v>0.3292384228509457</v>
      </c>
      <c r="M32" s="155">
        <v>123908353</v>
      </c>
      <c r="N32" s="155">
        <v>443763396</v>
      </c>
      <c r="O32" s="154">
        <f t="shared" si="3"/>
        <v>0.2792216620768785</v>
      </c>
      <c r="P32" s="155">
        <v>1757846</v>
      </c>
      <c r="Q32" s="155">
        <v>375492993</v>
      </c>
      <c r="R32" s="154">
        <f t="shared" si="4"/>
        <v>0.004681434894312395</v>
      </c>
      <c r="S32" s="155">
        <v>0</v>
      </c>
      <c r="T32" s="155">
        <v>375492993</v>
      </c>
      <c r="U32" s="154">
        <f t="shared" si="5"/>
        <v>0</v>
      </c>
      <c r="V32" s="155">
        <v>0</v>
      </c>
      <c r="W32" s="155">
        <v>1398347881</v>
      </c>
      <c r="X32" s="154">
        <f t="shared" si="6"/>
        <v>0</v>
      </c>
      <c r="Y32" s="155">
        <v>339897000</v>
      </c>
      <c r="Z32" s="155">
        <v>375492993</v>
      </c>
      <c r="AA32" s="154">
        <f t="shared" si="7"/>
        <v>0.9052019780299868</v>
      </c>
      <c r="AB32" s="155">
        <v>40536721</v>
      </c>
      <c r="AC32" s="155">
        <v>51139801</v>
      </c>
      <c r="AD32" s="154">
        <f t="shared" si="8"/>
        <v>0.7926648169788537</v>
      </c>
      <c r="AE32" s="155">
        <v>7965434</v>
      </c>
      <c r="AF32" s="155">
        <v>394348398</v>
      </c>
      <c r="AG32" s="154">
        <f t="shared" si="9"/>
        <v>0.02019897643910297</v>
      </c>
    </row>
    <row r="33" spans="1:33" ht="16.5">
      <c r="A33" s="70"/>
      <c r="B33" s="71" t="s">
        <v>592</v>
      </c>
      <c r="C33" s="72"/>
      <c r="D33" s="73">
        <f>SUM(D28:D32)</f>
        <v>995188555</v>
      </c>
      <c r="E33" s="148">
        <f>SUM(E28:E32)</f>
        <v>1714172556</v>
      </c>
      <c r="F33" s="156">
        <f t="shared" si="0"/>
        <v>0.5805649795970715</v>
      </c>
      <c r="G33" s="157">
        <f>SUM(G28:G32)</f>
        <v>410036738</v>
      </c>
      <c r="H33" s="157">
        <f>SUM(H28:H32)</f>
        <v>1222964579</v>
      </c>
      <c r="I33" s="156">
        <f t="shared" si="1"/>
        <v>0.33528095992386053</v>
      </c>
      <c r="J33" s="157">
        <f>SUM(J28:J32)</f>
        <v>410036738</v>
      </c>
      <c r="K33" s="157">
        <f>SUM(K28:K32)</f>
        <v>1056788878</v>
      </c>
      <c r="L33" s="156">
        <f t="shared" si="2"/>
        <v>0.3880025107531459</v>
      </c>
      <c r="M33" s="157">
        <f>SUM(M28:M32)</f>
        <v>410036738</v>
      </c>
      <c r="N33" s="157">
        <f>SUM(N28:N32)</f>
        <v>995188555</v>
      </c>
      <c r="O33" s="156">
        <f t="shared" si="3"/>
        <v>0.4120191454573149</v>
      </c>
      <c r="P33" s="157">
        <f>SUM(P28:P32)</f>
        <v>69322931</v>
      </c>
      <c r="Q33" s="157">
        <f>SUM(Q28:Q32)</f>
        <v>577596278</v>
      </c>
      <c r="R33" s="156">
        <f t="shared" si="4"/>
        <v>0.12001969825712762</v>
      </c>
      <c r="S33" s="157">
        <f>SUM(S28:S32)</f>
        <v>0</v>
      </c>
      <c r="T33" s="157">
        <f>SUM(T28:T32)</f>
        <v>577596278</v>
      </c>
      <c r="U33" s="156">
        <f t="shared" si="5"/>
        <v>0</v>
      </c>
      <c r="V33" s="157">
        <f>SUM(V28:V32)</f>
        <v>0</v>
      </c>
      <c r="W33" s="157">
        <f>SUM(W28:W32)</f>
        <v>2559629392</v>
      </c>
      <c r="X33" s="156">
        <f t="shared" si="6"/>
        <v>0</v>
      </c>
      <c r="Y33" s="157">
        <f>SUM(Y28:Y32)</f>
        <v>459238111</v>
      </c>
      <c r="Z33" s="157">
        <f>SUM(Z28:Z32)</f>
        <v>577596278</v>
      </c>
      <c r="AA33" s="156">
        <f t="shared" si="7"/>
        <v>0.7950849555162819</v>
      </c>
      <c r="AB33" s="157">
        <f>SUM(AB28:AB32)</f>
        <v>157957505</v>
      </c>
      <c r="AC33" s="157">
        <f>SUM(AC28:AC32)</f>
        <v>284764443</v>
      </c>
      <c r="AD33" s="156">
        <f t="shared" si="8"/>
        <v>0.5546953240928327</v>
      </c>
      <c r="AE33" s="157">
        <f>SUM(AE28:AE32)</f>
        <v>58238495</v>
      </c>
      <c r="AF33" s="157">
        <f>SUM(AF28:AF32)</f>
        <v>1222964579</v>
      </c>
      <c r="AG33" s="156">
        <f t="shared" si="9"/>
        <v>0.04762075369968667</v>
      </c>
    </row>
    <row r="34" spans="1:33" ht="12.75">
      <c r="A34" s="66" t="s">
        <v>570</v>
      </c>
      <c r="B34" s="67" t="s">
        <v>74</v>
      </c>
      <c r="C34" s="68" t="s">
        <v>75</v>
      </c>
      <c r="D34" s="69">
        <v>1384236069</v>
      </c>
      <c r="E34" s="147">
        <v>1709674097</v>
      </c>
      <c r="F34" s="154">
        <f t="shared" si="0"/>
        <v>0.8096490854186463</v>
      </c>
      <c r="G34" s="155">
        <v>476620392</v>
      </c>
      <c r="H34" s="155">
        <v>1955731096</v>
      </c>
      <c r="I34" s="154">
        <f t="shared" si="1"/>
        <v>0.24370446068726823</v>
      </c>
      <c r="J34" s="155">
        <v>476620392</v>
      </c>
      <c r="K34" s="155">
        <v>1377757702</v>
      </c>
      <c r="L34" s="154">
        <f t="shared" si="2"/>
        <v>0.34593919620853625</v>
      </c>
      <c r="M34" s="155">
        <v>476620392</v>
      </c>
      <c r="N34" s="155">
        <v>1384236069</v>
      </c>
      <c r="O34" s="154">
        <f t="shared" si="3"/>
        <v>0.34432016523331904</v>
      </c>
      <c r="P34" s="155">
        <v>74556960</v>
      </c>
      <c r="Q34" s="155">
        <v>275666568</v>
      </c>
      <c r="R34" s="154">
        <f t="shared" si="4"/>
        <v>0.270460653030657</v>
      </c>
      <c r="S34" s="155">
        <v>41515113</v>
      </c>
      <c r="T34" s="155">
        <v>275666568</v>
      </c>
      <c r="U34" s="154">
        <f t="shared" si="5"/>
        <v>0.15059901278997315</v>
      </c>
      <c r="V34" s="155">
        <v>41515113</v>
      </c>
      <c r="W34" s="155">
        <v>3925099511</v>
      </c>
      <c r="X34" s="154">
        <f t="shared" si="6"/>
        <v>0.010576830697834504</v>
      </c>
      <c r="Y34" s="155">
        <v>227946851</v>
      </c>
      <c r="Z34" s="155">
        <v>275666568</v>
      </c>
      <c r="AA34" s="154">
        <f t="shared" si="7"/>
        <v>0.8268933467478</v>
      </c>
      <c r="AB34" s="155">
        <v>489882557</v>
      </c>
      <c r="AC34" s="155">
        <v>1083994184</v>
      </c>
      <c r="AD34" s="154">
        <f t="shared" si="8"/>
        <v>0.4519236027561565</v>
      </c>
      <c r="AE34" s="155">
        <v>134447855</v>
      </c>
      <c r="AF34" s="155">
        <v>1955731096</v>
      </c>
      <c r="AG34" s="154">
        <f t="shared" si="9"/>
        <v>0.0687455730877227</v>
      </c>
    </row>
    <row r="35" spans="1:33" ht="12.75">
      <c r="A35" s="66" t="s">
        <v>570</v>
      </c>
      <c r="B35" s="67" t="s">
        <v>240</v>
      </c>
      <c r="C35" s="68" t="s">
        <v>241</v>
      </c>
      <c r="D35" s="69">
        <v>73571895</v>
      </c>
      <c r="E35" s="147">
        <v>101947895</v>
      </c>
      <c r="F35" s="154">
        <f t="shared" si="0"/>
        <v>0.7216617371059991</v>
      </c>
      <c r="G35" s="155">
        <v>26659389</v>
      </c>
      <c r="H35" s="155">
        <v>73334875</v>
      </c>
      <c r="I35" s="154">
        <f t="shared" si="1"/>
        <v>0.3635294803461518</v>
      </c>
      <c r="J35" s="155">
        <v>26659389</v>
      </c>
      <c r="K35" s="155">
        <v>61136168</v>
      </c>
      <c r="L35" s="154">
        <f t="shared" si="2"/>
        <v>0.4360657508007371</v>
      </c>
      <c r="M35" s="155">
        <v>26659389</v>
      </c>
      <c r="N35" s="155">
        <v>73571895</v>
      </c>
      <c r="O35" s="154">
        <f t="shared" si="3"/>
        <v>0.36235832990301525</v>
      </c>
      <c r="P35" s="155">
        <v>900000</v>
      </c>
      <c r="Q35" s="155">
        <v>25221700</v>
      </c>
      <c r="R35" s="154">
        <f t="shared" si="4"/>
        <v>0.0356835582058307</v>
      </c>
      <c r="S35" s="155">
        <v>0</v>
      </c>
      <c r="T35" s="155">
        <v>25221700</v>
      </c>
      <c r="U35" s="154">
        <f t="shared" si="5"/>
        <v>0</v>
      </c>
      <c r="V35" s="155">
        <v>0</v>
      </c>
      <c r="W35" s="155">
        <v>109116000</v>
      </c>
      <c r="X35" s="154">
        <f t="shared" si="6"/>
        <v>0</v>
      </c>
      <c r="Y35" s="155">
        <v>24221700</v>
      </c>
      <c r="Z35" s="155">
        <v>25221700</v>
      </c>
      <c r="AA35" s="154">
        <f t="shared" si="7"/>
        <v>0.9603516019935214</v>
      </c>
      <c r="AB35" s="155">
        <v>22669000</v>
      </c>
      <c r="AC35" s="155">
        <v>16338152</v>
      </c>
      <c r="AD35" s="154">
        <f t="shared" si="8"/>
        <v>1.3874886217241704</v>
      </c>
      <c r="AE35" s="155">
        <v>6337000</v>
      </c>
      <c r="AF35" s="155">
        <v>73334875</v>
      </c>
      <c r="AG35" s="154">
        <f t="shared" si="9"/>
        <v>0.08641181975151659</v>
      </c>
    </row>
    <row r="36" spans="1:33" ht="12.75">
      <c r="A36" s="66" t="s">
        <v>570</v>
      </c>
      <c r="B36" s="67" t="s">
        <v>242</v>
      </c>
      <c r="C36" s="68" t="s">
        <v>243</v>
      </c>
      <c r="D36" s="69">
        <v>69254145</v>
      </c>
      <c r="E36" s="147">
        <v>148630145</v>
      </c>
      <c r="F36" s="154">
        <f t="shared" si="0"/>
        <v>0.4659495218819843</v>
      </c>
      <c r="G36" s="155">
        <v>34075293</v>
      </c>
      <c r="H36" s="155">
        <v>99244582</v>
      </c>
      <c r="I36" s="154">
        <f t="shared" si="1"/>
        <v>0.3433466322625048</v>
      </c>
      <c r="J36" s="155">
        <v>34075293</v>
      </c>
      <c r="K36" s="155">
        <v>99244582</v>
      </c>
      <c r="L36" s="154">
        <f t="shared" si="2"/>
        <v>0.3433466322625048</v>
      </c>
      <c r="M36" s="155">
        <v>34075293</v>
      </c>
      <c r="N36" s="155">
        <v>69254145</v>
      </c>
      <c r="O36" s="154">
        <f t="shared" si="3"/>
        <v>0.4920325418789013</v>
      </c>
      <c r="P36" s="155">
        <v>29586000</v>
      </c>
      <c r="Q36" s="155">
        <v>51353000</v>
      </c>
      <c r="R36" s="154">
        <f t="shared" si="4"/>
        <v>0.5761299242498004</v>
      </c>
      <c r="S36" s="155">
        <v>0</v>
      </c>
      <c r="T36" s="155">
        <v>51353000</v>
      </c>
      <c r="U36" s="154">
        <f t="shared" si="5"/>
        <v>0</v>
      </c>
      <c r="V36" s="155">
        <v>0</v>
      </c>
      <c r="W36" s="155">
        <v>234633398</v>
      </c>
      <c r="X36" s="154">
        <f t="shared" si="6"/>
        <v>0</v>
      </c>
      <c r="Y36" s="155">
        <v>33671000</v>
      </c>
      <c r="Z36" s="155">
        <v>51353000</v>
      </c>
      <c r="AA36" s="154">
        <f t="shared" si="7"/>
        <v>0.6556773703581096</v>
      </c>
      <c r="AB36" s="155">
        <v>1827068</v>
      </c>
      <c r="AC36" s="155">
        <v>1048000</v>
      </c>
      <c r="AD36" s="154">
        <f t="shared" si="8"/>
        <v>1.743385496183206</v>
      </c>
      <c r="AE36" s="155">
        <v>11803360</v>
      </c>
      <c r="AF36" s="155">
        <v>99244582</v>
      </c>
      <c r="AG36" s="154">
        <f t="shared" si="9"/>
        <v>0.11893203399254582</v>
      </c>
    </row>
    <row r="37" spans="1:33" ht="12.75">
      <c r="A37" s="66" t="s">
        <v>571</v>
      </c>
      <c r="B37" s="67" t="s">
        <v>509</v>
      </c>
      <c r="C37" s="68" t="s">
        <v>510</v>
      </c>
      <c r="D37" s="69">
        <v>28183444</v>
      </c>
      <c r="E37" s="147">
        <v>161781444</v>
      </c>
      <c r="F37" s="154">
        <f t="shared" si="0"/>
        <v>0.17420690100899333</v>
      </c>
      <c r="G37" s="155">
        <v>78897445</v>
      </c>
      <c r="H37" s="155">
        <v>172169279</v>
      </c>
      <c r="I37" s="154">
        <f t="shared" si="1"/>
        <v>0.4582550700000318</v>
      </c>
      <c r="J37" s="155">
        <v>78897445</v>
      </c>
      <c r="K37" s="155">
        <v>152169279</v>
      </c>
      <c r="L37" s="154">
        <f t="shared" si="2"/>
        <v>0.5184847133303431</v>
      </c>
      <c r="M37" s="155">
        <v>78897445</v>
      </c>
      <c r="N37" s="155">
        <v>28183444</v>
      </c>
      <c r="O37" s="154">
        <f t="shared" si="3"/>
        <v>2.7994252583183235</v>
      </c>
      <c r="P37" s="155">
        <v>0</v>
      </c>
      <c r="Q37" s="155">
        <v>91041000</v>
      </c>
      <c r="R37" s="154">
        <f t="shared" si="4"/>
        <v>0</v>
      </c>
      <c r="S37" s="155">
        <v>0</v>
      </c>
      <c r="T37" s="155">
        <v>91041000</v>
      </c>
      <c r="U37" s="154">
        <f t="shared" si="5"/>
        <v>0</v>
      </c>
      <c r="V37" s="155">
        <v>0</v>
      </c>
      <c r="W37" s="155">
        <v>420953756</v>
      </c>
      <c r="X37" s="154">
        <f t="shared" si="6"/>
        <v>0</v>
      </c>
      <c r="Y37" s="155">
        <v>79041000</v>
      </c>
      <c r="Z37" s="155">
        <v>91041000</v>
      </c>
      <c r="AA37" s="154">
        <f t="shared" si="7"/>
        <v>0.8681912544897354</v>
      </c>
      <c r="AB37" s="155">
        <v>22004821</v>
      </c>
      <c r="AC37" s="155">
        <v>22666051</v>
      </c>
      <c r="AD37" s="154">
        <f t="shared" si="8"/>
        <v>0.9708272958531683</v>
      </c>
      <c r="AE37" s="155">
        <v>21507837</v>
      </c>
      <c r="AF37" s="155">
        <v>172169279</v>
      </c>
      <c r="AG37" s="154">
        <f t="shared" si="9"/>
        <v>0.1249226175826641</v>
      </c>
    </row>
    <row r="38" spans="1:33" ht="16.5">
      <c r="A38" s="70"/>
      <c r="B38" s="71" t="s">
        <v>593</v>
      </c>
      <c r="C38" s="72"/>
      <c r="D38" s="73">
        <f>SUM(D34:D37)</f>
        <v>1555245553</v>
      </c>
      <c r="E38" s="148">
        <f>SUM(E34:E37)</f>
        <v>2122033581</v>
      </c>
      <c r="F38" s="156">
        <f t="shared" si="0"/>
        <v>0.7329033653968363</v>
      </c>
      <c r="G38" s="157">
        <f>SUM(G34:G37)</f>
        <v>616252519</v>
      </c>
      <c r="H38" s="157">
        <f>SUM(H34:H37)</f>
        <v>2300479832</v>
      </c>
      <c r="I38" s="156">
        <f t="shared" si="1"/>
        <v>0.26787999200333784</v>
      </c>
      <c r="J38" s="157">
        <f>SUM(J34:J37)</f>
        <v>616252519</v>
      </c>
      <c r="K38" s="157">
        <f>SUM(K34:K37)</f>
        <v>1690307731</v>
      </c>
      <c r="L38" s="156">
        <f t="shared" si="2"/>
        <v>0.3645800747982262</v>
      </c>
      <c r="M38" s="157">
        <f>SUM(M34:M37)</f>
        <v>616252519</v>
      </c>
      <c r="N38" s="157">
        <f>SUM(N34:N37)</f>
        <v>1555245553</v>
      </c>
      <c r="O38" s="156">
        <f t="shared" si="3"/>
        <v>0.39624129952423015</v>
      </c>
      <c r="P38" s="157">
        <f>SUM(P34:P37)</f>
        <v>105042960</v>
      </c>
      <c r="Q38" s="157">
        <f>SUM(Q34:Q37)</f>
        <v>443282268</v>
      </c>
      <c r="R38" s="156">
        <f t="shared" si="4"/>
        <v>0.2369663024734389</v>
      </c>
      <c r="S38" s="157">
        <f>SUM(S34:S37)</f>
        <v>41515113</v>
      </c>
      <c r="T38" s="157">
        <f>SUM(T34:T37)</f>
        <v>443282268</v>
      </c>
      <c r="U38" s="156">
        <f t="shared" si="5"/>
        <v>0.09365389955097414</v>
      </c>
      <c r="V38" s="157">
        <f>SUM(V34:V37)</f>
        <v>41515113</v>
      </c>
      <c r="W38" s="157">
        <f>SUM(W34:W37)</f>
        <v>4689802665</v>
      </c>
      <c r="X38" s="156">
        <f t="shared" si="6"/>
        <v>0.008852208923379082</v>
      </c>
      <c r="Y38" s="157">
        <f>SUM(Y34:Y37)</f>
        <v>364880551</v>
      </c>
      <c r="Z38" s="157">
        <f>SUM(Z34:Z37)</f>
        <v>443282268</v>
      </c>
      <c r="AA38" s="156">
        <f t="shared" si="7"/>
        <v>0.8231336494605735</v>
      </c>
      <c r="AB38" s="157">
        <f>SUM(AB34:AB37)</f>
        <v>536383446</v>
      </c>
      <c r="AC38" s="157">
        <f>SUM(AC34:AC37)</f>
        <v>1124046387</v>
      </c>
      <c r="AD38" s="156">
        <f t="shared" si="8"/>
        <v>0.47718977811188856</v>
      </c>
      <c r="AE38" s="157">
        <f>SUM(AE34:AE37)</f>
        <v>174096052</v>
      </c>
      <c r="AF38" s="157">
        <f>SUM(AF34:AF37)</f>
        <v>2300479832</v>
      </c>
      <c r="AG38" s="156">
        <f t="shared" si="9"/>
        <v>0.07567814747962547</v>
      </c>
    </row>
    <row r="39" spans="1:33" ht="12.75">
      <c r="A39" s="66" t="s">
        <v>570</v>
      </c>
      <c r="B39" s="67" t="s">
        <v>244</v>
      </c>
      <c r="C39" s="68" t="s">
        <v>245</v>
      </c>
      <c r="D39" s="69">
        <v>100498874</v>
      </c>
      <c r="E39" s="147">
        <v>163157924</v>
      </c>
      <c r="F39" s="154">
        <f t="shared" si="0"/>
        <v>0.6159607301696238</v>
      </c>
      <c r="G39" s="155">
        <v>45886751</v>
      </c>
      <c r="H39" s="155">
        <v>127198386</v>
      </c>
      <c r="I39" s="154">
        <f t="shared" si="1"/>
        <v>0.3607494752331213</v>
      </c>
      <c r="J39" s="155">
        <v>45886751</v>
      </c>
      <c r="K39" s="155">
        <v>109198386</v>
      </c>
      <c r="L39" s="154">
        <f t="shared" si="2"/>
        <v>0.4202145533542959</v>
      </c>
      <c r="M39" s="155">
        <v>45886751</v>
      </c>
      <c r="N39" s="155">
        <v>100498874</v>
      </c>
      <c r="O39" s="154">
        <f t="shared" si="3"/>
        <v>0.45658970268661914</v>
      </c>
      <c r="P39" s="155">
        <v>0</v>
      </c>
      <c r="Q39" s="155">
        <v>35959950</v>
      </c>
      <c r="R39" s="154">
        <f t="shared" si="4"/>
        <v>0</v>
      </c>
      <c r="S39" s="155">
        <v>0</v>
      </c>
      <c r="T39" s="155">
        <v>35959950</v>
      </c>
      <c r="U39" s="154">
        <f t="shared" si="5"/>
        <v>0</v>
      </c>
      <c r="V39" s="155">
        <v>0</v>
      </c>
      <c r="W39" s="155">
        <v>288689883</v>
      </c>
      <c r="X39" s="154">
        <f t="shared" si="6"/>
        <v>0</v>
      </c>
      <c r="Y39" s="155">
        <v>18000000</v>
      </c>
      <c r="Z39" s="155">
        <v>35959950</v>
      </c>
      <c r="AA39" s="154">
        <f t="shared" si="7"/>
        <v>0.500556869517338</v>
      </c>
      <c r="AB39" s="155">
        <v>3500000</v>
      </c>
      <c r="AC39" s="155">
        <v>31353367</v>
      </c>
      <c r="AD39" s="154">
        <f t="shared" si="8"/>
        <v>0.11163075404309847</v>
      </c>
      <c r="AE39" s="155">
        <v>4500000</v>
      </c>
      <c r="AF39" s="155">
        <v>127198386</v>
      </c>
      <c r="AG39" s="154">
        <f t="shared" si="9"/>
        <v>0.03537780738821639</v>
      </c>
    </row>
    <row r="40" spans="1:33" ht="12.75">
      <c r="A40" s="66" t="s">
        <v>570</v>
      </c>
      <c r="B40" s="67" t="s">
        <v>246</v>
      </c>
      <c r="C40" s="68" t="s">
        <v>247</v>
      </c>
      <c r="D40" s="69">
        <v>149213369</v>
      </c>
      <c r="E40" s="147">
        <v>254539369</v>
      </c>
      <c r="F40" s="154">
        <f aca="true" t="shared" si="10" ref="F40:F71">IF($E40=0,0,($D40/$E40))</f>
        <v>0.5862093930153492</v>
      </c>
      <c r="G40" s="155">
        <v>66760143</v>
      </c>
      <c r="H40" s="155">
        <v>196749153</v>
      </c>
      <c r="I40" s="154">
        <f aca="true" t="shared" si="11" ref="I40:I71">IF($H40=0,0,($G40/$H40))</f>
        <v>0.3393160376146575</v>
      </c>
      <c r="J40" s="155">
        <v>66760143</v>
      </c>
      <c r="K40" s="155">
        <v>169728028</v>
      </c>
      <c r="L40" s="154">
        <f aca="true" t="shared" si="12" ref="L40:L71">IF($K40=0,0,($J40/$K40))</f>
        <v>0.3933359963388015</v>
      </c>
      <c r="M40" s="155">
        <v>66760143</v>
      </c>
      <c r="N40" s="155">
        <v>149213369</v>
      </c>
      <c r="O40" s="154">
        <f aca="true" t="shared" si="13" ref="O40:O71">IF($D40=0,0,($M40/$D40))</f>
        <v>0.4474139512257779</v>
      </c>
      <c r="P40" s="155">
        <v>16768000</v>
      </c>
      <c r="Q40" s="155">
        <v>82408000</v>
      </c>
      <c r="R40" s="154">
        <f aca="true" t="shared" si="14" ref="R40:R71">IF($Q40=0,0,($P40/$Q40))</f>
        <v>0.20347539073876322</v>
      </c>
      <c r="S40" s="155">
        <v>10800000</v>
      </c>
      <c r="T40" s="155">
        <v>82408000</v>
      </c>
      <c r="U40" s="154">
        <f aca="true" t="shared" si="15" ref="U40:U71">IF($T40=0,0,($S40/$T40))</f>
        <v>0.13105523735559654</v>
      </c>
      <c r="V40" s="155">
        <v>10800000</v>
      </c>
      <c r="W40" s="155">
        <v>380805644</v>
      </c>
      <c r="X40" s="154">
        <f aca="true" t="shared" si="16" ref="X40:X71">IF($W40=0,0,($V40/$W40))</f>
        <v>0.02836092418840305</v>
      </c>
      <c r="Y40" s="155">
        <v>44261000</v>
      </c>
      <c r="Z40" s="155">
        <v>82408000</v>
      </c>
      <c r="AA40" s="154">
        <f aca="true" t="shared" si="17" ref="AA40:AA71">IF($Z40=0,0,($Y40/$Z40))</f>
        <v>0.5370959130181536</v>
      </c>
      <c r="AB40" s="155">
        <v>43060525</v>
      </c>
      <c r="AC40" s="155">
        <v>45412261</v>
      </c>
      <c r="AD40" s="154">
        <f aca="true" t="shared" si="18" ref="AD40:AD71">IF($AC40=0,0,($AB40/$AC40))</f>
        <v>0.9482136333181033</v>
      </c>
      <c r="AE40" s="155">
        <v>49028774</v>
      </c>
      <c r="AF40" s="155">
        <v>196749153</v>
      </c>
      <c r="AG40" s="154">
        <f aca="true" t="shared" si="19" ref="AG40:AG71">IF($AF40=0,0,($AE40/$AF40))</f>
        <v>0.24919433325336857</v>
      </c>
    </row>
    <row r="41" spans="1:33" ht="12.75">
      <c r="A41" s="66" t="s">
        <v>570</v>
      </c>
      <c r="B41" s="67" t="s">
        <v>248</v>
      </c>
      <c r="C41" s="68" t="s">
        <v>249</v>
      </c>
      <c r="D41" s="69">
        <v>394582427</v>
      </c>
      <c r="E41" s="147">
        <v>512871579</v>
      </c>
      <c r="F41" s="154">
        <f t="shared" si="10"/>
        <v>0.7693591205996618</v>
      </c>
      <c r="G41" s="155">
        <v>151944481</v>
      </c>
      <c r="H41" s="155">
        <v>645614782</v>
      </c>
      <c r="I41" s="154">
        <f t="shared" si="11"/>
        <v>0.23534851623022474</v>
      </c>
      <c r="J41" s="155">
        <v>151944481</v>
      </c>
      <c r="K41" s="155">
        <v>486602111</v>
      </c>
      <c r="L41" s="154">
        <f t="shared" si="12"/>
        <v>0.31225610733119075</v>
      </c>
      <c r="M41" s="155">
        <v>151944481</v>
      </c>
      <c r="N41" s="155">
        <v>394582427</v>
      </c>
      <c r="O41" s="154">
        <f t="shared" si="13"/>
        <v>0.38507665471883773</v>
      </c>
      <c r="P41" s="155">
        <v>15538580</v>
      </c>
      <c r="Q41" s="155">
        <v>70616580</v>
      </c>
      <c r="R41" s="154">
        <f t="shared" si="14"/>
        <v>0.22004152565870508</v>
      </c>
      <c r="S41" s="155">
        <v>0</v>
      </c>
      <c r="T41" s="155">
        <v>70616580</v>
      </c>
      <c r="U41" s="154">
        <f t="shared" si="15"/>
        <v>0</v>
      </c>
      <c r="V41" s="155">
        <v>0</v>
      </c>
      <c r="W41" s="155">
        <v>1507476000</v>
      </c>
      <c r="X41" s="154">
        <f t="shared" si="16"/>
        <v>0</v>
      </c>
      <c r="Y41" s="155">
        <v>67716860</v>
      </c>
      <c r="Z41" s="155">
        <v>70616591</v>
      </c>
      <c r="AA41" s="154">
        <f t="shared" si="17"/>
        <v>0.9589369727575776</v>
      </c>
      <c r="AB41" s="155">
        <v>0</v>
      </c>
      <c r="AC41" s="155">
        <v>264029832</v>
      </c>
      <c r="AD41" s="154">
        <f t="shared" si="18"/>
        <v>0</v>
      </c>
      <c r="AE41" s="155">
        <v>0</v>
      </c>
      <c r="AF41" s="155">
        <v>645614782</v>
      </c>
      <c r="AG41" s="154">
        <f t="shared" si="19"/>
        <v>0</v>
      </c>
    </row>
    <row r="42" spans="1:33" ht="12.75">
      <c r="A42" s="66" t="s">
        <v>570</v>
      </c>
      <c r="B42" s="67" t="s">
        <v>250</v>
      </c>
      <c r="C42" s="68" t="s">
        <v>251</v>
      </c>
      <c r="D42" s="69">
        <v>73205386</v>
      </c>
      <c r="E42" s="147">
        <v>197966386</v>
      </c>
      <c r="F42" s="154">
        <f t="shared" si="10"/>
        <v>0.3697869495885024</v>
      </c>
      <c r="G42" s="155">
        <v>65755178</v>
      </c>
      <c r="H42" s="155">
        <v>147898864</v>
      </c>
      <c r="I42" s="154">
        <f t="shared" si="11"/>
        <v>0.44459555821875685</v>
      </c>
      <c r="J42" s="155">
        <v>65755178</v>
      </c>
      <c r="K42" s="155">
        <v>147898864</v>
      </c>
      <c r="L42" s="154">
        <f t="shared" si="12"/>
        <v>0.44459555821875685</v>
      </c>
      <c r="M42" s="155">
        <v>65755178</v>
      </c>
      <c r="N42" s="155">
        <v>73205386</v>
      </c>
      <c r="O42" s="154">
        <f t="shared" si="13"/>
        <v>0.8982286904408919</v>
      </c>
      <c r="P42" s="155">
        <v>9750000</v>
      </c>
      <c r="Q42" s="155">
        <v>54167000</v>
      </c>
      <c r="R42" s="154">
        <f t="shared" si="14"/>
        <v>0.17999889231450883</v>
      </c>
      <c r="S42" s="155">
        <v>5950000</v>
      </c>
      <c r="T42" s="155">
        <v>54167000</v>
      </c>
      <c r="U42" s="154">
        <f t="shared" si="15"/>
        <v>0.10984547787398231</v>
      </c>
      <c r="V42" s="155">
        <v>5950000</v>
      </c>
      <c r="W42" s="155">
        <v>347946315</v>
      </c>
      <c r="X42" s="154">
        <f t="shared" si="16"/>
        <v>0.017100339171575937</v>
      </c>
      <c r="Y42" s="155">
        <v>45417000</v>
      </c>
      <c r="Z42" s="155">
        <v>54167000</v>
      </c>
      <c r="AA42" s="154">
        <f t="shared" si="17"/>
        <v>0.8384625325382613</v>
      </c>
      <c r="AB42" s="155">
        <v>24177057</v>
      </c>
      <c r="AC42" s="155">
        <v>1789665</v>
      </c>
      <c r="AD42" s="154">
        <f t="shared" si="18"/>
        <v>13.5092640242727</v>
      </c>
      <c r="AE42" s="155">
        <v>15126811</v>
      </c>
      <c r="AF42" s="155">
        <v>147898864</v>
      </c>
      <c r="AG42" s="154">
        <f t="shared" si="19"/>
        <v>0.10227807429271397</v>
      </c>
    </row>
    <row r="43" spans="1:33" ht="12.75">
      <c r="A43" s="66" t="s">
        <v>570</v>
      </c>
      <c r="B43" s="67" t="s">
        <v>252</v>
      </c>
      <c r="C43" s="68" t="s">
        <v>253</v>
      </c>
      <c r="D43" s="69">
        <v>229080183</v>
      </c>
      <c r="E43" s="147">
        <v>258226183</v>
      </c>
      <c r="F43" s="154">
        <f t="shared" si="10"/>
        <v>0.8871299584674572</v>
      </c>
      <c r="G43" s="155">
        <v>107062000</v>
      </c>
      <c r="H43" s="155">
        <v>325330220</v>
      </c>
      <c r="I43" s="154">
        <f t="shared" si="11"/>
        <v>0.32908716564972046</v>
      </c>
      <c r="J43" s="155">
        <v>107062000</v>
      </c>
      <c r="K43" s="155">
        <v>265330220</v>
      </c>
      <c r="L43" s="154">
        <f t="shared" si="12"/>
        <v>0.40350473459073</v>
      </c>
      <c r="M43" s="155">
        <v>107062000</v>
      </c>
      <c r="N43" s="155">
        <v>229080183</v>
      </c>
      <c r="O43" s="154">
        <f t="shared" si="13"/>
        <v>0.46735600870372973</v>
      </c>
      <c r="P43" s="155">
        <v>6613000</v>
      </c>
      <c r="Q43" s="155">
        <v>61105000</v>
      </c>
      <c r="R43" s="154">
        <f t="shared" si="14"/>
        <v>0.10822354962769004</v>
      </c>
      <c r="S43" s="155">
        <v>0</v>
      </c>
      <c r="T43" s="155">
        <v>61105000</v>
      </c>
      <c r="U43" s="154">
        <f t="shared" si="15"/>
        <v>0</v>
      </c>
      <c r="V43" s="155">
        <v>0</v>
      </c>
      <c r="W43" s="155">
        <v>528836000</v>
      </c>
      <c r="X43" s="154">
        <f t="shared" si="16"/>
        <v>0</v>
      </c>
      <c r="Y43" s="155">
        <v>43470000</v>
      </c>
      <c r="Z43" s="155">
        <v>61105000</v>
      </c>
      <c r="AA43" s="154">
        <f t="shared" si="17"/>
        <v>0.7113984125685295</v>
      </c>
      <c r="AB43" s="155">
        <v>108213000</v>
      </c>
      <c r="AC43" s="155">
        <v>126025085</v>
      </c>
      <c r="AD43" s="154">
        <f t="shared" si="18"/>
        <v>0.8586623845562176</v>
      </c>
      <c r="AE43" s="155">
        <v>65558000</v>
      </c>
      <c r="AF43" s="155">
        <v>325330220</v>
      </c>
      <c r="AG43" s="154">
        <f t="shared" si="19"/>
        <v>0.2015121743070779</v>
      </c>
    </row>
    <row r="44" spans="1:33" ht="13.5" customHeight="1">
      <c r="A44" s="66" t="s">
        <v>571</v>
      </c>
      <c r="B44" s="67" t="s">
        <v>511</v>
      </c>
      <c r="C44" s="68" t="s">
        <v>512</v>
      </c>
      <c r="D44" s="69">
        <v>546650597</v>
      </c>
      <c r="E44" s="147">
        <v>901669597</v>
      </c>
      <c r="F44" s="154">
        <f t="shared" si="10"/>
        <v>0.6062648655547382</v>
      </c>
      <c r="G44" s="155">
        <v>153508410</v>
      </c>
      <c r="H44" s="155">
        <v>462344600</v>
      </c>
      <c r="I44" s="154">
        <f t="shared" si="11"/>
        <v>0.3320216349450172</v>
      </c>
      <c r="J44" s="155">
        <v>153508410</v>
      </c>
      <c r="K44" s="155">
        <v>382479484</v>
      </c>
      <c r="L44" s="154">
        <f t="shared" si="12"/>
        <v>0.40135070355825936</v>
      </c>
      <c r="M44" s="155">
        <v>153508410</v>
      </c>
      <c r="N44" s="155">
        <v>546650597</v>
      </c>
      <c r="O44" s="154">
        <f t="shared" si="13"/>
        <v>0.28081632187442757</v>
      </c>
      <c r="P44" s="155">
        <v>1700000</v>
      </c>
      <c r="Q44" s="155">
        <v>439325000</v>
      </c>
      <c r="R44" s="154">
        <f t="shared" si="14"/>
        <v>0.003869572639845217</v>
      </c>
      <c r="S44" s="155">
        <v>0</v>
      </c>
      <c r="T44" s="155">
        <v>439325000</v>
      </c>
      <c r="U44" s="154">
        <f t="shared" si="15"/>
        <v>0</v>
      </c>
      <c r="V44" s="155">
        <v>0</v>
      </c>
      <c r="W44" s="155">
        <v>3613715815</v>
      </c>
      <c r="X44" s="154">
        <f t="shared" si="16"/>
        <v>0</v>
      </c>
      <c r="Y44" s="155">
        <v>437625000</v>
      </c>
      <c r="Z44" s="155">
        <v>439325000</v>
      </c>
      <c r="AA44" s="154">
        <f t="shared" si="17"/>
        <v>0.9961304273601548</v>
      </c>
      <c r="AB44" s="155">
        <v>60000000</v>
      </c>
      <c r="AC44" s="155">
        <v>19230038</v>
      </c>
      <c r="AD44" s="154">
        <f t="shared" si="18"/>
        <v>3.120118639391144</v>
      </c>
      <c r="AE44" s="155">
        <v>61000000</v>
      </c>
      <c r="AF44" s="155">
        <v>462344600</v>
      </c>
      <c r="AG44" s="154">
        <f t="shared" si="19"/>
        <v>0.13193622246263934</v>
      </c>
    </row>
    <row r="45" spans="1:33" s="139" customFormat="1" ht="16.5">
      <c r="A45" s="135"/>
      <c r="B45" s="136" t="s">
        <v>594</v>
      </c>
      <c r="C45" s="137"/>
      <c r="D45" s="138">
        <f>SUM(D39:D44)</f>
        <v>1493230836</v>
      </c>
      <c r="E45" s="160">
        <f>SUM(E39:E44)</f>
        <v>2288431038</v>
      </c>
      <c r="F45" s="161">
        <f t="shared" si="10"/>
        <v>0.6525129275055742</v>
      </c>
      <c r="G45" s="162">
        <f>SUM(G39:G44)</f>
        <v>590916963</v>
      </c>
      <c r="H45" s="162">
        <f>SUM(H39:H44)</f>
        <v>1905136005</v>
      </c>
      <c r="I45" s="161">
        <f t="shared" si="11"/>
        <v>0.3101704872771012</v>
      </c>
      <c r="J45" s="162">
        <f>SUM(J39:J44)</f>
        <v>590916963</v>
      </c>
      <c r="K45" s="162">
        <f>SUM(K39:K44)</f>
        <v>1561237093</v>
      </c>
      <c r="L45" s="161">
        <f t="shared" si="12"/>
        <v>0.3784927770736741</v>
      </c>
      <c r="M45" s="162">
        <f>SUM(M39:M44)</f>
        <v>590916963</v>
      </c>
      <c r="N45" s="162">
        <f>SUM(N39:N44)</f>
        <v>1493230836</v>
      </c>
      <c r="O45" s="161">
        <f t="shared" si="13"/>
        <v>0.3957304850353358</v>
      </c>
      <c r="P45" s="162">
        <f>SUM(P39:P44)</f>
        <v>50369580</v>
      </c>
      <c r="Q45" s="162">
        <f>SUM(Q39:Q44)</f>
        <v>743581530</v>
      </c>
      <c r="R45" s="161">
        <f t="shared" si="14"/>
        <v>0.06773914892695089</v>
      </c>
      <c r="S45" s="162">
        <f>SUM(S39:S44)</f>
        <v>16750000</v>
      </c>
      <c r="T45" s="162">
        <f>SUM(T39:T44)</f>
        <v>743581530</v>
      </c>
      <c r="U45" s="161">
        <f t="shared" si="15"/>
        <v>0.02252611088927935</v>
      </c>
      <c r="V45" s="162">
        <f>SUM(V39:V44)</f>
        <v>16750000</v>
      </c>
      <c r="W45" s="162">
        <f>SUM(W39:W44)</f>
        <v>6667469657</v>
      </c>
      <c r="X45" s="161">
        <f t="shared" si="16"/>
        <v>0.0025121974094647163</v>
      </c>
      <c r="Y45" s="162">
        <f>SUM(Y39:Y44)</f>
        <v>656489860</v>
      </c>
      <c r="Z45" s="162">
        <f>SUM(Z39:Z44)</f>
        <v>743581541</v>
      </c>
      <c r="AA45" s="161">
        <f t="shared" si="17"/>
        <v>0.8828754128526706</v>
      </c>
      <c r="AB45" s="162">
        <f>SUM(AB39:AB44)</f>
        <v>238950582</v>
      </c>
      <c r="AC45" s="162">
        <f>SUM(AC39:AC44)</f>
        <v>487840248</v>
      </c>
      <c r="AD45" s="161">
        <f t="shared" si="18"/>
        <v>0.4898131775301984</v>
      </c>
      <c r="AE45" s="162">
        <f>SUM(AE39:AE44)</f>
        <v>195213585</v>
      </c>
      <c r="AF45" s="162">
        <f>SUM(AF39:AF44)</f>
        <v>1905136005</v>
      </c>
      <c r="AG45" s="161">
        <f t="shared" si="19"/>
        <v>0.10246700733578336</v>
      </c>
    </row>
    <row r="46" spans="1:33" ht="12.75">
      <c r="A46" s="66" t="s">
        <v>570</v>
      </c>
      <c r="B46" s="67" t="s">
        <v>254</v>
      </c>
      <c r="C46" s="68" t="s">
        <v>255</v>
      </c>
      <c r="D46" s="69">
        <v>89355775</v>
      </c>
      <c r="E46" s="147">
        <v>217507775</v>
      </c>
      <c r="F46" s="154">
        <f t="shared" si="10"/>
        <v>0.4108164639172094</v>
      </c>
      <c r="G46" s="155">
        <v>47268971</v>
      </c>
      <c r="H46" s="155">
        <v>211550879</v>
      </c>
      <c r="I46" s="154">
        <f t="shared" si="11"/>
        <v>0.22344020135222412</v>
      </c>
      <c r="J46" s="155">
        <v>47268971</v>
      </c>
      <c r="K46" s="155">
        <v>211550879</v>
      </c>
      <c r="L46" s="154">
        <f t="shared" si="12"/>
        <v>0.22344020135222412</v>
      </c>
      <c r="M46" s="155">
        <v>47268971</v>
      </c>
      <c r="N46" s="155">
        <v>89355775</v>
      </c>
      <c r="O46" s="154">
        <f t="shared" si="13"/>
        <v>0.5289973815346574</v>
      </c>
      <c r="P46" s="155">
        <v>21056000</v>
      </c>
      <c r="Q46" s="155">
        <v>74380363</v>
      </c>
      <c r="R46" s="154">
        <f t="shared" si="14"/>
        <v>0.2830854697495897</v>
      </c>
      <c r="S46" s="155">
        <v>0</v>
      </c>
      <c r="T46" s="155">
        <v>74380363</v>
      </c>
      <c r="U46" s="154">
        <f t="shared" si="15"/>
        <v>0</v>
      </c>
      <c r="V46" s="155">
        <v>0</v>
      </c>
      <c r="W46" s="155">
        <v>469396363</v>
      </c>
      <c r="X46" s="154">
        <f t="shared" si="16"/>
        <v>0</v>
      </c>
      <c r="Y46" s="155">
        <v>41610363</v>
      </c>
      <c r="Z46" s="155">
        <v>74380363</v>
      </c>
      <c r="AA46" s="154">
        <f t="shared" si="17"/>
        <v>0.5594267266482688</v>
      </c>
      <c r="AB46" s="155">
        <v>10733898</v>
      </c>
      <c r="AC46" s="155">
        <v>1922160</v>
      </c>
      <c r="AD46" s="154">
        <f t="shared" si="18"/>
        <v>5.584289549257086</v>
      </c>
      <c r="AE46" s="155">
        <v>22181578</v>
      </c>
      <c r="AF46" s="155">
        <v>211550879</v>
      </c>
      <c r="AG46" s="154">
        <f t="shared" si="19"/>
        <v>0.10485221382606498</v>
      </c>
    </row>
    <row r="47" spans="1:33" ht="12.75">
      <c r="A47" s="66" t="s">
        <v>570</v>
      </c>
      <c r="B47" s="67" t="s">
        <v>256</v>
      </c>
      <c r="C47" s="68" t="s">
        <v>257</v>
      </c>
      <c r="D47" s="69">
        <v>96553599</v>
      </c>
      <c r="E47" s="147">
        <v>237577601</v>
      </c>
      <c r="F47" s="154">
        <f t="shared" si="10"/>
        <v>0.40640867907408496</v>
      </c>
      <c r="G47" s="155">
        <v>64174007</v>
      </c>
      <c r="H47" s="155">
        <v>194209032</v>
      </c>
      <c r="I47" s="154">
        <f t="shared" si="11"/>
        <v>0.330437808886252</v>
      </c>
      <c r="J47" s="155">
        <v>64174007</v>
      </c>
      <c r="K47" s="155">
        <v>194209032</v>
      </c>
      <c r="L47" s="154">
        <f t="shared" si="12"/>
        <v>0.330437808886252</v>
      </c>
      <c r="M47" s="155">
        <v>64174007</v>
      </c>
      <c r="N47" s="155">
        <v>96553599</v>
      </c>
      <c r="O47" s="154">
        <f t="shared" si="13"/>
        <v>0.6646464519670572</v>
      </c>
      <c r="P47" s="155">
        <v>25299000</v>
      </c>
      <c r="Q47" s="155">
        <v>78988000</v>
      </c>
      <c r="R47" s="154">
        <f t="shared" si="14"/>
        <v>0.32028915784676154</v>
      </c>
      <c r="S47" s="155">
        <v>0</v>
      </c>
      <c r="T47" s="155">
        <v>78988000</v>
      </c>
      <c r="U47" s="154">
        <f t="shared" si="15"/>
        <v>0</v>
      </c>
      <c r="V47" s="155">
        <v>0</v>
      </c>
      <c r="W47" s="155">
        <v>277283244</v>
      </c>
      <c r="X47" s="154">
        <f t="shared" si="16"/>
        <v>0</v>
      </c>
      <c r="Y47" s="155">
        <v>28689000</v>
      </c>
      <c r="Z47" s="155">
        <v>78988000</v>
      </c>
      <c r="AA47" s="154">
        <f t="shared" si="17"/>
        <v>0.3632070694282676</v>
      </c>
      <c r="AB47" s="155">
        <v>90933627</v>
      </c>
      <c r="AC47" s="155">
        <v>2816597</v>
      </c>
      <c r="AD47" s="154">
        <f t="shared" si="18"/>
        <v>32.28492645557742</v>
      </c>
      <c r="AE47" s="155">
        <v>20238452</v>
      </c>
      <c r="AF47" s="155">
        <v>194209032</v>
      </c>
      <c r="AG47" s="154">
        <f t="shared" si="19"/>
        <v>0.10420963325742749</v>
      </c>
    </row>
    <row r="48" spans="1:33" ht="12.75">
      <c r="A48" s="66" t="s">
        <v>570</v>
      </c>
      <c r="B48" s="67" t="s">
        <v>258</v>
      </c>
      <c r="C48" s="68" t="s">
        <v>259</v>
      </c>
      <c r="D48" s="69">
        <v>95400383</v>
      </c>
      <c r="E48" s="147">
        <v>223239532</v>
      </c>
      <c r="F48" s="154">
        <f t="shared" si="10"/>
        <v>0.42734538164145586</v>
      </c>
      <c r="G48" s="155">
        <v>48318274</v>
      </c>
      <c r="H48" s="155">
        <v>158394519</v>
      </c>
      <c r="I48" s="154">
        <f t="shared" si="11"/>
        <v>0.3050501640148293</v>
      </c>
      <c r="J48" s="155">
        <v>48318274</v>
      </c>
      <c r="K48" s="155">
        <v>158394519</v>
      </c>
      <c r="L48" s="154">
        <f t="shared" si="12"/>
        <v>0.3050501640148293</v>
      </c>
      <c r="M48" s="155">
        <v>48318274</v>
      </c>
      <c r="N48" s="155">
        <v>95400383</v>
      </c>
      <c r="O48" s="154">
        <f t="shared" si="13"/>
        <v>0.506478826190876</v>
      </c>
      <c r="P48" s="155">
        <v>15802150</v>
      </c>
      <c r="Q48" s="155">
        <v>58590000</v>
      </c>
      <c r="R48" s="154">
        <f t="shared" si="14"/>
        <v>0.2697072879330944</v>
      </c>
      <c r="S48" s="155">
        <v>0</v>
      </c>
      <c r="T48" s="155">
        <v>58590000</v>
      </c>
      <c r="U48" s="154">
        <f t="shared" si="15"/>
        <v>0</v>
      </c>
      <c r="V48" s="155">
        <v>0</v>
      </c>
      <c r="W48" s="155">
        <v>326386796</v>
      </c>
      <c r="X48" s="154">
        <f t="shared" si="16"/>
        <v>0</v>
      </c>
      <c r="Y48" s="155">
        <v>28500000</v>
      </c>
      <c r="Z48" s="155">
        <v>58590000</v>
      </c>
      <c r="AA48" s="154">
        <f t="shared" si="17"/>
        <v>0.4864311315924219</v>
      </c>
      <c r="AB48" s="155">
        <v>57358687</v>
      </c>
      <c r="AC48" s="155">
        <v>6011289</v>
      </c>
      <c r="AD48" s="154">
        <f t="shared" si="18"/>
        <v>9.541828216876613</v>
      </c>
      <c r="AE48" s="155">
        <v>3500000</v>
      </c>
      <c r="AF48" s="155">
        <v>158394519</v>
      </c>
      <c r="AG48" s="154">
        <f t="shared" si="19"/>
        <v>0.022096724192836495</v>
      </c>
    </row>
    <row r="49" spans="1:33" ht="12.75">
      <c r="A49" s="66" t="s">
        <v>570</v>
      </c>
      <c r="B49" s="67" t="s">
        <v>260</v>
      </c>
      <c r="C49" s="68" t="s">
        <v>261</v>
      </c>
      <c r="D49" s="69">
        <v>47614018</v>
      </c>
      <c r="E49" s="147">
        <v>168782338</v>
      </c>
      <c r="F49" s="154">
        <f t="shared" si="10"/>
        <v>0.28210308355842306</v>
      </c>
      <c r="G49" s="155">
        <v>45728992</v>
      </c>
      <c r="H49" s="155">
        <v>142352900</v>
      </c>
      <c r="I49" s="154">
        <f t="shared" si="11"/>
        <v>0.3212368135808965</v>
      </c>
      <c r="J49" s="155">
        <v>45728992</v>
      </c>
      <c r="K49" s="155">
        <v>142352900</v>
      </c>
      <c r="L49" s="154">
        <f t="shared" si="12"/>
        <v>0.3212368135808965</v>
      </c>
      <c r="M49" s="155">
        <v>45728992</v>
      </c>
      <c r="N49" s="155">
        <v>47614018</v>
      </c>
      <c r="O49" s="154">
        <f t="shared" si="13"/>
        <v>0.9604102724537971</v>
      </c>
      <c r="P49" s="155">
        <v>3249000</v>
      </c>
      <c r="Q49" s="155">
        <v>27050000</v>
      </c>
      <c r="R49" s="154">
        <f t="shared" si="14"/>
        <v>0.12011090573012939</v>
      </c>
      <c r="S49" s="155">
        <v>0</v>
      </c>
      <c r="T49" s="155">
        <v>27050000</v>
      </c>
      <c r="U49" s="154">
        <f t="shared" si="15"/>
        <v>0</v>
      </c>
      <c r="V49" s="155">
        <v>0</v>
      </c>
      <c r="W49" s="155">
        <v>296167820</v>
      </c>
      <c r="X49" s="154">
        <f t="shared" si="16"/>
        <v>0</v>
      </c>
      <c r="Y49" s="155">
        <v>23686000</v>
      </c>
      <c r="Z49" s="155">
        <v>27050000</v>
      </c>
      <c r="AA49" s="154">
        <f t="shared" si="17"/>
        <v>0.875637707948244</v>
      </c>
      <c r="AB49" s="155">
        <v>19660420</v>
      </c>
      <c r="AC49" s="155">
        <v>1849238</v>
      </c>
      <c r="AD49" s="154">
        <f t="shared" si="18"/>
        <v>10.631633137540977</v>
      </c>
      <c r="AE49" s="155">
        <v>11860000</v>
      </c>
      <c r="AF49" s="155">
        <v>142352900</v>
      </c>
      <c r="AG49" s="154">
        <f t="shared" si="19"/>
        <v>0.08331407368588908</v>
      </c>
    </row>
    <row r="50" spans="1:33" ht="12.75">
      <c r="A50" s="66" t="s">
        <v>571</v>
      </c>
      <c r="B50" s="67" t="s">
        <v>513</v>
      </c>
      <c r="C50" s="68" t="s">
        <v>514</v>
      </c>
      <c r="D50" s="69">
        <v>340325375</v>
      </c>
      <c r="E50" s="147">
        <v>648306475</v>
      </c>
      <c r="F50" s="154">
        <f t="shared" si="10"/>
        <v>0.5249452043495324</v>
      </c>
      <c r="G50" s="155">
        <v>127744510</v>
      </c>
      <c r="H50" s="155">
        <v>374807570</v>
      </c>
      <c r="I50" s="154">
        <f t="shared" si="11"/>
        <v>0.3408269208650188</v>
      </c>
      <c r="J50" s="155">
        <v>127744510</v>
      </c>
      <c r="K50" s="155">
        <v>310115173</v>
      </c>
      <c r="L50" s="154">
        <f t="shared" si="12"/>
        <v>0.4119260233680988</v>
      </c>
      <c r="M50" s="155">
        <v>127744510</v>
      </c>
      <c r="N50" s="155">
        <v>340325375</v>
      </c>
      <c r="O50" s="154">
        <f t="shared" si="13"/>
        <v>0.375359933122824</v>
      </c>
      <c r="P50" s="155">
        <v>0</v>
      </c>
      <c r="Q50" s="155">
        <v>267517187</v>
      </c>
      <c r="R50" s="154">
        <f t="shared" si="14"/>
        <v>0</v>
      </c>
      <c r="S50" s="155">
        <v>0</v>
      </c>
      <c r="T50" s="155">
        <v>267517187</v>
      </c>
      <c r="U50" s="154">
        <f t="shared" si="15"/>
        <v>0</v>
      </c>
      <c r="V50" s="155">
        <v>0</v>
      </c>
      <c r="W50" s="155">
        <v>1641571319</v>
      </c>
      <c r="X50" s="154">
        <f t="shared" si="16"/>
        <v>0</v>
      </c>
      <c r="Y50" s="155">
        <v>267517187</v>
      </c>
      <c r="Z50" s="155">
        <v>267517187</v>
      </c>
      <c r="AA50" s="154">
        <f t="shared" si="17"/>
        <v>1</v>
      </c>
      <c r="AB50" s="155">
        <v>8205460</v>
      </c>
      <c r="AC50" s="155">
        <v>36667825</v>
      </c>
      <c r="AD50" s="154">
        <f t="shared" si="18"/>
        <v>0.22377820337039353</v>
      </c>
      <c r="AE50" s="155">
        <v>63355273</v>
      </c>
      <c r="AF50" s="155">
        <v>374807570</v>
      </c>
      <c r="AG50" s="154">
        <f t="shared" si="19"/>
        <v>0.16903413396906578</v>
      </c>
    </row>
    <row r="51" spans="1:33" ht="16.5">
      <c r="A51" s="70"/>
      <c r="B51" s="71" t="s">
        <v>595</v>
      </c>
      <c r="C51" s="72"/>
      <c r="D51" s="73">
        <f>SUM(D46:D50)</f>
        <v>669249150</v>
      </c>
      <c r="E51" s="148">
        <f>SUM(E46:E50)</f>
        <v>1495413721</v>
      </c>
      <c r="F51" s="156">
        <f t="shared" si="10"/>
        <v>0.44753444521858843</v>
      </c>
      <c r="G51" s="157">
        <f>SUM(G46:G50)</f>
        <v>333234754</v>
      </c>
      <c r="H51" s="157">
        <f>SUM(H46:H50)</f>
        <v>1081314900</v>
      </c>
      <c r="I51" s="156">
        <f t="shared" si="11"/>
        <v>0.30817549448361437</v>
      </c>
      <c r="J51" s="157">
        <f>SUM(J46:J50)</f>
        <v>333234754</v>
      </c>
      <c r="K51" s="157">
        <f>SUM(K46:K50)</f>
        <v>1016622503</v>
      </c>
      <c r="L51" s="156">
        <f t="shared" si="12"/>
        <v>0.32778612810226176</v>
      </c>
      <c r="M51" s="157">
        <f>SUM(M46:M50)</f>
        <v>333234754</v>
      </c>
      <c r="N51" s="157">
        <f>SUM(N46:N50)</f>
        <v>669249150</v>
      </c>
      <c r="O51" s="156">
        <f t="shared" si="13"/>
        <v>0.4979233130142937</v>
      </c>
      <c r="P51" s="157">
        <f>SUM(P46:P50)</f>
        <v>65406150</v>
      </c>
      <c r="Q51" s="157">
        <f>SUM(Q46:Q50)</f>
        <v>506525550</v>
      </c>
      <c r="R51" s="156">
        <f t="shared" si="14"/>
        <v>0.12912704995828936</v>
      </c>
      <c r="S51" s="157">
        <f>SUM(S46:S50)</f>
        <v>0</v>
      </c>
      <c r="T51" s="157">
        <f>SUM(T46:T50)</f>
        <v>506525550</v>
      </c>
      <c r="U51" s="156">
        <f t="shared" si="15"/>
        <v>0</v>
      </c>
      <c r="V51" s="157">
        <f>SUM(V46:V50)</f>
        <v>0</v>
      </c>
      <c r="W51" s="157">
        <f>SUM(W46:W50)</f>
        <v>3010805542</v>
      </c>
      <c r="X51" s="156">
        <f t="shared" si="16"/>
        <v>0</v>
      </c>
      <c r="Y51" s="157">
        <f>SUM(Y46:Y50)</f>
        <v>390002550</v>
      </c>
      <c r="Z51" s="157">
        <f>SUM(Z46:Z50)</f>
        <v>506525550</v>
      </c>
      <c r="AA51" s="156">
        <f t="shared" si="17"/>
        <v>0.769956323032471</v>
      </c>
      <c r="AB51" s="157">
        <f>SUM(AB46:AB50)</f>
        <v>186892092</v>
      </c>
      <c r="AC51" s="157">
        <f>SUM(AC46:AC50)</f>
        <v>49267109</v>
      </c>
      <c r="AD51" s="156">
        <f t="shared" si="18"/>
        <v>3.7934454810409113</v>
      </c>
      <c r="AE51" s="157">
        <f>SUM(AE46:AE50)</f>
        <v>121135303</v>
      </c>
      <c r="AF51" s="157">
        <f>SUM(AF46:AF50)</f>
        <v>1081314900</v>
      </c>
      <c r="AG51" s="156">
        <f t="shared" si="19"/>
        <v>0.11202592602765392</v>
      </c>
    </row>
    <row r="52" spans="1:33" ht="12.75">
      <c r="A52" s="66" t="s">
        <v>570</v>
      </c>
      <c r="B52" s="67" t="s">
        <v>262</v>
      </c>
      <c r="C52" s="68" t="s">
        <v>263</v>
      </c>
      <c r="D52" s="69">
        <v>42286400</v>
      </c>
      <c r="E52" s="147">
        <v>175000400</v>
      </c>
      <c r="F52" s="154">
        <f t="shared" si="10"/>
        <v>0.24163601911767058</v>
      </c>
      <c r="G52" s="155">
        <v>48439000</v>
      </c>
      <c r="H52" s="155">
        <v>112951000</v>
      </c>
      <c r="I52" s="154">
        <f t="shared" si="11"/>
        <v>0.4288496781790334</v>
      </c>
      <c r="J52" s="155">
        <v>48439000</v>
      </c>
      <c r="K52" s="155">
        <v>112951000</v>
      </c>
      <c r="L52" s="154">
        <f t="shared" si="12"/>
        <v>0.4288496781790334</v>
      </c>
      <c r="M52" s="155">
        <v>48439000</v>
      </c>
      <c r="N52" s="155">
        <v>42286400</v>
      </c>
      <c r="O52" s="154">
        <f t="shared" si="13"/>
        <v>1.1454983162435204</v>
      </c>
      <c r="P52" s="155">
        <v>30000000</v>
      </c>
      <c r="Q52" s="155">
        <v>62049000</v>
      </c>
      <c r="R52" s="154">
        <f t="shared" si="14"/>
        <v>0.4834888555818788</v>
      </c>
      <c r="S52" s="155">
        <v>0</v>
      </c>
      <c r="T52" s="155">
        <v>62049000</v>
      </c>
      <c r="U52" s="154">
        <f t="shared" si="15"/>
        <v>0</v>
      </c>
      <c r="V52" s="155">
        <v>0</v>
      </c>
      <c r="W52" s="155">
        <v>91423000</v>
      </c>
      <c r="X52" s="154">
        <f t="shared" si="16"/>
        <v>0</v>
      </c>
      <c r="Y52" s="155">
        <v>62049000</v>
      </c>
      <c r="Z52" s="155">
        <v>62049000</v>
      </c>
      <c r="AA52" s="154">
        <f t="shared" si="17"/>
        <v>1</v>
      </c>
      <c r="AB52" s="155">
        <v>9258000</v>
      </c>
      <c r="AC52" s="155">
        <v>320000</v>
      </c>
      <c r="AD52" s="154">
        <f t="shared" si="18"/>
        <v>28.93125</v>
      </c>
      <c r="AE52" s="155">
        <v>10170000</v>
      </c>
      <c r="AF52" s="155">
        <v>112951000</v>
      </c>
      <c r="AG52" s="154">
        <f t="shared" si="19"/>
        <v>0.09003904347903073</v>
      </c>
    </row>
    <row r="53" spans="1:33" ht="12.75">
      <c r="A53" s="66" t="s">
        <v>570</v>
      </c>
      <c r="B53" s="67" t="s">
        <v>76</v>
      </c>
      <c r="C53" s="68" t="s">
        <v>77</v>
      </c>
      <c r="D53" s="69">
        <v>2483346700</v>
      </c>
      <c r="E53" s="147">
        <v>2781583600</v>
      </c>
      <c r="F53" s="154">
        <f t="shared" si="10"/>
        <v>0.8927816154797577</v>
      </c>
      <c r="G53" s="155">
        <v>676868500</v>
      </c>
      <c r="H53" s="155">
        <v>2629336500</v>
      </c>
      <c r="I53" s="154">
        <f t="shared" si="11"/>
        <v>0.25742939330892034</v>
      </c>
      <c r="J53" s="155">
        <v>676868500</v>
      </c>
      <c r="K53" s="155">
        <v>1500722000</v>
      </c>
      <c r="L53" s="154">
        <f t="shared" si="12"/>
        <v>0.45102857158087906</v>
      </c>
      <c r="M53" s="155">
        <v>676868500</v>
      </c>
      <c r="N53" s="155">
        <v>2483346700</v>
      </c>
      <c r="O53" s="154">
        <f t="shared" si="13"/>
        <v>0.27256302956006906</v>
      </c>
      <c r="P53" s="155">
        <v>333650000</v>
      </c>
      <c r="Q53" s="155">
        <v>479397100</v>
      </c>
      <c r="R53" s="154">
        <f t="shared" si="14"/>
        <v>0.6959783444664142</v>
      </c>
      <c r="S53" s="155">
        <v>200000000</v>
      </c>
      <c r="T53" s="155">
        <v>479397100</v>
      </c>
      <c r="U53" s="154">
        <f t="shared" si="15"/>
        <v>0.4171906755380873</v>
      </c>
      <c r="V53" s="155">
        <v>200000000</v>
      </c>
      <c r="W53" s="155">
        <v>5329789005</v>
      </c>
      <c r="X53" s="154">
        <f t="shared" si="16"/>
        <v>0.0375249376311849</v>
      </c>
      <c r="Y53" s="155">
        <v>373173200</v>
      </c>
      <c r="Z53" s="155">
        <v>479397100</v>
      </c>
      <c r="AA53" s="154">
        <f t="shared" si="17"/>
        <v>0.7784218970035488</v>
      </c>
      <c r="AB53" s="155">
        <v>283122000</v>
      </c>
      <c r="AC53" s="155">
        <v>1848200300</v>
      </c>
      <c r="AD53" s="154">
        <f t="shared" si="18"/>
        <v>0.15318794180479248</v>
      </c>
      <c r="AE53" s="155">
        <v>360600966</v>
      </c>
      <c r="AF53" s="155">
        <v>2629336500</v>
      </c>
      <c r="AG53" s="154">
        <f t="shared" si="19"/>
        <v>0.13714523264709558</v>
      </c>
    </row>
    <row r="54" spans="1:33" ht="12.75">
      <c r="A54" s="66" t="s">
        <v>570</v>
      </c>
      <c r="B54" s="67" t="s">
        <v>264</v>
      </c>
      <c r="C54" s="68" t="s">
        <v>265</v>
      </c>
      <c r="D54" s="69">
        <v>225524430</v>
      </c>
      <c r="E54" s="147">
        <v>375787990</v>
      </c>
      <c r="F54" s="154">
        <f t="shared" si="10"/>
        <v>0.6001374072651976</v>
      </c>
      <c r="G54" s="155">
        <v>110533240</v>
      </c>
      <c r="H54" s="155">
        <v>354775810</v>
      </c>
      <c r="I54" s="154">
        <f t="shared" si="11"/>
        <v>0.31155799489260555</v>
      </c>
      <c r="J54" s="155">
        <v>110533240</v>
      </c>
      <c r="K54" s="155">
        <v>305835380</v>
      </c>
      <c r="L54" s="154">
        <f t="shared" si="12"/>
        <v>0.36141416993678105</v>
      </c>
      <c r="M54" s="155">
        <v>110533240</v>
      </c>
      <c r="N54" s="155">
        <v>225524430</v>
      </c>
      <c r="O54" s="154">
        <f t="shared" si="13"/>
        <v>0.4901164809506447</v>
      </c>
      <c r="P54" s="155">
        <v>0</v>
      </c>
      <c r="Q54" s="155">
        <v>77287440</v>
      </c>
      <c r="R54" s="154">
        <f t="shared" si="14"/>
        <v>0</v>
      </c>
      <c r="S54" s="155">
        <v>0</v>
      </c>
      <c r="T54" s="155">
        <v>77287440</v>
      </c>
      <c r="U54" s="154">
        <f t="shared" si="15"/>
        <v>0</v>
      </c>
      <c r="V54" s="155">
        <v>0</v>
      </c>
      <c r="W54" s="155">
        <v>739466000</v>
      </c>
      <c r="X54" s="154">
        <f t="shared" si="16"/>
        <v>0</v>
      </c>
      <c r="Y54" s="155">
        <v>50812050</v>
      </c>
      <c r="Z54" s="155">
        <v>77287440</v>
      </c>
      <c r="AA54" s="154">
        <f t="shared" si="17"/>
        <v>0.6574425288248646</v>
      </c>
      <c r="AB54" s="155">
        <v>12400000</v>
      </c>
      <c r="AC54" s="155">
        <v>71334790</v>
      </c>
      <c r="AD54" s="154">
        <f t="shared" si="18"/>
        <v>0.17382822603108525</v>
      </c>
      <c r="AE54" s="155">
        <v>36670000</v>
      </c>
      <c r="AF54" s="155">
        <v>354775810</v>
      </c>
      <c r="AG54" s="154">
        <f t="shared" si="19"/>
        <v>0.10336104933422603</v>
      </c>
    </row>
    <row r="55" spans="1:33" ht="12.75">
      <c r="A55" s="66" t="s">
        <v>570</v>
      </c>
      <c r="B55" s="67" t="s">
        <v>266</v>
      </c>
      <c r="C55" s="68" t="s">
        <v>267</v>
      </c>
      <c r="D55" s="69">
        <v>89152018</v>
      </c>
      <c r="E55" s="147">
        <v>166323818</v>
      </c>
      <c r="F55" s="154">
        <f t="shared" si="10"/>
        <v>0.5360147396327807</v>
      </c>
      <c r="G55" s="155">
        <v>42316575</v>
      </c>
      <c r="H55" s="155">
        <v>138899721</v>
      </c>
      <c r="I55" s="154">
        <f t="shared" si="11"/>
        <v>0.30465557954576455</v>
      </c>
      <c r="J55" s="155">
        <v>42316575</v>
      </c>
      <c r="K55" s="155">
        <v>116595736</v>
      </c>
      <c r="L55" s="154">
        <f t="shared" si="12"/>
        <v>0.3629341556710101</v>
      </c>
      <c r="M55" s="155">
        <v>42316575</v>
      </c>
      <c r="N55" s="155">
        <v>89152018</v>
      </c>
      <c r="O55" s="154">
        <f t="shared" si="13"/>
        <v>0.47465638971851426</v>
      </c>
      <c r="P55" s="155">
        <v>6842576</v>
      </c>
      <c r="Q55" s="155">
        <v>34241576</v>
      </c>
      <c r="R55" s="154">
        <f t="shared" si="14"/>
        <v>0.19983239089228838</v>
      </c>
      <c r="S55" s="155">
        <v>0</v>
      </c>
      <c r="T55" s="155">
        <v>34241576</v>
      </c>
      <c r="U55" s="154">
        <f t="shared" si="15"/>
        <v>0</v>
      </c>
      <c r="V55" s="155">
        <v>0</v>
      </c>
      <c r="W55" s="155">
        <v>187715000</v>
      </c>
      <c r="X55" s="154">
        <f t="shared" si="16"/>
        <v>0</v>
      </c>
      <c r="Y55" s="155">
        <v>27699000</v>
      </c>
      <c r="Z55" s="155">
        <v>34241576</v>
      </c>
      <c r="AA55" s="154">
        <f t="shared" si="17"/>
        <v>0.808928888086226</v>
      </c>
      <c r="AB55" s="155">
        <v>46128000</v>
      </c>
      <c r="AC55" s="155">
        <v>23788372</v>
      </c>
      <c r="AD55" s="154">
        <f t="shared" si="18"/>
        <v>1.9390986487011386</v>
      </c>
      <c r="AE55" s="155">
        <v>2805000</v>
      </c>
      <c r="AF55" s="155">
        <v>138899721</v>
      </c>
      <c r="AG55" s="154">
        <f t="shared" si="19"/>
        <v>0.020194425012559962</v>
      </c>
    </row>
    <row r="56" spans="1:33" ht="12.75">
      <c r="A56" s="66" t="s">
        <v>570</v>
      </c>
      <c r="B56" s="67" t="s">
        <v>268</v>
      </c>
      <c r="C56" s="68" t="s">
        <v>269</v>
      </c>
      <c r="D56" s="69">
        <v>35276311</v>
      </c>
      <c r="E56" s="147">
        <v>119157311</v>
      </c>
      <c r="F56" s="154">
        <f t="shared" si="10"/>
        <v>0.2960482298899813</v>
      </c>
      <c r="G56" s="155">
        <v>39445134</v>
      </c>
      <c r="H56" s="155">
        <v>117422000</v>
      </c>
      <c r="I56" s="154">
        <f t="shared" si="11"/>
        <v>0.3359262659467561</v>
      </c>
      <c r="J56" s="155">
        <v>39445134</v>
      </c>
      <c r="K56" s="155">
        <v>106422000</v>
      </c>
      <c r="L56" s="154">
        <f t="shared" si="12"/>
        <v>0.37064830580143204</v>
      </c>
      <c r="M56" s="155">
        <v>39445134</v>
      </c>
      <c r="N56" s="155">
        <v>35276311</v>
      </c>
      <c r="O56" s="154">
        <f t="shared" si="13"/>
        <v>1.118176274157465</v>
      </c>
      <c r="P56" s="155">
        <v>3507000</v>
      </c>
      <c r="Q56" s="155">
        <v>43302010</v>
      </c>
      <c r="R56" s="154">
        <f t="shared" si="14"/>
        <v>0.0809893120434825</v>
      </c>
      <c r="S56" s="155">
        <v>0</v>
      </c>
      <c r="T56" s="155">
        <v>43302010</v>
      </c>
      <c r="U56" s="154">
        <f t="shared" si="15"/>
        <v>0</v>
      </c>
      <c r="V56" s="155">
        <v>0</v>
      </c>
      <c r="W56" s="155">
        <v>322370000</v>
      </c>
      <c r="X56" s="154">
        <f t="shared" si="16"/>
        <v>0</v>
      </c>
      <c r="Y56" s="155">
        <v>39795000</v>
      </c>
      <c r="Z56" s="155">
        <v>43302010</v>
      </c>
      <c r="AA56" s="154">
        <f t="shared" si="17"/>
        <v>0.9190104570203554</v>
      </c>
      <c r="AB56" s="155">
        <v>11540000</v>
      </c>
      <c r="AC56" s="155">
        <v>550960</v>
      </c>
      <c r="AD56" s="154">
        <f t="shared" si="18"/>
        <v>20.9452591839698</v>
      </c>
      <c r="AE56" s="155">
        <v>12000000</v>
      </c>
      <c r="AF56" s="155">
        <v>117422000</v>
      </c>
      <c r="AG56" s="154">
        <f t="shared" si="19"/>
        <v>0.10219549999148371</v>
      </c>
    </row>
    <row r="57" spans="1:33" ht="12.75">
      <c r="A57" s="66" t="s">
        <v>571</v>
      </c>
      <c r="B57" s="67" t="s">
        <v>515</v>
      </c>
      <c r="C57" s="68" t="s">
        <v>516</v>
      </c>
      <c r="D57" s="69">
        <v>599384184</v>
      </c>
      <c r="E57" s="147">
        <v>1072076684</v>
      </c>
      <c r="F57" s="154">
        <f t="shared" si="10"/>
        <v>0.5590870438144889</v>
      </c>
      <c r="G57" s="155">
        <v>190457933</v>
      </c>
      <c r="H57" s="155">
        <v>669484137</v>
      </c>
      <c r="I57" s="154">
        <f t="shared" si="11"/>
        <v>0.2844846090804389</v>
      </c>
      <c r="J57" s="155">
        <v>190457933</v>
      </c>
      <c r="K57" s="155">
        <v>621474137</v>
      </c>
      <c r="L57" s="154">
        <f t="shared" si="12"/>
        <v>0.30646155915575934</v>
      </c>
      <c r="M57" s="155">
        <v>190457933</v>
      </c>
      <c r="N57" s="155">
        <v>599384184</v>
      </c>
      <c r="O57" s="154">
        <f t="shared" si="13"/>
        <v>0.31775602040243356</v>
      </c>
      <c r="P57" s="155">
        <v>37480995</v>
      </c>
      <c r="Q57" s="155">
        <v>466192495</v>
      </c>
      <c r="R57" s="154">
        <f t="shared" si="14"/>
        <v>0.08039810893995623</v>
      </c>
      <c r="S57" s="155">
        <v>0</v>
      </c>
      <c r="T57" s="155">
        <v>466192495</v>
      </c>
      <c r="U57" s="154">
        <f t="shared" si="15"/>
        <v>0</v>
      </c>
      <c r="V57" s="155">
        <v>0</v>
      </c>
      <c r="W57" s="155">
        <v>2848431102</v>
      </c>
      <c r="X57" s="154">
        <f t="shared" si="16"/>
        <v>0</v>
      </c>
      <c r="Y57" s="155">
        <v>453262495</v>
      </c>
      <c r="Z57" s="155">
        <v>466192495</v>
      </c>
      <c r="AA57" s="154">
        <f t="shared" si="17"/>
        <v>0.9722646757751859</v>
      </c>
      <c r="AB57" s="155">
        <v>22970610</v>
      </c>
      <c r="AC57" s="155">
        <v>75833679</v>
      </c>
      <c r="AD57" s="154">
        <f t="shared" si="18"/>
        <v>0.3029077621303326</v>
      </c>
      <c r="AE57" s="155">
        <v>113242564</v>
      </c>
      <c r="AF57" s="155">
        <v>669484137</v>
      </c>
      <c r="AG57" s="154">
        <f t="shared" si="19"/>
        <v>0.16914898761820849</v>
      </c>
    </row>
    <row r="58" spans="1:33" ht="16.5">
      <c r="A58" s="70"/>
      <c r="B58" s="71" t="s">
        <v>596</v>
      </c>
      <c r="C58" s="72"/>
      <c r="D58" s="73">
        <f>SUM(D52:D57)</f>
        <v>3474970043</v>
      </c>
      <c r="E58" s="148">
        <f>SUM(E52:E57)</f>
        <v>4689929803</v>
      </c>
      <c r="F58" s="156">
        <f t="shared" si="10"/>
        <v>0.7409428688628071</v>
      </c>
      <c r="G58" s="157">
        <f>SUM(G52:G57)</f>
        <v>1108060382</v>
      </c>
      <c r="H58" s="157">
        <f>SUM(H52:H57)</f>
        <v>4022869168</v>
      </c>
      <c r="I58" s="156">
        <f t="shared" si="11"/>
        <v>0.27544032274628527</v>
      </c>
      <c r="J58" s="157">
        <f>SUM(J52:J57)</f>
        <v>1108060382</v>
      </c>
      <c r="K58" s="157">
        <f>SUM(K52:K57)</f>
        <v>2764000253</v>
      </c>
      <c r="L58" s="156">
        <f t="shared" si="12"/>
        <v>0.4008901159821999</v>
      </c>
      <c r="M58" s="157">
        <f>SUM(M52:M57)</f>
        <v>1108060382</v>
      </c>
      <c r="N58" s="157">
        <f>SUM(N52:N57)</f>
        <v>3474970043</v>
      </c>
      <c r="O58" s="156">
        <f t="shared" si="13"/>
        <v>0.3188690458589948</v>
      </c>
      <c r="P58" s="157">
        <f>SUM(P52:P57)</f>
        <v>411480571</v>
      </c>
      <c r="Q58" s="157">
        <f>SUM(Q52:Q57)</f>
        <v>1162469621</v>
      </c>
      <c r="R58" s="156">
        <f t="shared" si="14"/>
        <v>0.3539710316438454</v>
      </c>
      <c r="S58" s="157">
        <f>SUM(S52:S57)</f>
        <v>200000000</v>
      </c>
      <c r="T58" s="157">
        <f>SUM(T52:T57)</f>
        <v>1162469621</v>
      </c>
      <c r="U58" s="156">
        <f t="shared" si="15"/>
        <v>0.17204750677953415</v>
      </c>
      <c r="V58" s="157">
        <f>SUM(V52:V57)</f>
        <v>200000000</v>
      </c>
      <c r="W58" s="157">
        <f>SUM(W52:W57)</f>
        <v>9519194107</v>
      </c>
      <c r="X58" s="156">
        <f t="shared" si="16"/>
        <v>0.021010181928418574</v>
      </c>
      <c r="Y58" s="157">
        <f>SUM(Y52:Y57)</f>
        <v>1006790745</v>
      </c>
      <c r="Z58" s="157">
        <f>SUM(Z52:Z57)</f>
        <v>1162469621</v>
      </c>
      <c r="AA58" s="156">
        <f t="shared" si="17"/>
        <v>0.8660791876297987</v>
      </c>
      <c r="AB58" s="157">
        <f>SUM(AB52:AB57)</f>
        <v>385418610</v>
      </c>
      <c r="AC58" s="157">
        <f>SUM(AC52:AC57)</f>
        <v>2020028101</v>
      </c>
      <c r="AD58" s="156">
        <f t="shared" si="18"/>
        <v>0.19079863780568268</v>
      </c>
      <c r="AE58" s="157">
        <f>SUM(AE52:AE57)</f>
        <v>535488530</v>
      </c>
      <c r="AF58" s="157">
        <f>SUM(AF52:AF57)</f>
        <v>4022869168</v>
      </c>
      <c r="AG58" s="156">
        <f t="shared" si="19"/>
        <v>0.13311109748722508</v>
      </c>
    </row>
    <row r="59" spans="1:33" ht="12.75">
      <c r="A59" s="66" t="s">
        <v>570</v>
      </c>
      <c r="B59" s="67" t="s">
        <v>270</v>
      </c>
      <c r="C59" s="68" t="s">
        <v>271</v>
      </c>
      <c r="D59" s="69">
        <v>115464363</v>
      </c>
      <c r="E59" s="147">
        <v>254772363</v>
      </c>
      <c r="F59" s="154">
        <f t="shared" si="10"/>
        <v>0.45320599785778176</v>
      </c>
      <c r="G59" s="155">
        <v>67959594</v>
      </c>
      <c r="H59" s="155">
        <v>203740361</v>
      </c>
      <c r="I59" s="154">
        <f t="shared" si="11"/>
        <v>0.33355979967071914</v>
      </c>
      <c r="J59" s="155">
        <v>67959594</v>
      </c>
      <c r="K59" s="155">
        <v>194144278</v>
      </c>
      <c r="L59" s="154">
        <f t="shared" si="12"/>
        <v>0.3500468553598062</v>
      </c>
      <c r="M59" s="155">
        <v>67959594</v>
      </c>
      <c r="N59" s="155">
        <v>115464363</v>
      </c>
      <c r="O59" s="154">
        <f t="shared" si="13"/>
        <v>0.5885763558059901</v>
      </c>
      <c r="P59" s="155">
        <v>16975000</v>
      </c>
      <c r="Q59" s="155">
        <v>50732000</v>
      </c>
      <c r="R59" s="154">
        <f t="shared" si="14"/>
        <v>0.3346014349917212</v>
      </c>
      <c r="S59" s="155">
        <v>0</v>
      </c>
      <c r="T59" s="155">
        <v>50732000</v>
      </c>
      <c r="U59" s="154">
        <f t="shared" si="15"/>
        <v>0</v>
      </c>
      <c r="V59" s="155">
        <v>0</v>
      </c>
      <c r="W59" s="155">
        <v>411303000</v>
      </c>
      <c r="X59" s="154">
        <f t="shared" si="16"/>
        <v>0</v>
      </c>
      <c r="Y59" s="155">
        <v>37257000</v>
      </c>
      <c r="Z59" s="155">
        <v>50732000</v>
      </c>
      <c r="AA59" s="154">
        <f t="shared" si="17"/>
        <v>0.73438855160451</v>
      </c>
      <c r="AB59" s="155">
        <v>39211000</v>
      </c>
      <c r="AC59" s="155">
        <v>20155877</v>
      </c>
      <c r="AD59" s="154">
        <f t="shared" si="18"/>
        <v>1.9453879382177217</v>
      </c>
      <c r="AE59" s="155">
        <v>27000000</v>
      </c>
      <c r="AF59" s="155">
        <v>203740361</v>
      </c>
      <c r="AG59" s="154">
        <f t="shared" si="19"/>
        <v>0.13252160675223307</v>
      </c>
    </row>
    <row r="60" spans="1:33" ht="12.75">
      <c r="A60" s="66" t="s">
        <v>570</v>
      </c>
      <c r="B60" s="67" t="s">
        <v>272</v>
      </c>
      <c r="C60" s="68" t="s">
        <v>273</v>
      </c>
      <c r="D60" s="69">
        <v>1300181737</v>
      </c>
      <c r="E60" s="147">
        <v>1430669237</v>
      </c>
      <c r="F60" s="154">
        <f t="shared" si="10"/>
        <v>0.9087926848321546</v>
      </c>
      <c r="G60" s="155">
        <v>323610239</v>
      </c>
      <c r="H60" s="155">
        <v>1338193446</v>
      </c>
      <c r="I60" s="154">
        <f t="shared" si="11"/>
        <v>0.24182620230827226</v>
      </c>
      <c r="J60" s="155">
        <v>323610239</v>
      </c>
      <c r="K60" s="155">
        <v>809679446</v>
      </c>
      <c r="L60" s="154">
        <f t="shared" si="12"/>
        <v>0.3996769840196734</v>
      </c>
      <c r="M60" s="155">
        <v>323610239</v>
      </c>
      <c r="N60" s="155">
        <v>1300181737</v>
      </c>
      <c r="O60" s="154">
        <f t="shared" si="13"/>
        <v>0.24889615796841486</v>
      </c>
      <c r="P60" s="155">
        <v>234909307</v>
      </c>
      <c r="Q60" s="155">
        <v>303157807</v>
      </c>
      <c r="R60" s="154">
        <f t="shared" si="14"/>
        <v>0.7748746744298753</v>
      </c>
      <c r="S60" s="155">
        <v>2186000</v>
      </c>
      <c r="T60" s="155">
        <v>303157807</v>
      </c>
      <c r="U60" s="154">
        <f t="shared" si="15"/>
        <v>0.007210765975754667</v>
      </c>
      <c r="V60" s="155">
        <v>2186000</v>
      </c>
      <c r="W60" s="155">
        <v>2074393871</v>
      </c>
      <c r="X60" s="154">
        <f t="shared" si="16"/>
        <v>0.001053801802328985</v>
      </c>
      <c r="Y60" s="155">
        <v>215917307</v>
      </c>
      <c r="Z60" s="155">
        <v>303157807</v>
      </c>
      <c r="AA60" s="154">
        <f t="shared" si="17"/>
        <v>0.7122274340769328</v>
      </c>
      <c r="AB60" s="155">
        <v>114424455</v>
      </c>
      <c r="AC60" s="155">
        <v>748700496</v>
      </c>
      <c r="AD60" s="154">
        <f t="shared" si="18"/>
        <v>0.15283074555355977</v>
      </c>
      <c r="AE60" s="155">
        <v>232428625</v>
      </c>
      <c r="AF60" s="155">
        <v>1338193446</v>
      </c>
      <c r="AG60" s="154">
        <f t="shared" si="19"/>
        <v>0.17368836000112947</v>
      </c>
    </row>
    <row r="61" spans="1:33" ht="12.75">
      <c r="A61" s="66" t="s">
        <v>570</v>
      </c>
      <c r="B61" s="67" t="s">
        <v>274</v>
      </c>
      <c r="C61" s="68" t="s">
        <v>275</v>
      </c>
      <c r="D61" s="69">
        <v>63654662</v>
      </c>
      <c r="E61" s="147">
        <v>177244662</v>
      </c>
      <c r="F61" s="154">
        <f t="shared" si="10"/>
        <v>0.35913443757194785</v>
      </c>
      <c r="G61" s="155">
        <v>40276828</v>
      </c>
      <c r="H61" s="155">
        <v>127456776</v>
      </c>
      <c r="I61" s="154">
        <f t="shared" si="11"/>
        <v>0.3160038192084821</v>
      </c>
      <c r="J61" s="155">
        <v>40276828</v>
      </c>
      <c r="K61" s="155">
        <v>127456776</v>
      </c>
      <c r="L61" s="154">
        <f t="shared" si="12"/>
        <v>0.3160038192084821</v>
      </c>
      <c r="M61" s="155">
        <v>40276828</v>
      </c>
      <c r="N61" s="155">
        <v>63654662</v>
      </c>
      <c r="O61" s="154">
        <f t="shared" si="13"/>
        <v>0.6327396412850327</v>
      </c>
      <c r="P61" s="155">
        <v>0</v>
      </c>
      <c r="Q61" s="155">
        <v>0</v>
      </c>
      <c r="R61" s="154">
        <f t="shared" si="14"/>
        <v>0</v>
      </c>
      <c r="S61" s="155">
        <v>0</v>
      </c>
      <c r="T61" s="155">
        <v>0</v>
      </c>
      <c r="U61" s="154">
        <f t="shared" si="15"/>
        <v>0</v>
      </c>
      <c r="V61" s="155">
        <v>0</v>
      </c>
      <c r="W61" s="155">
        <v>223395</v>
      </c>
      <c r="X61" s="154">
        <f t="shared" si="16"/>
        <v>0</v>
      </c>
      <c r="Y61" s="155">
        <v>0</v>
      </c>
      <c r="Z61" s="155">
        <v>0</v>
      </c>
      <c r="AA61" s="154">
        <f t="shared" si="17"/>
        <v>0</v>
      </c>
      <c r="AB61" s="155">
        <v>9700</v>
      </c>
      <c r="AC61" s="155">
        <v>0</v>
      </c>
      <c r="AD61" s="154">
        <f t="shared" si="18"/>
        <v>0</v>
      </c>
      <c r="AE61" s="155">
        <v>89660</v>
      </c>
      <c r="AF61" s="155">
        <v>127456776</v>
      </c>
      <c r="AG61" s="154">
        <f t="shared" si="19"/>
        <v>0.0007034541655125499</v>
      </c>
    </row>
    <row r="62" spans="1:33" ht="12.75">
      <c r="A62" s="66" t="s">
        <v>570</v>
      </c>
      <c r="B62" s="67" t="s">
        <v>276</v>
      </c>
      <c r="C62" s="68" t="s">
        <v>277</v>
      </c>
      <c r="D62" s="69">
        <v>37584468</v>
      </c>
      <c r="E62" s="147">
        <v>127174468</v>
      </c>
      <c r="F62" s="154">
        <f t="shared" si="10"/>
        <v>0.29553469804961163</v>
      </c>
      <c r="G62" s="155">
        <v>26665674</v>
      </c>
      <c r="H62" s="155">
        <v>98728637</v>
      </c>
      <c r="I62" s="154">
        <f t="shared" si="11"/>
        <v>0.27009057159373123</v>
      </c>
      <c r="J62" s="155">
        <v>26665674</v>
      </c>
      <c r="K62" s="155">
        <v>98728637</v>
      </c>
      <c r="L62" s="154">
        <f t="shared" si="12"/>
        <v>0.27009057159373123</v>
      </c>
      <c r="M62" s="155">
        <v>26665674</v>
      </c>
      <c r="N62" s="155">
        <v>37584468</v>
      </c>
      <c r="O62" s="154">
        <f t="shared" si="13"/>
        <v>0.7094865357679135</v>
      </c>
      <c r="P62" s="155">
        <v>0</v>
      </c>
      <c r="Q62" s="155">
        <v>0</v>
      </c>
      <c r="R62" s="154">
        <f t="shared" si="14"/>
        <v>0</v>
      </c>
      <c r="S62" s="155">
        <v>0</v>
      </c>
      <c r="T62" s="155">
        <v>0</v>
      </c>
      <c r="U62" s="154">
        <f t="shared" si="15"/>
        <v>0</v>
      </c>
      <c r="V62" s="155">
        <v>0</v>
      </c>
      <c r="W62" s="155">
        <v>202822994</v>
      </c>
      <c r="X62" s="154">
        <f t="shared" si="16"/>
        <v>0</v>
      </c>
      <c r="Y62" s="155">
        <v>0</v>
      </c>
      <c r="Z62" s="155">
        <v>0</v>
      </c>
      <c r="AA62" s="154">
        <f t="shared" si="17"/>
        <v>0</v>
      </c>
      <c r="AB62" s="155">
        <v>10270500</v>
      </c>
      <c r="AC62" s="155">
        <v>0</v>
      </c>
      <c r="AD62" s="154">
        <f t="shared" si="18"/>
        <v>0</v>
      </c>
      <c r="AE62" s="155">
        <v>33019338</v>
      </c>
      <c r="AF62" s="155">
        <v>98728637</v>
      </c>
      <c r="AG62" s="154">
        <f t="shared" si="19"/>
        <v>0.334445395007327</v>
      </c>
    </row>
    <row r="63" spans="1:33" ht="12.75">
      <c r="A63" s="66" t="s">
        <v>571</v>
      </c>
      <c r="B63" s="67" t="s">
        <v>517</v>
      </c>
      <c r="C63" s="68" t="s">
        <v>518</v>
      </c>
      <c r="D63" s="69">
        <v>555149948</v>
      </c>
      <c r="E63" s="147">
        <v>952110948</v>
      </c>
      <c r="F63" s="154">
        <f t="shared" si="10"/>
        <v>0.5830727492065347</v>
      </c>
      <c r="G63" s="155">
        <v>178074625</v>
      </c>
      <c r="H63" s="155">
        <v>579600491</v>
      </c>
      <c r="I63" s="154">
        <f t="shared" si="11"/>
        <v>0.3072368429032266</v>
      </c>
      <c r="J63" s="155">
        <v>178074625</v>
      </c>
      <c r="K63" s="155">
        <v>505282648</v>
      </c>
      <c r="L63" s="154">
        <f t="shared" si="12"/>
        <v>0.3524257674488755</v>
      </c>
      <c r="M63" s="155">
        <v>178074625</v>
      </c>
      <c r="N63" s="155">
        <v>555149948</v>
      </c>
      <c r="O63" s="154">
        <f t="shared" si="13"/>
        <v>0.32076851604064277</v>
      </c>
      <c r="P63" s="155">
        <v>137944990</v>
      </c>
      <c r="Q63" s="155">
        <v>347899377</v>
      </c>
      <c r="R63" s="154">
        <f t="shared" si="14"/>
        <v>0.3965082984325091</v>
      </c>
      <c r="S63" s="155">
        <v>0</v>
      </c>
      <c r="T63" s="155">
        <v>347899377</v>
      </c>
      <c r="U63" s="154">
        <f t="shared" si="15"/>
        <v>0</v>
      </c>
      <c r="V63" s="155">
        <v>0</v>
      </c>
      <c r="W63" s="155">
        <v>1943325052</v>
      </c>
      <c r="X63" s="154">
        <f t="shared" si="16"/>
        <v>0</v>
      </c>
      <c r="Y63" s="155">
        <v>338064377</v>
      </c>
      <c r="Z63" s="155">
        <v>347899377</v>
      </c>
      <c r="AA63" s="154">
        <f t="shared" si="17"/>
        <v>0.9717303316700104</v>
      </c>
      <c r="AB63" s="155">
        <v>120846098</v>
      </c>
      <c r="AC63" s="155">
        <v>138775741</v>
      </c>
      <c r="AD63" s="154">
        <f t="shared" si="18"/>
        <v>0.8708013167805748</v>
      </c>
      <c r="AE63" s="155">
        <v>114833696</v>
      </c>
      <c r="AF63" s="155">
        <v>579600491</v>
      </c>
      <c r="AG63" s="154">
        <f t="shared" si="19"/>
        <v>0.19812560165688334</v>
      </c>
    </row>
    <row r="64" spans="1:33" ht="16.5">
      <c r="A64" s="70"/>
      <c r="B64" s="71" t="s">
        <v>597</v>
      </c>
      <c r="C64" s="72"/>
      <c r="D64" s="73">
        <f>SUM(D59:D63)</f>
        <v>2072035178</v>
      </c>
      <c r="E64" s="148">
        <f>SUM(E59:E63)</f>
        <v>2941971678</v>
      </c>
      <c r="F64" s="156">
        <f t="shared" si="10"/>
        <v>0.7043015381468944</v>
      </c>
      <c r="G64" s="157">
        <f>SUM(G59:G63)</f>
        <v>636586960</v>
      </c>
      <c r="H64" s="157">
        <f>SUM(H59:H63)</f>
        <v>2347719711</v>
      </c>
      <c r="I64" s="156">
        <f t="shared" si="11"/>
        <v>0.2711511757631616</v>
      </c>
      <c r="J64" s="157">
        <f>SUM(J59:J63)</f>
        <v>636586960</v>
      </c>
      <c r="K64" s="157">
        <f>SUM(K59:K63)</f>
        <v>1735291785</v>
      </c>
      <c r="L64" s="156">
        <f t="shared" si="12"/>
        <v>0.366847215841571</v>
      </c>
      <c r="M64" s="157">
        <f>SUM(M59:M63)</f>
        <v>636586960</v>
      </c>
      <c r="N64" s="157">
        <f>SUM(N59:N63)</f>
        <v>2072035178</v>
      </c>
      <c r="O64" s="156">
        <f t="shared" si="13"/>
        <v>0.30722787274994806</v>
      </c>
      <c r="P64" s="157">
        <f>SUM(P59:P63)</f>
        <v>389829297</v>
      </c>
      <c r="Q64" s="157">
        <f>SUM(Q59:Q63)</f>
        <v>701789184</v>
      </c>
      <c r="R64" s="156">
        <f t="shared" si="14"/>
        <v>0.5554792035666369</v>
      </c>
      <c r="S64" s="157">
        <f>SUM(S59:S63)</f>
        <v>2186000</v>
      </c>
      <c r="T64" s="157">
        <f>SUM(T59:T63)</f>
        <v>701789184</v>
      </c>
      <c r="U64" s="156">
        <f t="shared" si="15"/>
        <v>0.003114895541051827</v>
      </c>
      <c r="V64" s="157">
        <f>SUM(V59:V63)</f>
        <v>2186000</v>
      </c>
      <c r="W64" s="157">
        <f>SUM(W59:W63)</f>
        <v>4632068312</v>
      </c>
      <c r="X64" s="156">
        <f t="shared" si="16"/>
        <v>0.000471927409692312</v>
      </c>
      <c r="Y64" s="157">
        <f>SUM(Y59:Y63)</f>
        <v>591238684</v>
      </c>
      <c r="Z64" s="157">
        <f>SUM(Z59:Z63)</f>
        <v>701789184</v>
      </c>
      <c r="AA64" s="156">
        <f t="shared" si="17"/>
        <v>0.8424733488055581</v>
      </c>
      <c r="AB64" s="157">
        <f>SUM(AB59:AB63)</f>
        <v>284761753</v>
      </c>
      <c r="AC64" s="157">
        <f>SUM(AC59:AC63)</f>
        <v>907632114</v>
      </c>
      <c r="AD64" s="156">
        <f t="shared" si="18"/>
        <v>0.3137413811252606</v>
      </c>
      <c r="AE64" s="157">
        <f>SUM(AE59:AE63)</f>
        <v>407371319</v>
      </c>
      <c r="AF64" s="157">
        <f>SUM(AF59:AF63)</f>
        <v>2347719711</v>
      </c>
      <c r="AG64" s="156">
        <f t="shared" si="19"/>
        <v>0.17351786803650515</v>
      </c>
    </row>
    <row r="65" spans="1:33" ht="12.75">
      <c r="A65" s="66" t="s">
        <v>570</v>
      </c>
      <c r="B65" s="67" t="s">
        <v>278</v>
      </c>
      <c r="C65" s="68" t="s">
        <v>279</v>
      </c>
      <c r="D65" s="69">
        <v>291454270</v>
      </c>
      <c r="E65" s="147">
        <v>353757270</v>
      </c>
      <c r="F65" s="154">
        <f t="shared" si="10"/>
        <v>0.8238820646710667</v>
      </c>
      <c r="G65" s="155">
        <v>114432589</v>
      </c>
      <c r="H65" s="155">
        <v>374137885</v>
      </c>
      <c r="I65" s="154">
        <f t="shared" si="11"/>
        <v>0.3058567271261503</v>
      </c>
      <c r="J65" s="155">
        <v>114432589</v>
      </c>
      <c r="K65" s="155">
        <v>279601603</v>
      </c>
      <c r="L65" s="154">
        <f t="shared" si="12"/>
        <v>0.4092701464233022</v>
      </c>
      <c r="M65" s="155">
        <v>114432589</v>
      </c>
      <c r="N65" s="155">
        <v>291454270</v>
      </c>
      <c r="O65" s="154">
        <f t="shared" si="13"/>
        <v>0.392626222288663</v>
      </c>
      <c r="P65" s="155">
        <v>13700000</v>
      </c>
      <c r="Q65" s="155">
        <v>45225000</v>
      </c>
      <c r="R65" s="154">
        <f t="shared" si="14"/>
        <v>0.3029297954671089</v>
      </c>
      <c r="S65" s="155">
        <v>0</v>
      </c>
      <c r="T65" s="155">
        <v>45225000</v>
      </c>
      <c r="U65" s="154">
        <f t="shared" si="15"/>
        <v>0</v>
      </c>
      <c r="V65" s="155">
        <v>0</v>
      </c>
      <c r="W65" s="155">
        <v>471881504</v>
      </c>
      <c r="X65" s="154">
        <f t="shared" si="16"/>
        <v>0</v>
      </c>
      <c r="Y65" s="155">
        <v>28525000</v>
      </c>
      <c r="Z65" s="155">
        <v>45225000</v>
      </c>
      <c r="AA65" s="154">
        <f t="shared" si="17"/>
        <v>0.6307352128247651</v>
      </c>
      <c r="AB65" s="155">
        <v>26240240</v>
      </c>
      <c r="AC65" s="155">
        <v>143675242</v>
      </c>
      <c r="AD65" s="154">
        <f t="shared" si="18"/>
        <v>0.18263578077007867</v>
      </c>
      <c r="AE65" s="155">
        <v>0</v>
      </c>
      <c r="AF65" s="155">
        <v>374137885</v>
      </c>
      <c r="AG65" s="154">
        <f t="shared" si="19"/>
        <v>0</v>
      </c>
    </row>
    <row r="66" spans="1:33" ht="12.75">
      <c r="A66" s="66" t="s">
        <v>570</v>
      </c>
      <c r="B66" s="67" t="s">
        <v>280</v>
      </c>
      <c r="C66" s="68" t="s">
        <v>281</v>
      </c>
      <c r="D66" s="69">
        <v>85331813</v>
      </c>
      <c r="E66" s="147">
        <v>180370813</v>
      </c>
      <c r="F66" s="154">
        <f t="shared" si="10"/>
        <v>0.47309102609633413</v>
      </c>
      <c r="G66" s="155">
        <v>60566133</v>
      </c>
      <c r="H66" s="155">
        <v>134696102</v>
      </c>
      <c r="I66" s="154">
        <f t="shared" si="11"/>
        <v>0.4496502281855194</v>
      </c>
      <c r="J66" s="155">
        <v>60566133</v>
      </c>
      <c r="K66" s="155">
        <v>134696102</v>
      </c>
      <c r="L66" s="154">
        <f t="shared" si="12"/>
        <v>0.4496502281855194</v>
      </c>
      <c r="M66" s="155">
        <v>60566133</v>
      </c>
      <c r="N66" s="155">
        <v>85331813</v>
      </c>
      <c r="O66" s="154">
        <f t="shared" si="13"/>
        <v>0.7097720166803441</v>
      </c>
      <c r="P66" s="155">
        <v>11206593</v>
      </c>
      <c r="Q66" s="155">
        <v>65912348</v>
      </c>
      <c r="R66" s="154">
        <f t="shared" si="14"/>
        <v>0.1700226640386108</v>
      </c>
      <c r="S66" s="155">
        <v>0</v>
      </c>
      <c r="T66" s="155">
        <v>65912348</v>
      </c>
      <c r="U66" s="154">
        <f t="shared" si="15"/>
        <v>0</v>
      </c>
      <c r="V66" s="155">
        <v>0</v>
      </c>
      <c r="W66" s="155">
        <v>255514762</v>
      </c>
      <c r="X66" s="154">
        <f t="shared" si="16"/>
        <v>0</v>
      </c>
      <c r="Y66" s="155">
        <v>39801197</v>
      </c>
      <c r="Z66" s="155">
        <v>65912348</v>
      </c>
      <c r="AA66" s="154">
        <f t="shared" si="17"/>
        <v>0.6038503893079337</v>
      </c>
      <c r="AB66" s="155">
        <v>8000855</v>
      </c>
      <c r="AC66" s="155">
        <v>1991028</v>
      </c>
      <c r="AD66" s="154">
        <f t="shared" si="18"/>
        <v>4.018454285926667</v>
      </c>
      <c r="AE66" s="155">
        <v>20486670</v>
      </c>
      <c r="AF66" s="155">
        <v>134696102</v>
      </c>
      <c r="AG66" s="154">
        <f t="shared" si="19"/>
        <v>0.15209549271143719</v>
      </c>
    </row>
    <row r="67" spans="1:33" ht="12.75">
      <c r="A67" s="66" t="s">
        <v>570</v>
      </c>
      <c r="B67" s="67" t="s">
        <v>282</v>
      </c>
      <c r="C67" s="68" t="s">
        <v>283</v>
      </c>
      <c r="D67" s="69">
        <v>61186761</v>
      </c>
      <c r="E67" s="147">
        <v>244624721</v>
      </c>
      <c r="F67" s="154">
        <f t="shared" si="10"/>
        <v>0.2501250108732878</v>
      </c>
      <c r="G67" s="155">
        <v>61526670</v>
      </c>
      <c r="H67" s="155">
        <v>242638529</v>
      </c>
      <c r="I67" s="154">
        <f t="shared" si="11"/>
        <v>0.2535733721003559</v>
      </c>
      <c r="J67" s="155">
        <v>61526670</v>
      </c>
      <c r="K67" s="155">
        <v>242638529</v>
      </c>
      <c r="L67" s="154">
        <f t="shared" si="12"/>
        <v>0.2535733721003559</v>
      </c>
      <c r="M67" s="155">
        <v>61526670</v>
      </c>
      <c r="N67" s="155">
        <v>61186761</v>
      </c>
      <c r="O67" s="154">
        <f t="shared" si="13"/>
        <v>1.0055552703631427</v>
      </c>
      <c r="P67" s="155">
        <v>17607000</v>
      </c>
      <c r="Q67" s="155">
        <v>57350040</v>
      </c>
      <c r="R67" s="154">
        <f t="shared" si="14"/>
        <v>0.3070093761050559</v>
      </c>
      <c r="S67" s="155">
        <v>0</v>
      </c>
      <c r="T67" s="155">
        <v>57350040</v>
      </c>
      <c r="U67" s="154">
        <f t="shared" si="15"/>
        <v>0</v>
      </c>
      <c r="V67" s="155">
        <v>0</v>
      </c>
      <c r="W67" s="155">
        <v>477321700</v>
      </c>
      <c r="X67" s="154">
        <f t="shared" si="16"/>
        <v>0</v>
      </c>
      <c r="Y67" s="155">
        <v>30680458</v>
      </c>
      <c r="Z67" s="155">
        <v>57350040</v>
      </c>
      <c r="AA67" s="154">
        <f t="shared" si="17"/>
        <v>0.5349683801441115</v>
      </c>
      <c r="AB67" s="155">
        <v>2706000</v>
      </c>
      <c r="AC67" s="155">
        <v>879800</v>
      </c>
      <c r="AD67" s="154">
        <f t="shared" si="18"/>
        <v>3.075699022505115</v>
      </c>
      <c r="AE67" s="155">
        <v>10124333</v>
      </c>
      <c r="AF67" s="155">
        <v>242638529</v>
      </c>
      <c r="AG67" s="154">
        <f t="shared" si="19"/>
        <v>0.04172599068138927</v>
      </c>
    </row>
    <row r="68" spans="1:33" ht="12.75">
      <c r="A68" s="66" t="s">
        <v>570</v>
      </c>
      <c r="B68" s="67" t="s">
        <v>284</v>
      </c>
      <c r="C68" s="68" t="s">
        <v>285</v>
      </c>
      <c r="D68" s="69">
        <v>92054355</v>
      </c>
      <c r="E68" s="147">
        <v>204213481</v>
      </c>
      <c r="F68" s="154">
        <f t="shared" si="10"/>
        <v>0.4507751131278155</v>
      </c>
      <c r="G68" s="155">
        <v>58297999</v>
      </c>
      <c r="H68" s="155">
        <v>141997102</v>
      </c>
      <c r="I68" s="154">
        <f t="shared" si="11"/>
        <v>0.41055766757831436</v>
      </c>
      <c r="J68" s="155">
        <v>58297999</v>
      </c>
      <c r="K68" s="155">
        <v>141997102</v>
      </c>
      <c r="L68" s="154">
        <f t="shared" si="12"/>
        <v>0.41055766757831436</v>
      </c>
      <c r="M68" s="155">
        <v>58297999</v>
      </c>
      <c r="N68" s="155">
        <v>92054355</v>
      </c>
      <c r="O68" s="154">
        <f t="shared" si="13"/>
        <v>0.6332997390509119</v>
      </c>
      <c r="P68" s="155">
        <v>14196000</v>
      </c>
      <c r="Q68" s="155">
        <v>62210000</v>
      </c>
      <c r="R68" s="154">
        <f t="shared" si="14"/>
        <v>0.22819482398328242</v>
      </c>
      <c r="S68" s="155">
        <v>0</v>
      </c>
      <c r="T68" s="155">
        <v>62210000</v>
      </c>
      <c r="U68" s="154">
        <f t="shared" si="15"/>
        <v>0</v>
      </c>
      <c r="V68" s="155">
        <v>0</v>
      </c>
      <c r="W68" s="155">
        <v>285416115</v>
      </c>
      <c r="X68" s="154">
        <f t="shared" si="16"/>
        <v>0</v>
      </c>
      <c r="Y68" s="155">
        <v>36829000</v>
      </c>
      <c r="Z68" s="155">
        <v>62210000</v>
      </c>
      <c r="AA68" s="154">
        <f t="shared" si="17"/>
        <v>0.592010930718534</v>
      </c>
      <c r="AB68" s="155">
        <v>10161968</v>
      </c>
      <c r="AC68" s="155">
        <v>2963298</v>
      </c>
      <c r="AD68" s="154">
        <f t="shared" si="18"/>
        <v>3.429276434567161</v>
      </c>
      <c r="AE68" s="155">
        <v>23299000</v>
      </c>
      <c r="AF68" s="155">
        <v>141997102</v>
      </c>
      <c r="AG68" s="154">
        <f t="shared" si="19"/>
        <v>0.16408081342392467</v>
      </c>
    </row>
    <row r="69" spans="1:33" ht="12.75">
      <c r="A69" s="66" t="s">
        <v>571</v>
      </c>
      <c r="B69" s="67" t="s">
        <v>547</v>
      </c>
      <c r="C69" s="68" t="s">
        <v>548</v>
      </c>
      <c r="D69" s="69">
        <v>409139932</v>
      </c>
      <c r="E69" s="147">
        <v>697198727</v>
      </c>
      <c r="F69" s="154">
        <f t="shared" si="10"/>
        <v>0.5868340204241366</v>
      </c>
      <c r="G69" s="155">
        <v>137949634</v>
      </c>
      <c r="H69" s="155">
        <v>393940913</v>
      </c>
      <c r="I69" s="154">
        <f t="shared" si="11"/>
        <v>0.3501784898386525</v>
      </c>
      <c r="J69" s="155">
        <v>137949634</v>
      </c>
      <c r="K69" s="155">
        <v>383231504</v>
      </c>
      <c r="L69" s="154">
        <f t="shared" si="12"/>
        <v>0.35996423195938504</v>
      </c>
      <c r="M69" s="155">
        <v>137949634</v>
      </c>
      <c r="N69" s="155">
        <v>409139932</v>
      </c>
      <c r="O69" s="154">
        <f t="shared" si="13"/>
        <v>0.33716981211210645</v>
      </c>
      <c r="P69" s="155">
        <v>14527000</v>
      </c>
      <c r="Q69" s="155">
        <v>350299325</v>
      </c>
      <c r="R69" s="154">
        <f t="shared" si="14"/>
        <v>0.04147024833690444</v>
      </c>
      <c r="S69" s="155">
        <v>0</v>
      </c>
      <c r="T69" s="155">
        <v>350299325</v>
      </c>
      <c r="U69" s="154">
        <f t="shared" si="15"/>
        <v>0</v>
      </c>
      <c r="V69" s="155">
        <v>0</v>
      </c>
      <c r="W69" s="155">
        <v>1917794210</v>
      </c>
      <c r="X69" s="154">
        <f t="shared" si="16"/>
        <v>0</v>
      </c>
      <c r="Y69" s="155">
        <v>336272325</v>
      </c>
      <c r="Z69" s="155">
        <v>350299325</v>
      </c>
      <c r="AA69" s="154">
        <f t="shared" si="17"/>
        <v>0.9599571024009252</v>
      </c>
      <c r="AB69" s="155">
        <v>48077821</v>
      </c>
      <c r="AC69" s="155">
        <v>60553355</v>
      </c>
      <c r="AD69" s="154">
        <f t="shared" si="18"/>
        <v>0.7939745204869325</v>
      </c>
      <c r="AE69" s="155">
        <v>54536000</v>
      </c>
      <c r="AF69" s="155">
        <v>393940913</v>
      </c>
      <c r="AG69" s="154">
        <f t="shared" si="19"/>
        <v>0.13843700463779957</v>
      </c>
    </row>
    <row r="70" spans="1:33" ht="16.5">
      <c r="A70" s="70"/>
      <c r="B70" s="71" t="s">
        <v>598</v>
      </c>
      <c r="C70" s="72"/>
      <c r="D70" s="73">
        <f>SUM(D65:D69)</f>
        <v>939167131</v>
      </c>
      <c r="E70" s="148">
        <f>SUM(E65:E69)</f>
        <v>1680165012</v>
      </c>
      <c r="F70" s="156">
        <f t="shared" si="10"/>
        <v>0.5589731510252399</v>
      </c>
      <c r="G70" s="157">
        <f>SUM(G65:G69)</f>
        <v>432773025</v>
      </c>
      <c r="H70" s="157">
        <f>SUM(H65:H69)</f>
        <v>1287410531</v>
      </c>
      <c r="I70" s="156">
        <f t="shared" si="11"/>
        <v>0.3361577481146144</v>
      </c>
      <c r="J70" s="157">
        <f>SUM(J65:J69)</f>
        <v>432773025</v>
      </c>
      <c r="K70" s="157">
        <f>SUM(K65:K69)</f>
        <v>1182164840</v>
      </c>
      <c r="L70" s="156">
        <f t="shared" si="12"/>
        <v>0.3660851772583593</v>
      </c>
      <c r="M70" s="157">
        <f>SUM(M65:M69)</f>
        <v>432773025</v>
      </c>
      <c r="N70" s="157">
        <f>SUM(N65:N69)</f>
        <v>939167131</v>
      </c>
      <c r="O70" s="156">
        <f t="shared" si="13"/>
        <v>0.46080512266138923</v>
      </c>
      <c r="P70" s="157">
        <f>SUM(P65:P69)</f>
        <v>71236593</v>
      </c>
      <c r="Q70" s="157">
        <f>SUM(Q65:Q69)</f>
        <v>580996713</v>
      </c>
      <c r="R70" s="156">
        <f t="shared" si="14"/>
        <v>0.1226110086443811</v>
      </c>
      <c r="S70" s="157">
        <f>SUM(S65:S69)</f>
        <v>0</v>
      </c>
      <c r="T70" s="157">
        <f>SUM(T65:T69)</f>
        <v>580996713</v>
      </c>
      <c r="U70" s="156">
        <f t="shared" si="15"/>
        <v>0</v>
      </c>
      <c r="V70" s="157">
        <f>SUM(V65:V69)</f>
        <v>0</v>
      </c>
      <c r="W70" s="157">
        <f>SUM(W65:W69)</f>
        <v>3407928291</v>
      </c>
      <c r="X70" s="156">
        <f t="shared" si="16"/>
        <v>0</v>
      </c>
      <c r="Y70" s="157">
        <f>SUM(Y65:Y69)</f>
        <v>472107980</v>
      </c>
      <c r="Z70" s="157">
        <f>SUM(Z65:Z69)</f>
        <v>580996713</v>
      </c>
      <c r="AA70" s="156">
        <f t="shared" si="17"/>
        <v>0.8125828760067357</v>
      </c>
      <c r="AB70" s="157">
        <f>SUM(AB65:AB69)</f>
        <v>95186884</v>
      </c>
      <c r="AC70" s="157">
        <f>SUM(AC65:AC69)</f>
        <v>210062723</v>
      </c>
      <c r="AD70" s="156">
        <f t="shared" si="18"/>
        <v>0.45313553323785105</v>
      </c>
      <c r="AE70" s="157">
        <f>SUM(AE65:AE69)</f>
        <v>108446003</v>
      </c>
      <c r="AF70" s="157">
        <f>SUM(AF65:AF69)</f>
        <v>1287410531</v>
      </c>
      <c r="AG70" s="156">
        <f t="shared" si="19"/>
        <v>0.08423575882649044</v>
      </c>
    </row>
    <row r="71" spans="1:33" ht="16.5">
      <c r="A71" s="74"/>
      <c r="B71" s="75" t="s">
        <v>599</v>
      </c>
      <c r="C71" s="76"/>
      <c r="D71" s="77">
        <f>SUM(D6,D8:D12,D14:D21,D23:D26,D28:D32,D34:D37,D39:D44,D46:D50,D52:D57,D59:D63,D65:D69)</f>
        <v>51959821064</v>
      </c>
      <c r="E71" s="149">
        <f>SUM(E6,E8:E12,E14:E21,E23:E26,E28:E32,E34:E37,E39:E44,E46:E50,E52:E57,E59:E63,E65:E69)</f>
        <v>63838835204</v>
      </c>
      <c r="F71" s="158">
        <f t="shared" si="10"/>
        <v>0.8139218220063061</v>
      </c>
      <c r="G71" s="159">
        <f>SUM(G6,G8:G12,G14:G21,G23:G26,G28:G32,G34:G37,G39:G44,G46:G50,G52:G57,G59:G63,G65:G69)</f>
        <v>16130364899</v>
      </c>
      <c r="H71" s="159">
        <f>SUM(H6,H8:H12,H14:H21,H23:H26,H28:H32,H34:H37,H39:H44,H46:H50,H52:H57,H59:H63,H65:H69)</f>
        <v>55039802665</v>
      </c>
      <c r="I71" s="158">
        <f t="shared" si="11"/>
        <v>0.29306727346348854</v>
      </c>
      <c r="J71" s="159">
        <f>SUM(J6,J8:J12,J14:J21,J23:J26,J28:J32,J34:J37,J39:J44,J46:J50,J52:J57,J59:J63,J65:J69)</f>
        <v>16130364899</v>
      </c>
      <c r="K71" s="159">
        <f>SUM(K6,K8:K12,K14:K21,K23:K26,K28:K32,K34:K37,K39:K44,K46:K50,K52:K57,K59:K63,K65:K69)</f>
        <v>38683810136</v>
      </c>
      <c r="L71" s="158">
        <f t="shared" si="12"/>
        <v>0.4169797349922553</v>
      </c>
      <c r="M71" s="159">
        <f>SUM(M6,M8:M12,M14:M21,M23:M26,M28:M32,M34:M37,M39:M44,M46:M50,M52:M57,M59:M63,M65:M69)</f>
        <v>16130364899</v>
      </c>
      <c r="N71" s="159">
        <f>SUM(N6,N8:N12,N14:N21,N23:N26,N28:N32,N34:N37,N39:N44,N46:N50,N52:N57,N59:N63,N65:N69)</f>
        <v>51959821064</v>
      </c>
      <c r="O71" s="158">
        <f t="shared" si="13"/>
        <v>0.3104391926048377</v>
      </c>
      <c r="P71" s="159">
        <f>SUM(P6,P8:P12,P14:P21,P23:P26,P28:P32,P34:P37,P39:P44,P46:P50,P52:P57,P59:P63,P65:P69)</f>
        <v>4820690801</v>
      </c>
      <c r="Q71" s="159">
        <f>SUM(Q6,Q8:Q12,Q14:Q21,Q23:Q26,Q28:Q32,Q34:Q37,Q39:Q44,Q46:Q50,Q52:Q57,Q59:Q63,Q65:Q69)</f>
        <v>13816619210</v>
      </c>
      <c r="R71" s="158">
        <f t="shared" si="14"/>
        <v>0.34890523707210136</v>
      </c>
      <c r="S71" s="159">
        <f>SUM(S6,S8:S12,S14:S21,S23:S26,S28:S32,S34:S37,S39:S44,S46:S50,S52:S57,S59:S63,S65:S69)</f>
        <v>1458772113</v>
      </c>
      <c r="T71" s="159">
        <f>SUM(T6,T8:T12,T14:T21,T23:T26,T28:T32,T34:T37,T39:T44,T46:T50,T52:T57,T59:T63,T65:T69)</f>
        <v>13816619210</v>
      </c>
      <c r="U71" s="158">
        <f t="shared" si="15"/>
        <v>0.10558097395810043</v>
      </c>
      <c r="V71" s="159">
        <f>SUM(V6,V8:V12,V14:V21,V23:V26,V28:V32,V34:V37,V39:V44,V46:V50,V52:V57,V59:V63,V65:V69)</f>
        <v>1458772113</v>
      </c>
      <c r="W71" s="159">
        <f>SUM(W6,W8:W12,W14:W21,W23:W26,W28:W32,W34:W37,W39:W44,W46:W50,W52:W57,W59:W63,W65:W69)</f>
        <v>104743060432</v>
      </c>
      <c r="X71" s="158">
        <f t="shared" si="16"/>
        <v>0.013927148080106425</v>
      </c>
      <c r="Y71" s="159">
        <f>SUM(Y6,Y8:Y12,Y14:Y21,Y23:Y26,Y28:Y32,Y34:Y37,Y39:Y44,Y46:Y50,Y52:Y57,Y59:Y63,Y65:Y69)</f>
        <v>10955290830</v>
      </c>
      <c r="Z71" s="159">
        <f>SUM(Z6,Z8:Z12,Z14:Z21,Z23:Z26,Z28:Z32,Z34:Z37,Z39:Z44,Z46:Z50,Z52:Z57,Z59:Z63,Z65:Z69)</f>
        <v>13816619221</v>
      </c>
      <c r="AA71" s="158">
        <f t="shared" si="17"/>
        <v>0.7929067635698434</v>
      </c>
      <c r="AB71" s="159">
        <f>SUM(AB6,AB8:AB12,AB14:AB21,AB23:AB26,AB28:AB32,AB34:AB37,AB39:AB44,AB46:AB50,AB52:AB57,AB59:AB63,AB65:AB69)</f>
        <v>7329468698</v>
      </c>
      <c r="AC71" s="159">
        <f>SUM(AC6,AC8:AC12,AC14:AC21,AC23:AC26,AC28:AC32,AC34:AC37,AC39:AC44,AC46:AC50,AC52:AC57,AC59:AC63,AC65:AC69)</f>
        <v>27055413758</v>
      </c>
      <c r="AD71" s="158">
        <f t="shared" si="18"/>
        <v>0.27090580700628736</v>
      </c>
      <c r="AE71" s="159">
        <f>SUM(AE6,AE8:AE12,AE14:AE21,AE23:AE26,AE28:AE32,AE34:AE37,AE39:AE44,AE46:AE50,AE52:AE57,AE59:AE63,AE65:AE69)</f>
        <v>9247149464</v>
      </c>
      <c r="AF71" s="159">
        <f>SUM(AF6,AF8:AF12,AF14:AF21,AF23:AF26,AF28:AF32,AF34:AF37,AF39:AF44,AF46:AF50,AF52:AF57,AF59:AF63,AF65:AF69)</f>
        <v>55039802665</v>
      </c>
      <c r="AG71" s="158">
        <f t="shared" si="19"/>
        <v>0.1680084051224314</v>
      </c>
    </row>
    <row r="72" spans="1:33" ht="13.5">
      <c r="A72" s="78"/>
      <c r="B72" s="134" t="s">
        <v>47</v>
      </c>
      <c r="C72" s="78"/>
      <c r="D72" s="80"/>
      <c r="E72" s="80"/>
      <c r="F72" s="96"/>
      <c r="G72" s="80"/>
      <c r="H72" s="80"/>
      <c r="I72" s="96"/>
      <c r="J72" s="80"/>
      <c r="K72" s="80"/>
      <c r="L72" s="96"/>
      <c r="M72" s="80"/>
      <c r="N72" s="80"/>
      <c r="O72" s="96"/>
      <c r="P72" s="80"/>
      <c r="Q72" s="80"/>
      <c r="R72" s="96"/>
      <c r="S72" s="80"/>
      <c r="T72" s="80"/>
      <c r="U72" s="96"/>
      <c r="V72" s="80"/>
      <c r="W72" s="80"/>
      <c r="X72" s="96"/>
      <c r="Y72" s="80"/>
      <c r="Z72" s="80"/>
      <c r="AA72" s="96"/>
      <c r="AB72" s="80"/>
      <c r="AC72" s="80"/>
      <c r="AD72" s="96"/>
      <c r="AE72" s="80"/>
      <c r="AF72" s="80"/>
      <c r="AG72" s="96"/>
    </row>
    <row r="73" spans="1:33" ht="13.5">
      <c r="A73" s="79"/>
      <c r="C73" s="78"/>
      <c r="D73" s="80"/>
      <c r="E73" s="80"/>
      <c r="F73" s="96"/>
      <c r="G73" s="80"/>
      <c r="H73" s="80"/>
      <c r="I73" s="96"/>
      <c r="J73" s="80"/>
      <c r="K73" s="80"/>
      <c r="L73" s="96"/>
      <c r="M73" s="80"/>
      <c r="N73" s="80"/>
      <c r="O73" s="96"/>
      <c r="P73" s="80"/>
      <c r="Q73" s="80"/>
      <c r="R73" s="96"/>
      <c r="S73" s="80"/>
      <c r="T73" s="80"/>
      <c r="U73" s="96"/>
      <c r="V73" s="80"/>
      <c r="W73" s="80"/>
      <c r="X73" s="96"/>
      <c r="Y73" s="80"/>
      <c r="Z73" s="80"/>
      <c r="AA73" s="96"/>
      <c r="AB73" s="80"/>
      <c r="AC73" s="80"/>
      <c r="AD73" s="96"/>
      <c r="AE73" s="80"/>
      <c r="AF73" s="80"/>
      <c r="AG73" s="96"/>
    </row>
    <row r="74" spans="1:33" ht="12.75">
      <c r="A74" s="78"/>
      <c r="B74" s="78"/>
      <c r="C74" s="78"/>
      <c r="D74" s="80"/>
      <c r="E74" s="80"/>
      <c r="F74" s="96"/>
      <c r="G74" s="80"/>
      <c r="H74" s="80"/>
      <c r="I74" s="96"/>
      <c r="J74" s="80"/>
      <c r="K74" s="80"/>
      <c r="L74" s="96"/>
      <c r="M74" s="80"/>
      <c r="N74" s="80"/>
      <c r="O74" s="96"/>
      <c r="P74" s="80"/>
      <c r="Q74" s="80"/>
      <c r="R74" s="96"/>
      <c r="S74" s="80"/>
      <c r="T74" s="80"/>
      <c r="U74" s="96"/>
      <c r="V74" s="80"/>
      <c r="W74" s="80"/>
      <c r="X74" s="96"/>
      <c r="Y74" s="80"/>
      <c r="Z74" s="80"/>
      <c r="AA74" s="96"/>
      <c r="AB74" s="80"/>
      <c r="AC74" s="80"/>
      <c r="AD74" s="96"/>
      <c r="AE74" s="80"/>
      <c r="AF74" s="80"/>
      <c r="AG74" s="96"/>
    </row>
    <row r="75" spans="1:33" ht="12.75">
      <c r="A75" s="78"/>
      <c r="B75" s="78"/>
      <c r="C75" s="78"/>
      <c r="D75" s="80"/>
      <c r="E75" s="80"/>
      <c r="F75" s="96"/>
      <c r="G75" s="80"/>
      <c r="H75" s="80"/>
      <c r="I75" s="96"/>
      <c r="J75" s="80"/>
      <c r="K75" s="80"/>
      <c r="L75" s="96"/>
      <c r="M75" s="80"/>
      <c r="N75" s="80"/>
      <c r="O75" s="96"/>
      <c r="P75" s="80"/>
      <c r="Q75" s="80"/>
      <c r="R75" s="96"/>
      <c r="S75" s="80"/>
      <c r="T75" s="80"/>
      <c r="U75" s="96"/>
      <c r="V75" s="80"/>
      <c r="W75" s="80"/>
      <c r="X75" s="96"/>
      <c r="Y75" s="80"/>
      <c r="Z75" s="80"/>
      <c r="AA75" s="96"/>
      <c r="AB75" s="80"/>
      <c r="AC75" s="80"/>
      <c r="AD75" s="96"/>
      <c r="AE75" s="80"/>
      <c r="AF75" s="80"/>
      <c r="AG75" s="96"/>
    </row>
    <row r="76" spans="1:33" ht="12.75">
      <c r="A76" s="78"/>
      <c r="B76" s="78"/>
      <c r="C76" s="78"/>
      <c r="D76" s="80"/>
      <c r="E76" s="80"/>
      <c r="F76" s="96"/>
      <c r="G76" s="80"/>
      <c r="H76" s="80"/>
      <c r="I76" s="96"/>
      <c r="J76" s="80"/>
      <c r="K76" s="80"/>
      <c r="L76" s="96"/>
      <c r="M76" s="80"/>
      <c r="N76" s="80"/>
      <c r="O76" s="96"/>
      <c r="P76" s="80"/>
      <c r="Q76" s="80"/>
      <c r="R76" s="96"/>
      <c r="S76" s="80"/>
      <c r="T76" s="80"/>
      <c r="U76" s="96"/>
      <c r="V76" s="80"/>
      <c r="W76" s="80"/>
      <c r="X76" s="96"/>
      <c r="Y76" s="80"/>
      <c r="Z76" s="80"/>
      <c r="AA76" s="96"/>
      <c r="AB76" s="80"/>
      <c r="AC76" s="80"/>
      <c r="AD76" s="96"/>
      <c r="AE76" s="80"/>
      <c r="AF76" s="80"/>
      <c r="AG76" s="96"/>
    </row>
    <row r="77" spans="1:33" ht="12.75">
      <c r="A77" s="78"/>
      <c r="B77" s="78"/>
      <c r="C77" s="78"/>
      <c r="D77" s="80"/>
      <c r="E77" s="80"/>
      <c r="F77" s="96"/>
      <c r="G77" s="80"/>
      <c r="H77" s="80"/>
      <c r="I77" s="96"/>
      <c r="J77" s="80"/>
      <c r="K77" s="80"/>
      <c r="L77" s="96"/>
      <c r="M77" s="80"/>
      <c r="N77" s="80"/>
      <c r="O77" s="96"/>
      <c r="P77" s="80"/>
      <c r="Q77" s="80"/>
      <c r="R77" s="96"/>
      <c r="S77" s="80"/>
      <c r="T77" s="80"/>
      <c r="U77" s="96"/>
      <c r="V77" s="80"/>
      <c r="W77" s="80"/>
      <c r="X77" s="96"/>
      <c r="Y77" s="80"/>
      <c r="Z77" s="80"/>
      <c r="AA77" s="96"/>
      <c r="AB77" s="80"/>
      <c r="AC77" s="80"/>
      <c r="AD77" s="96"/>
      <c r="AE77" s="80"/>
      <c r="AF77" s="80"/>
      <c r="AG77" s="96"/>
    </row>
    <row r="78" spans="1:33" ht="12.75">
      <c r="A78" s="78"/>
      <c r="B78" s="78"/>
      <c r="C78" s="78"/>
      <c r="D78" s="80"/>
      <c r="E78" s="80"/>
      <c r="F78" s="96"/>
      <c r="G78" s="80"/>
      <c r="H78" s="80"/>
      <c r="I78" s="96"/>
      <c r="J78" s="80"/>
      <c r="K78" s="80"/>
      <c r="L78" s="96"/>
      <c r="M78" s="80"/>
      <c r="N78" s="80"/>
      <c r="O78" s="96"/>
      <c r="P78" s="80"/>
      <c r="Q78" s="80"/>
      <c r="R78" s="96"/>
      <c r="S78" s="80"/>
      <c r="T78" s="80"/>
      <c r="U78" s="96"/>
      <c r="V78" s="80"/>
      <c r="W78" s="80"/>
      <c r="X78" s="96"/>
      <c r="Y78" s="80"/>
      <c r="Z78" s="80"/>
      <c r="AA78" s="96"/>
      <c r="AB78" s="80"/>
      <c r="AC78" s="80"/>
      <c r="AD78" s="96"/>
      <c r="AE78" s="80"/>
      <c r="AF78" s="80"/>
      <c r="AG78" s="96"/>
    </row>
    <row r="79" spans="1:33" ht="12.75">
      <c r="A79" s="78"/>
      <c r="B79" s="78"/>
      <c r="C79" s="78"/>
      <c r="D79" s="80"/>
      <c r="E79" s="80"/>
      <c r="F79" s="96"/>
      <c r="G79" s="80"/>
      <c r="H79" s="80"/>
      <c r="I79" s="96"/>
      <c r="J79" s="80"/>
      <c r="K79" s="80"/>
      <c r="L79" s="96"/>
      <c r="M79" s="80"/>
      <c r="N79" s="80"/>
      <c r="O79" s="96"/>
      <c r="P79" s="80"/>
      <c r="Q79" s="80"/>
      <c r="R79" s="96"/>
      <c r="S79" s="80"/>
      <c r="T79" s="80"/>
      <c r="U79" s="96"/>
      <c r="V79" s="80"/>
      <c r="W79" s="80"/>
      <c r="X79" s="96"/>
      <c r="Y79" s="80"/>
      <c r="Z79" s="80"/>
      <c r="AA79" s="96"/>
      <c r="AB79" s="80"/>
      <c r="AC79" s="80"/>
      <c r="AD79" s="96"/>
      <c r="AE79" s="80"/>
      <c r="AF79" s="80"/>
      <c r="AG79" s="96"/>
    </row>
    <row r="80" spans="1:33" ht="12.75">
      <c r="A80" s="78"/>
      <c r="B80" s="78"/>
      <c r="C80" s="78"/>
      <c r="D80" s="80"/>
      <c r="E80" s="80"/>
      <c r="F80" s="96"/>
      <c r="G80" s="80"/>
      <c r="H80" s="80"/>
      <c r="I80" s="96"/>
      <c r="J80" s="80"/>
      <c r="K80" s="80"/>
      <c r="L80" s="96"/>
      <c r="M80" s="80"/>
      <c r="N80" s="80"/>
      <c r="O80" s="96"/>
      <c r="P80" s="80"/>
      <c r="Q80" s="80"/>
      <c r="R80" s="96"/>
      <c r="S80" s="80"/>
      <c r="T80" s="80"/>
      <c r="U80" s="96"/>
      <c r="V80" s="80"/>
      <c r="W80" s="80"/>
      <c r="X80" s="96"/>
      <c r="Y80" s="80"/>
      <c r="Z80" s="80"/>
      <c r="AA80" s="96"/>
      <c r="AB80" s="80"/>
      <c r="AC80" s="80"/>
      <c r="AD80" s="96"/>
      <c r="AE80" s="80"/>
      <c r="AF80" s="80"/>
      <c r="AG80" s="96"/>
    </row>
    <row r="81" spans="4:33" ht="12.75">
      <c r="D81" s="55"/>
      <c r="E81" s="55"/>
      <c r="F81" s="97"/>
      <c r="G81" s="55"/>
      <c r="H81" s="55"/>
      <c r="I81" s="97"/>
      <c r="J81" s="55"/>
      <c r="K81" s="55"/>
      <c r="L81" s="97"/>
      <c r="M81" s="55"/>
      <c r="N81" s="55"/>
      <c r="O81" s="97"/>
      <c r="P81" s="55"/>
      <c r="Q81" s="55"/>
      <c r="R81" s="97"/>
      <c r="S81" s="55"/>
      <c r="T81" s="55"/>
      <c r="U81" s="97"/>
      <c r="V81" s="55"/>
      <c r="W81" s="55"/>
      <c r="X81" s="97"/>
      <c r="Y81" s="55"/>
      <c r="Z81" s="55"/>
      <c r="AA81" s="97"/>
      <c r="AB81" s="55"/>
      <c r="AC81" s="55"/>
      <c r="AD81" s="97"/>
      <c r="AE81" s="55"/>
      <c r="AF81" s="55"/>
      <c r="AG81" s="97"/>
    </row>
    <row r="82" spans="4:33" ht="12.75">
      <c r="D82" s="55"/>
      <c r="E82" s="55"/>
      <c r="F82" s="97"/>
      <c r="G82" s="55"/>
      <c r="H82" s="55"/>
      <c r="I82" s="97"/>
      <c r="J82" s="55"/>
      <c r="K82" s="55"/>
      <c r="L82" s="97"/>
      <c r="M82" s="55"/>
      <c r="N82" s="55"/>
      <c r="O82" s="97"/>
      <c r="P82" s="55"/>
      <c r="Q82" s="55"/>
      <c r="R82" s="97"/>
      <c r="S82" s="55"/>
      <c r="T82" s="55"/>
      <c r="U82" s="97"/>
      <c r="V82" s="55"/>
      <c r="W82" s="55"/>
      <c r="X82" s="97"/>
      <c r="Y82" s="55"/>
      <c r="Z82" s="55"/>
      <c r="AA82" s="97"/>
      <c r="AB82" s="55"/>
      <c r="AC82" s="55"/>
      <c r="AD82" s="97"/>
      <c r="AE82" s="55"/>
      <c r="AF82" s="55"/>
      <c r="AG82" s="97"/>
    </row>
  </sheetData>
  <sheetProtection/>
  <mergeCells count="1">
    <mergeCell ref="B1:AG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82"/>
  <sheetViews>
    <sheetView showGridLines="0" zoomScalePageLayoutView="0" workbookViewId="0" topLeftCell="A1">
      <selection activeCell="A1" sqref="A1:AG39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5" width="12.140625" style="0" hidden="1" customWidth="1"/>
    <col min="6" max="6" width="12.140625" style="98" customWidth="1"/>
    <col min="7" max="8" width="12.140625" style="0" hidden="1" customWidth="1"/>
    <col min="9" max="9" width="12.140625" style="98" customWidth="1"/>
    <col min="10" max="11" width="12.140625" style="0" hidden="1" customWidth="1"/>
    <col min="12" max="12" width="12.140625" style="98" customWidth="1"/>
    <col min="13" max="14" width="12.140625" style="0" hidden="1" customWidth="1"/>
    <col min="15" max="15" width="12.140625" style="98" customWidth="1"/>
    <col min="16" max="17" width="12.140625" style="0" hidden="1" customWidth="1"/>
    <col min="18" max="18" width="12.140625" style="98" customWidth="1"/>
    <col min="19" max="20" width="12.140625" style="0" hidden="1" customWidth="1"/>
    <col min="21" max="21" width="12.140625" style="98" customWidth="1"/>
    <col min="22" max="23" width="12.140625" style="0" hidden="1" customWidth="1"/>
    <col min="24" max="24" width="12.140625" style="98" customWidth="1"/>
    <col min="25" max="26" width="12.140625" style="0" hidden="1" customWidth="1"/>
    <col min="27" max="27" width="12.140625" style="98" customWidth="1"/>
    <col min="28" max="29" width="12.140625" style="0" hidden="1" customWidth="1"/>
    <col min="30" max="30" width="12.140625" style="98" customWidth="1"/>
    <col min="31" max="32" width="12.140625" style="0" hidden="1" customWidth="1"/>
    <col min="33" max="33" width="12.140625" style="98" customWidth="1"/>
  </cols>
  <sheetData>
    <row r="1" spans="1:33" ht="18.75" customHeight="1">
      <c r="A1" s="3"/>
      <c r="B1" s="99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ht="51">
      <c r="A2" s="4"/>
      <c r="B2" s="56" t="s">
        <v>1</v>
      </c>
      <c r="C2" s="57" t="s">
        <v>2</v>
      </c>
      <c r="D2" s="43" t="s">
        <v>3</v>
      </c>
      <c r="E2" s="44" t="s">
        <v>4</v>
      </c>
      <c r="F2" s="108" t="s">
        <v>5</v>
      </c>
      <c r="G2" s="108" t="s">
        <v>6</v>
      </c>
      <c r="H2" s="108" t="s">
        <v>7</v>
      </c>
      <c r="I2" s="108" t="s">
        <v>8</v>
      </c>
      <c r="J2" s="108" t="s">
        <v>9</v>
      </c>
      <c r="K2" s="108" t="s">
        <v>10</v>
      </c>
      <c r="L2" s="108" t="s">
        <v>11</v>
      </c>
      <c r="M2" s="108" t="s">
        <v>9</v>
      </c>
      <c r="N2" s="108" t="s">
        <v>3</v>
      </c>
      <c r="O2" s="108" t="s">
        <v>12</v>
      </c>
      <c r="P2" s="108" t="s">
        <v>13</v>
      </c>
      <c r="Q2" s="108" t="s">
        <v>14</v>
      </c>
      <c r="R2" s="108" t="s">
        <v>15</v>
      </c>
      <c r="S2" s="108" t="s">
        <v>16</v>
      </c>
      <c r="T2" s="108" t="s">
        <v>14</v>
      </c>
      <c r="U2" s="108" t="s">
        <v>17</v>
      </c>
      <c r="V2" s="108" t="s">
        <v>16</v>
      </c>
      <c r="W2" s="108" t="s">
        <v>18</v>
      </c>
      <c r="X2" s="108" t="s">
        <v>19</v>
      </c>
      <c r="Y2" s="108" t="s">
        <v>20</v>
      </c>
      <c r="Z2" s="108" t="s">
        <v>21</v>
      </c>
      <c r="AA2" s="108" t="s">
        <v>22</v>
      </c>
      <c r="AB2" s="108" t="s">
        <v>23</v>
      </c>
      <c r="AC2" s="108" t="s">
        <v>24</v>
      </c>
      <c r="AD2" s="108" t="s">
        <v>25</v>
      </c>
      <c r="AE2" s="108" t="s">
        <v>26</v>
      </c>
      <c r="AF2" s="108" t="s">
        <v>7</v>
      </c>
      <c r="AG2" s="108" t="s">
        <v>27</v>
      </c>
    </row>
    <row r="3" spans="1:33" ht="12.75">
      <c r="A3" s="58"/>
      <c r="B3" s="59"/>
      <c r="C3" s="59"/>
      <c r="D3" s="60"/>
      <c r="E3" s="145"/>
      <c r="F3" s="150"/>
      <c r="G3" s="151"/>
      <c r="H3" s="151"/>
      <c r="I3" s="150"/>
      <c r="J3" s="151"/>
      <c r="K3" s="151"/>
      <c r="L3" s="150"/>
      <c r="M3" s="151"/>
      <c r="N3" s="151"/>
      <c r="O3" s="150"/>
      <c r="P3" s="151"/>
      <c r="Q3" s="151"/>
      <c r="R3" s="150"/>
      <c r="S3" s="151"/>
      <c r="T3" s="151"/>
      <c r="U3" s="150"/>
      <c r="V3" s="151"/>
      <c r="W3" s="151"/>
      <c r="X3" s="150"/>
      <c r="Y3" s="151"/>
      <c r="Z3" s="151"/>
      <c r="AA3" s="150"/>
      <c r="AB3" s="151"/>
      <c r="AC3" s="151"/>
      <c r="AD3" s="150"/>
      <c r="AE3" s="151"/>
      <c r="AF3" s="151"/>
      <c r="AG3" s="150"/>
    </row>
    <row r="4" spans="1:33" ht="16.5">
      <c r="A4" s="61"/>
      <c r="B4" s="62" t="s">
        <v>600</v>
      </c>
      <c r="C4" s="63"/>
      <c r="D4" s="64"/>
      <c r="E4" s="146"/>
      <c r="F4" s="152"/>
      <c r="G4" s="153"/>
      <c r="H4" s="153"/>
      <c r="I4" s="152"/>
      <c r="J4" s="153"/>
      <c r="K4" s="153"/>
      <c r="L4" s="152"/>
      <c r="M4" s="153"/>
      <c r="N4" s="153"/>
      <c r="O4" s="152"/>
      <c r="P4" s="153"/>
      <c r="Q4" s="153"/>
      <c r="R4" s="152"/>
      <c r="S4" s="153"/>
      <c r="T4" s="153"/>
      <c r="U4" s="152"/>
      <c r="V4" s="153"/>
      <c r="W4" s="153"/>
      <c r="X4" s="152"/>
      <c r="Y4" s="153"/>
      <c r="Z4" s="153"/>
      <c r="AA4" s="152"/>
      <c r="AB4" s="153"/>
      <c r="AC4" s="153"/>
      <c r="AD4" s="152"/>
      <c r="AE4" s="153"/>
      <c r="AF4" s="153"/>
      <c r="AG4" s="152"/>
    </row>
    <row r="5" spans="1:33" ht="12.75">
      <c r="A5" s="58"/>
      <c r="B5" s="65"/>
      <c r="C5" s="59"/>
      <c r="D5" s="64"/>
      <c r="E5" s="146"/>
      <c r="F5" s="152"/>
      <c r="G5" s="153"/>
      <c r="H5" s="153"/>
      <c r="I5" s="152"/>
      <c r="J5" s="153"/>
      <c r="K5" s="153"/>
      <c r="L5" s="152"/>
      <c r="M5" s="153"/>
      <c r="N5" s="153"/>
      <c r="O5" s="152"/>
      <c r="P5" s="153"/>
      <c r="Q5" s="153"/>
      <c r="R5" s="152"/>
      <c r="S5" s="153"/>
      <c r="T5" s="153"/>
      <c r="U5" s="152"/>
      <c r="V5" s="153"/>
      <c r="W5" s="153"/>
      <c r="X5" s="152"/>
      <c r="Y5" s="153"/>
      <c r="Z5" s="153"/>
      <c r="AA5" s="152"/>
      <c r="AB5" s="153"/>
      <c r="AC5" s="153"/>
      <c r="AD5" s="152"/>
      <c r="AE5" s="153"/>
      <c r="AF5" s="153"/>
      <c r="AG5" s="152"/>
    </row>
    <row r="6" spans="1:33" ht="12.75">
      <c r="A6" s="66" t="s">
        <v>570</v>
      </c>
      <c r="B6" s="67" t="s">
        <v>286</v>
      </c>
      <c r="C6" s="68" t="s">
        <v>287</v>
      </c>
      <c r="D6" s="69">
        <v>146800775</v>
      </c>
      <c r="E6" s="147">
        <v>369436775</v>
      </c>
      <c r="F6" s="154">
        <f>IF($E6=0,0,($D6/$E6))</f>
        <v>0.3973637302350314</v>
      </c>
      <c r="G6" s="155">
        <v>122278555</v>
      </c>
      <c r="H6" s="155">
        <v>286559851</v>
      </c>
      <c r="I6" s="154">
        <f>IF($H6=0,0,($G6/$H6))</f>
        <v>0.42671209722257986</v>
      </c>
      <c r="J6" s="155">
        <v>122278555</v>
      </c>
      <c r="K6" s="155">
        <v>286559851</v>
      </c>
      <c r="L6" s="154">
        <f>IF($K6=0,0,($J6/$K6))</f>
        <v>0.42671209722257986</v>
      </c>
      <c r="M6" s="155">
        <v>122278555</v>
      </c>
      <c r="N6" s="155">
        <v>146800775</v>
      </c>
      <c r="O6" s="154">
        <f>IF($D6=0,0,($M6/$D6))</f>
        <v>0.8329557865072579</v>
      </c>
      <c r="P6" s="155">
        <v>50940858</v>
      </c>
      <c r="Q6" s="155">
        <v>112876920</v>
      </c>
      <c r="R6" s="154">
        <f>IF($Q6=0,0,($P6/$Q6))</f>
        <v>0.45129560586876394</v>
      </c>
      <c r="S6" s="155">
        <v>0</v>
      </c>
      <c r="T6" s="155">
        <v>112876920</v>
      </c>
      <c r="U6" s="154">
        <f>IF($T6=0,0,($S6/$T6))</f>
        <v>0</v>
      </c>
      <c r="V6" s="155">
        <v>0</v>
      </c>
      <c r="W6" s="155">
        <v>389993120</v>
      </c>
      <c r="X6" s="154">
        <f>IF($W6=0,0,($V6/$W6))</f>
        <v>0</v>
      </c>
      <c r="Y6" s="155">
        <v>59900000</v>
      </c>
      <c r="Z6" s="155">
        <v>112876920</v>
      </c>
      <c r="AA6" s="154">
        <f>IF($Z6=0,0,($Y6/$Z6))</f>
        <v>0.5306664994048385</v>
      </c>
      <c r="AB6" s="155">
        <v>30000000</v>
      </c>
      <c r="AC6" s="155">
        <v>4200000</v>
      </c>
      <c r="AD6" s="154">
        <f>IF($AC6=0,0,($AB6/$AC6))</f>
        <v>7.142857142857143</v>
      </c>
      <c r="AE6" s="155">
        <v>58894000</v>
      </c>
      <c r="AF6" s="155">
        <v>286559851</v>
      </c>
      <c r="AG6" s="154">
        <f>IF($AF6=0,0,($AE6/$AF6))</f>
        <v>0.2055207657125701</v>
      </c>
    </row>
    <row r="7" spans="1:33" ht="12.75">
      <c r="A7" s="66" t="s">
        <v>570</v>
      </c>
      <c r="B7" s="67" t="s">
        <v>288</v>
      </c>
      <c r="C7" s="68" t="s">
        <v>289</v>
      </c>
      <c r="D7" s="69">
        <v>116699020</v>
      </c>
      <c r="E7" s="147">
        <v>333213020</v>
      </c>
      <c r="F7" s="154">
        <f>IF($E7=0,0,($D7/$E7))</f>
        <v>0.35022346965913875</v>
      </c>
      <c r="G7" s="155">
        <v>69729679</v>
      </c>
      <c r="H7" s="155">
        <v>207296549</v>
      </c>
      <c r="I7" s="154">
        <f>IF($H7=0,0,($G7/$H7))</f>
        <v>0.33637645844263425</v>
      </c>
      <c r="J7" s="155">
        <v>69729679</v>
      </c>
      <c r="K7" s="155">
        <v>197258209</v>
      </c>
      <c r="L7" s="154">
        <f>IF($K7=0,0,($J7/$K7))</f>
        <v>0.35349443429246585</v>
      </c>
      <c r="M7" s="155">
        <v>69729679</v>
      </c>
      <c r="N7" s="155">
        <v>116699020</v>
      </c>
      <c r="O7" s="154">
        <f>IF($D7=0,0,($M7/$D7))</f>
        <v>0.5975172627842119</v>
      </c>
      <c r="P7" s="155">
        <v>88429121</v>
      </c>
      <c r="Q7" s="155">
        <v>143405121</v>
      </c>
      <c r="R7" s="154">
        <f>IF($Q7=0,0,($P7/$Q7))</f>
        <v>0.6166385159983234</v>
      </c>
      <c r="S7" s="155">
        <v>0</v>
      </c>
      <c r="T7" s="155">
        <v>143405121</v>
      </c>
      <c r="U7" s="154">
        <f>IF($T7=0,0,($S7/$T7))</f>
        <v>0</v>
      </c>
      <c r="V7" s="155">
        <v>0</v>
      </c>
      <c r="W7" s="155">
        <v>811684947</v>
      </c>
      <c r="X7" s="154">
        <f>IF($W7=0,0,($V7/$W7))</f>
        <v>0</v>
      </c>
      <c r="Y7" s="155">
        <v>53271508</v>
      </c>
      <c r="Z7" s="155">
        <v>143405121</v>
      </c>
      <c r="AA7" s="154">
        <f>IF($Z7=0,0,($Y7/$Z7))</f>
        <v>0.3714756323102297</v>
      </c>
      <c r="AB7" s="155">
        <v>12195027</v>
      </c>
      <c r="AC7" s="155">
        <v>25984020</v>
      </c>
      <c r="AD7" s="154">
        <f>IF($AC7=0,0,($AB7/$AC7))</f>
        <v>0.4693279561822997</v>
      </c>
      <c r="AE7" s="155">
        <v>33282931</v>
      </c>
      <c r="AF7" s="155">
        <v>207296549</v>
      </c>
      <c r="AG7" s="154">
        <f>IF($AF7=0,0,($AE7/$AF7))</f>
        <v>0.16055709157029913</v>
      </c>
    </row>
    <row r="8" spans="1:33" ht="12.75">
      <c r="A8" s="66" t="s">
        <v>570</v>
      </c>
      <c r="B8" s="67" t="s">
        <v>290</v>
      </c>
      <c r="C8" s="68" t="s">
        <v>291</v>
      </c>
      <c r="D8" s="69">
        <v>774411434</v>
      </c>
      <c r="E8" s="147">
        <v>1098801284</v>
      </c>
      <c r="F8" s="154">
        <f aca="true" t="shared" si="0" ref="F8:F38">IF($E8=0,0,($D8/$E8))</f>
        <v>0.7047784210634396</v>
      </c>
      <c r="G8" s="155">
        <v>296973541</v>
      </c>
      <c r="H8" s="155">
        <v>1046702386</v>
      </c>
      <c r="I8" s="154">
        <f aca="true" t="shared" si="1" ref="I8:I38">IF($H8=0,0,($G8/$H8))</f>
        <v>0.28372299993973643</v>
      </c>
      <c r="J8" s="155">
        <v>296973541</v>
      </c>
      <c r="K8" s="155">
        <v>714202386</v>
      </c>
      <c r="L8" s="154">
        <f aca="true" t="shared" si="2" ref="L8:L38">IF($K8=0,0,($J8/$K8))</f>
        <v>0.4158114657992756</v>
      </c>
      <c r="M8" s="155">
        <v>296973541</v>
      </c>
      <c r="N8" s="155">
        <v>774411434</v>
      </c>
      <c r="O8" s="154">
        <f aca="true" t="shared" si="3" ref="O8:O38">IF($D8=0,0,($M8/$D8))</f>
        <v>0.3834828980585532</v>
      </c>
      <c r="P8" s="155">
        <v>41381280</v>
      </c>
      <c r="Q8" s="155">
        <v>133688430</v>
      </c>
      <c r="R8" s="154">
        <f aca="true" t="shared" si="4" ref="R8:R38">IF($Q8=0,0,($P8/$Q8))</f>
        <v>0.30953523801573557</v>
      </c>
      <c r="S8" s="155">
        <v>20000000</v>
      </c>
      <c r="T8" s="155">
        <v>133688430</v>
      </c>
      <c r="U8" s="154">
        <f aca="true" t="shared" si="5" ref="U8:U38">IF($T8=0,0,($S8/$T8))</f>
        <v>0.14960157733919083</v>
      </c>
      <c r="V8" s="155">
        <v>20000000</v>
      </c>
      <c r="W8" s="155">
        <v>1829845610</v>
      </c>
      <c r="X8" s="154">
        <f aca="true" t="shared" si="6" ref="X8:X38">IF($W8=0,0,($V8/$W8))</f>
        <v>0.010929883860529632</v>
      </c>
      <c r="Y8" s="155">
        <v>124607150</v>
      </c>
      <c r="Z8" s="155">
        <v>133688430</v>
      </c>
      <c r="AA8" s="154">
        <f aca="true" t="shared" si="7" ref="AA8:AA38">IF($Z8=0,0,($Y8/$Z8))</f>
        <v>0.9320713093870576</v>
      </c>
      <c r="AB8" s="155">
        <v>113328670</v>
      </c>
      <c r="AC8" s="155">
        <v>518881261</v>
      </c>
      <c r="AD8" s="154">
        <f aca="true" t="shared" si="8" ref="AD8:AD38">IF($AC8=0,0,($AB8/$AC8))</f>
        <v>0.21840964112211406</v>
      </c>
      <c r="AE8" s="155">
        <v>186433978</v>
      </c>
      <c r="AF8" s="155">
        <v>1046702386</v>
      </c>
      <c r="AG8" s="154">
        <f aca="true" t="shared" si="9" ref="AG8:AG38">IF($AF8=0,0,($AE8/$AF8))</f>
        <v>0.17811555652649483</v>
      </c>
    </row>
    <row r="9" spans="1:33" ht="12.75">
      <c r="A9" s="66" t="s">
        <v>570</v>
      </c>
      <c r="B9" s="67" t="s">
        <v>292</v>
      </c>
      <c r="C9" s="68" t="s">
        <v>293</v>
      </c>
      <c r="D9" s="69">
        <v>362731996</v>
      </c>
      <c r="E9" s="147">
        <v>476884996</v>
      </c>
      <c r="F9" s="154">
        <f t="shared" si="0"/>
        <v>0.7606278223104339</v>
      </c>
      <c r="G9" s="155">
        <v>129304131</v>
      </c>
      <c r="H9" s="155">
        <v>476355057</v>
      </c>
      <c r="I9" s="154">
        <f t="shared" si="1"/>
        <v>0.27144485840946997</v>
      </c>
      <c r="J9" s="155">
        <v>129304131</v>
      </c>
      <c r="K9" s="155">
        <v>384096136</v>
      </c>
      <c r="L9" s="154">
        <f t="shared" si="2"/>
        <v>0.33664522727716273</v>
      </c>
      <c r="M9" s="155">
        <v>129304131</v>
      </c>
      <c r="N9" s="155">
        <v>362731996</v>
      </c>
      <c r="O9" s="154">
        <f t="shared" si="3"/>
        <v>0.35647291230410233</v>
      </c>
      <c r="P9" s="155">
        <v>19000000</v>
      </c>
      <c r="Q9" s="155">
        <v>48460000</v>
      </c>
      <c r="R9" s="154">
        <f t="shared" si="4"/>
        <v>0.39207593891869585</v>
      </c>
      <c r="S9" s="155">
        <v>0</v>
      </c>
      <c r="T9" s="155">
        <v>48460000</v>
      </c>
      <c r="U9" s="154">
        <f t="shared" si="5"/>
        <v>0</v>
      </c>
      <c r="V9" s="155">
        <v>0</v>
      </c>
      <c r="W9" s="155">
        <v>1023820979</v>
      </c>
      <c r="X9" s="154">
        <f t="shared" si="6"/>
        <v>0</v>
      </c>
      <c r="Y9" s="155">
        <v>44860000</v>
      </c>
      <c r="Z9" s="155">
        <v>48460000</v>
      </c>
      <c r="AA9" s="154">
        <f t="shared" si="7"/>
        <v>0.9257119273627734</v>
      </c>
      <c r="AB9" s="155">
        <v>144976000</v>
      </c>
      <c r="AC9" s="155">
        <v>133683465</v>
      </c>
      <c r="AD9" s="154">
        <f t="shared" si="8"/>
        <v>1.0844721895860494</v>
      </c>
      <c r="AE9" s="155">
        <v>0</v>
      </c>
      <c r="AF9" s="155">
        <v>476355057</v>
      </c>
      <c r="AG9" s="154">
        <f t="shared" si="9"/>
        <v>0</v>
      </c>
    </row>
    <row r="10" spans="1:33" ht="12.75">
      <c r="A10" s="66" t="s">
        <v>570</v>
      </c>
      <c r="B10" s="67" t="s">
        <v>294</v>
      </c>
      <c r="C10" s="68" t="s">
        <v>295</v>
      </c>
      <c r="D10" s="69">
        <v>98082103</v>
      </c>
      <c r="E10" s="147">
        <v>192236103</v>
      </c>
      <c r="F10" s="154">
        <f t="shared" si="0"/>
        <v>0.5102168711774188</v>
      </c>
      <c r="G10" s="155">
        <v>50489061</v>
      </c>
      <c r="H10" s="155">
        <v>148303318</v>
      </c>
      <c r="I10" s="154">
        <f t="shared" si="1"/>
        <v>0.3404445812871159</v>
      </c>
      <c r="J10" s="155">
        <v>50489061</v>
      </c>
      <c r="K10" s="155">
        <v>147363189</v>
      </c>
      <c r="L10" s="154">
        <f t="shared" si="2"/>
        <v>0.3426165064872476</v>
      </c>
      <c r="M10" s="155">
        <v>50489061</v>
      </c>
      <c r="N10" s="155">
        <v>98082103</v>
      </c>
      <c r="O10" s="154">
        <f t="shared" si="3"/>
        <v>0.5147632387123673</v>
      </c>
      <c r="P10" s="155">
        <v>33748000</v>
      </c>
      <c r="Q10" s="155">
        <v>81666000</v>
      </c>
      <c r="R10" s="154">
        <f t="shared" si="4"/>
        <v>0.41324418974848776</v>
      </c>
      <c r="S10" s="155">
        <v>0</v>
      </c>
      <c r="T10" s="155">
        <v>81666000</v>
      </c>
      <c r="U10" s="154">
        <f t="shared" si="5"/>
        <v>0</v>
      </c>
      <c r="V10" s="155">
        <v>0</v>
      </c>
      <c r="W10" s="155">
        <v>337992854</v>
      </c>
      <c r="X10" s="154">
        <f t="shared" si="6"/>
        <v>0</v>
      </c>
      <c r="Y10" s="155">
        <v>32243799</v>
      </c>
      <c r="Z10" s="155">
        <v>81666000</v>
      </c>
      <c r="AA10" s="154">
        <f t="shared" si="7"/>
        <v>0.3948252516347072</v>
      </c>
      <c r="AB10" s="155">
        <v>7100000</v>
      </c>
      <c r="AC10" s="155">
        <v>2694675</v>
      </c>
      <c r="AD10" s="154">
        <f t="shared" si="8"/>
        <v>2.634826092200358</v>
      </c>
      <c r="AE10" s="155">
        <v>9432410</v>
      </c>
      <c r="AF10" s="155">
        <v>148303318</v>
      </c>
      <c r="AG10" s="154">
        <f t="shared" si="9"/>
        <v>0.06360215082982837</v>
      </c>
    </row>
    <row r="11" spans="1:33" ht="12.75">
      <c r="A11" s="66" t="s">
        <v>571</v>
      </c>
      <c r="B11" s="67" t="s">
        <v>527</v>
      </c>
      <c r="C11" s="68" t="s">
        <v>528</v>
      </c>
      <c r="D11" s="69">
        <v>690070250</v>
      </c>
      <c r="E11" s="147">
        <v>1396020250</v>
      </c>
      <c r="F11" s="154">
        <f t="shared" si="0"/>
        <v>0.494312492959898</v>
      </c>
      <c r="G11" s="155">
        <v>367640824</v>
      </c>
      <c r="H11" s="155">
        <v>1063921138</v>
      </c>
      <c r="I11" s="154">
        <f t="shared" si="1"/>
        <v>0.34555270204623006</v>
      </c>
      <c r="J11" s="155">
        <v>367640824</v>
      </c>
      <c r="K11" s="155">
        <v>888033780</v>
      </c>
      <c r="L11" s="154">
        <f t="shared" si="2"/>
        <v>0.4139941883742305</v>
      </c>
      <c r="M11" s="155">
        <v>367640824</v>
      </c>
      <c r="N11" s="155">
        <v>690070250</v>
      </c>
      <c r="O11" s="154">
        <f t="shared" si="3"/>
        <v>0.5327585474087602</v>
      </c>
      <c r="P11" s="155">
        <v>8328048</v>
      </c>
      <c r="Q11" s="155">
        <v>449284255</v>
      </c>
      <c r="R11" s="154">
        <f t="shared" si="4"/>
        <v>0.01853625607245017</v>
      </c>
      <c r="S11" s="155">
        <v>0</v>
      </c>
      <c r="T11" s="155">
        <v>449284255</v>
      </c>
      <c r="U11" s="154">
        <f t="shared" si="5"/>
        <v>0</v>
      </c>
      <c r="V11" s="155">
        <v>0</v>
      </c>
      <c r="W11" s="155">
        <v>4802348242</v>
      </c>
      <c r="X11" s="154">
        <f t="shared" si="6"/>
        <v>0</v>
      </c>
      <c r="Y11" s="155">
        <v>440956207</v>
      </c>
      <c r="Z11" s="155">
        <v>449284255</v>
      </c>
      <c r="AA11" s="154">
        <f t="shared" si="7"/>
        <v>0.9814637439275499</v>
      </c>
      <c r="AB11" s="155">
        <v>298578682</v>
      </c>
      <c r="AC11" s="155">
        <v>237920250</v>
      </c>
      <c r="AD11" s="154">
        <f t="shared" si="8"/>
        <v>1.254952791954447</v>
      </c>
      <c r="AE11" s="155">
        <v>531127376</v>
      </c>
      <c r="AF11" s="155">
        <v>1063921138</v>
      </c>
      <c r="AG11" s="154">
        <f t="shared" si="9"/>
        <v>0.4992168658275121</v>
      </c>
    </row>
    <row r="12" spans="1:33" ht="16.5">
      <c r="A12" s="70"/>
      <c r="B12" s="71" t="s">
        <v>601</v>
      </c>
      <c r="C12" s="72"/>
      <c r="D12" s="73">
        <f>SUM(D6:D11)</f>
        <v>2188795578</v>
      </c>
      <c r="E12" s="148">
        <f>SUM(E6:E11)</f>
        <v>3866592428</v>
      </c>
      <c r="F12" s="156">
        <f t="shared" si="0"/>
        <v>0.566078690412208</v>
      </c>
      <c r="G12" s="157">
        <f>SUM(G6:G11)</f>
        <v>1036415791</v>
      </c>
      <c r="H12" s="157">
        <f>SUM(H6:H11)</f>
        <v>3229138299</v>
      </c>
      <c r="I12" s="156">
        <f t="shared" si="1"/>
        <v>0.32095738709022076</v>
      </c>
      <c r="J12" s="157">
        <f>SUM(J6:J11)</f>
        <v>1036415791</v>
      </c>
      <c r="K12" s="157">
        <f>SUM(K6:K11)</f>
        <v>2617513551</v>
      </c>
      <c r="L12" s="156">
        <f t="shared" si="2"/>
        <v>0.39595431725808855</v>
      </c>
      <c r="M12" s="157">
        <f>SUM(M6:M11)</f>
        <v>1036415791</v>
      </c>
      <c r="N12" s="157">
        <f>SUM(N6:N11)</f>
        <v>2188795578</v>
      </c>
      <c r="O12" s="156">
        <f t="shared" si="3"/>
        <v>0.473509633068164</v>
      </c>
      <c r="P12" s="157">
        <f>SUM(P6:P11)</f>
        <v>241827307</v>
      </c>
      <c r="Q12" s="157">
        <f>SUM(Q6:Q11)</f>
        <v>969380726</v>
      </c>
      <c r="R12" s="156">
        <f t="shared" si="4"/>
        <v>0.24946576769466325</v>
      </c>
      <c r="S12" s="157">
        <f>SUM(S6:S11)</f>
        <v>20000000</v>
      </c>
      <c r="T12" s="157">
        <f>SUM(T6:T11)</f>
        <v>969380726</v>
      </c>
      <c r="U12" s="156">
        <f t="shared" si="5"/>
        <v>0.020631728549552367</v>
      </c>
      <c r="V12" s="157">
        <f>SUM(V6:V11)</f>
        <v>20000000</v>
      </c>
      <c r="W12" s="157">
        <f>SUM(W6:W11)</f>
        <v>9195685752</v>
      </c>
      <c r="X12" s="156">
        <f t="shared" si="6"/>
        <v>0.0021749329565389003</v>
      </c>
      <c r="Y12" s="157">
        <f>SUM(Y6:Y11)</f>
        <v>755838664</v>
      </c>
      <c r="Z12" s="157">
        <f>SUM(Z6:Z11)</f>
        <v>969380726</v>
      </c>
      <c r="AA12" s="156">
        <f t="shared" si="7"/>
        <v>0.7797129071452159</v>
      </c>
      <c r="AB12" s="157">
        <f>SUM(AB6:AB11)</f>
        <v>606178379</v>
      </c>
      <c r="AC12" s="157">
        <f>SUM(AC6:AC11)</f>
        <v>923363671</v>
      </c>
      <c r="AD12" s="156">
        <f t="shared" si="8"/>
        <v>0.6564893097250737</v>
      </c>
      <c r="AE12" s="157">
        <f>SUM(AE6:AE11)</f>
        <v>819170695</v>
      </c>
      <c r="AF12" s="157">
        <f>SUM(AF6:AF11)</f>
        <v>3229138299</v>
      </c>
      <c r="AG12" s="156">
        <f t="shared" si="9"/>
        <v>0.25368089538118604</v>
      </c>
    </row>
    <row r="13" spans="1:33" ht="12.75">
      <c r="A13" s="66" t="s">
        <v>570</v>
      </c>
      <c r="B13" s="67" t="s">
        <v>296</v>
      </c>
      <c r="C13" s="68" t="s">
        <v>297</v>
      </c>
      <c r="D13" s="69">
        <v>193472000</v>
      </c>
      <c r="E13" s="147">
        <v>291324000</v>
      </c>
      <c r="F13" s="154">
        <f t="shared" si="0"/>
        <v>0.6641128091060126</v>
      </c>
      <c r="G13" s="155">
        <v>97306000</v>
      </c>
      <c r="H13" s="155">
        <v>251259825</v>
      </c>
      <c r="I13" s="154">
        <f t="shared" si="1"/>
        <v>0.38727241810345125</v>
      </c>
      <c r="J13" s="155">
        <v>97306000</v>
      </c>
      <c r="K13" s="155">
        <v>185259825</v>
      </c>
      <c r="L13" s="154">
        <f t="shared" si="2"/>
        <v>0.5252406991100202</v>
      </c>
      <c r="M13" s="155">
        <v>97306000</v>
      </c>
      <c r="N13" s="155">
        <v>193472000</v>
      </c>
      <c r="O13" s="154">
        <f t="shared" si="3"/>
        <v>0.5029461627522329</v>
      </c>
      <c r="P13" s="155">
        <v>1250000</v>
      </c>
      <c r="Q13" s="155">
        <v>40064000</v>
      </c>
      <c r="R13" s="154">
        <f t="shared" si="4"/>
        <v>0.031200079872204474</v>
      </c>
      <c r="S13" s="155">
        <v>0</v>
      </c>
      <c r="T13" s="155">
        <v>40064000</v>
      </c>
      <c r="U13" s="154">
        <f t="shared" si="5"/>
        <v>0</v>
      </c>
      <c r="V13" s="155">
        <v>0</v>
      </c>
      <c r="W13" s="155">
        <v>361883000</v>
      </c>
      <c r="X13" s="154">
        <f t="shared" si="6"/>
        <v>0</v>
      </c>
      <c r="Y13" s="155">
        <v>24336000</v>
      </c>
      <c r="Z13" s="155">
        <v>40064000</v>
      </c>
      <c r="AA13" s="154">
        <f t="shared" si="7"/>
        <v>0.6074281150159745</v>
      </c>
      <c r="AB13" s="155">
        <v>11867000</v>
      </c>
      <c r="AC13" s="155">
        <v>102411000</v>
      </c>
      <c r="AD13" s="154">
        <f t="shared" si="8"/>
        <v>0.11587622423372489</v>
      </c>
      <c r="AE13" s="155">
        <v>103217000</v>
      </c>
      <c r="AF13" s="155">
        <v>251259825</v>
      </c>
      <c r="AG13" s="154">
        <f t="shared" si="9"/>
        <v>0.4107978663122925</v>
      </c>
    </row>
    <row r="14" spans="1:33" ht="12.75">
      <c r="A14" s="66" t="s">
        <v>570</v>
      </c>
      <c r="B14" s="67" t="s">
        <v>298</v>
      </c>
      <c r="C14" s="68" t="s">
        <v>299</v>
      </c>
      <c r="D14" s="69">
        <v>408646000</v>
      </c>
      <c r="E14" s="147">
        <v>814878000</v>
      </c>
      <c r="F14" s="154">
        <f t="shared" si="0"/>
        <v>0.5014812033212334</v>
      </c>
      <c r="G14" s="155">
        <v>223804304</v>
      </c>
      <c r="H14" s="155">
        <v>612847769</v>
      </c>
      <c r="I14" s="154">
        <f t="shared" si="1"/>
        <v>0.36518743368387785</v>
      </c>
      <c r="J14" s="155">
        <v>223804304</v>
      </c>
      <c r="K14" s="155">
        <v>612847769</v>
      </c>
      <c r="L14" s="154">
        <f t="shared" si="2"/>
        <v>0.36518743368387785</v>
      </c>
      <c r="M14" s="155">
        <v>223804304</v>
      </c>
      <c r="N14" s="155">
        <v>408646000</v>
      </c>
      <c r="O14" s="154">
        <f t="shared" si="3"/>
        <v>0.5476728121650524</v>
      </c>
      <c r="P14" s="155">
        <v>91369000</v>
      </c>
      <c r="Q14" s="155">
        <v>202030000</v>
      </c>
      <c r="R14" s="154">
        <f t="shared" si="4"/>
        <v>0.45225461565114095</v>
      </c>
      <c r="S14" s="155">
        <v>0</v>
      </c>
      <c r="T14" s="155">
        <v>202030000</v>
      </c>
      <c r="U14" s="154">
        <f t="shared" si="5"/>
        <v>0</v>
      </c>
      <c r="V14" s="155">
        <v>0</v>
      </c>
      <c r="W14" s="155">
        <v>1139226000</v>
      </c>
      <c r="X14" s="154">
        <f t="shared" si="6"/>
        <v>0</v>
      </c>
      <c r="Y14" s="155">
        <v>148700000</v>
      </c>
      <c r="Z14" s="155">
        <v>202030000</v>
      </c>
      <c r="AA14" s="154">
        <f t="shared" si="7"/>
        <v>0.7360293025788249</v>
      </c>
      <c r="AB14" s="155">
        <v>256719000</v>
      </c>
      <c r="AC14" s="155">
        <v>58644000</v>
      </c>
      <c r="AD14" s="154">
        <f t="shared" si="8"/>
        <v>4.377583384489462</v>
      </c>
      <c r="AE14" s="155">
        <v>60000000</v>
      </c>
      <c r="AF14" s="155">
        <v>612847769</v>
      </c>
      <c r="AG14" s="154">
        <f t="shared" si="9"/>
        <v>0.09790359537068005</v>
      </c>
    </row>
    <row r="15" spans="1:33" ht="12.75">
      <c r="A15" s="66" t="s">
        <v>570</v>
      </c>
      <c r="B15" s="67" t="s">
        <v>300</v>
      </c>
      <c r="C15" s="68" t="s">
        <v>301</v>
      </c>
      <c r="D15" s="69">
        <v>506382991</v>
      </c>
      <c r="E15" s="147">
        <v>797612991</v>
      </c>
      <c r="F15" s="154">
        <f t="shared" si="0"/>
        <v>0.6348730483503371</v>
      </c>
      <c r="G15" s="155">
        <v>262055273</v>
      </c>
      <c r="H15" s="155">
        <v>846250454</v>
      </c>
      <c r="I15" s="154">
        <f t="shared" si="1"/>
        <v>0.3096663307668961</v>
      </c>
      <c r="J15" s="155">
        <v>262055273</v>
      </c>
      <c r="K15" s="155">
        <v>601108102</v>
      </c>
      <c r="L15" s="154">
        <f t="shared" si="2"/>
        <v>0.4359536531417439</v>
      </c>
      <c r="M15" s="155">
        <v>262055273</v>
      </c>
      <c r="N15" s="155">
        <v>506382991</v>
      </c>
      <c r="O15" s="154">
        <f t="shared" si="3"/>
        <v>0.5175040980000057</v>
      </c>
      <c r="P15" s="155">
        <v>38930000</v>
      </c>
      <c r="Q15" s="155">
        <v>140276000</v>
      </c>
      <c r="R15" s="154">
        <f t="shared" si="4"/>
        <v>0.2775243092189683</v>
      </c>
      <c r="S15" s="155">
        <v>0</v>
      </c>
      <c r="T15" s="155">
        <v>140276000</v>
      </c>
      <c r="U15" s="154">
        <f t="shared" si="5"/>
        <v>0</v>
      </c>
      <c r="V15" s="155">
        <v>0</v>
      </c>
      <c r="W15" s="155">
        <v>2130486000</v>
      </c>
      <c r="X15" s="154">
        <f t="shared" si="6"/>
        <v>0</v>
      </c>
      <c r="Y15" s="155">
        <v>122396000</v>
      </c>
      <c r="Z15" s="155">
        <v>140276000</v>
      </c>
      <c r="AA15" s="154">
        <f t="shared" si="7"/>
        <v>0.8725369984886937</v>
      </c>
      <c r="AB15" s="155">
        <v>54041717</v>
      </c>
      <c r="AC15" s="155">
        <v>314562250</v>
      </c>
      <c r="AD15" s="154">
        <f t="shared" si="8"/>
        <v>0.17179975346692108</v>
      </c>
      <c r="AE15" s="155">
        <v>88690968</v>
      </c>
      <c r="AF15" s="155">
        <v>846250454</v>
      </c>
      <c r="AG15" s="154">
        <f t="shared" si="9"/>
        <v>0.10480463269565347</v>
      </c>
    </row>
    <row r="16" spans="1:33" ht="12.75">
      <c r="A16" s="66" t="s">
        <v>570</v>
      </c>
      <c r="B16" s="67" t="s">
        <v>302</v>
      </c>
      <c r="C16" s="68" t="s">
        <v>303</v>
      </c>
      <c r="D16" s="69">
        <v>134072000</v>
      </c>
      <c r="E16" s="147">
        <v>360304000</v>
      </c>
      <c r="F16" s="154">
        <f t="shared" si="0"/>
        <v>0.37210799769083885</v>
      </c>
      <c r="G16" s="155">
        <v>109091282</v>
      </c>
      <c r="H16" s="155">
        <v>252963710</v>
      </c>
      <c r="I16" s="154">
        <f t="shared" si="1"/>
        <v>0.43125269628596136</v>
      </c>
      <c r="J16" s="155">
        <v>109091282</v>
      </c>
      <c r="K16" s="155">
        <v>252963710</v>
      </c>
      <c r="L16" s="154">
        <f t="shared" si="2"/>
        <v>0.43125269628596136</v>
      </c>
      <c r="M16" s="155">
        <v>109091282</v>
      </c>
      <c r="N16" s="155">
        <v>134072000</v>
      </c>
      <c r="O16" s="154">
        <f t="shared" si="3"/>
        <v>0.8136768452771646</v>
      </c>
      <c r="P16" s="155">
        <v>14233000</v>
      </c>
      <c r="Q16" s="155">
        <v>107370000</v>
      </c>
      <c r="R16" s="154">
        <f t="shared" si="4"/>
        <v>0.13256030548570363</v>
      </c>
      <c r="S16" s="155">
        <v>0</v>
      </c>
      <c r="T16" s="155">
        <v>107370000</v>
      </c>
      <c r="U16" s="154">
        <f t="shared" si="5"/>
        <v>0</v>
      </c>
      <c r="V16" s="155">
        <v>0</v>
      </c>
      <c r="W16" s="155">
        <v>0</v>
      </c>
      <c r="X16" s="154">
        <f t="shared" si="6"/>
        <v>0</v>
      </c>
      <c r="Y16" s="155">
        <v>50200000</v>
      </c>
      <c r="Z16" s="155">
        <v>107370000</v>
      </c>
      <c r="AA16" s="154">
        <f t="shared" si="7"/>
        <v>0.4675421439880786</v>
      </c>
      <c r="AB16" s="155">
        <v>0</v>
      </c>
      <c r="AC16" s="155">
        <v>2850000</v>
      </c>
      <c r="AD16" s="154">
        <f t="shared" si="8"/>
        <v>0</v>
      </c>
      <c r="AE16" s="155">
        <v>0</v>
      </c>
      <c r="AF16" s="155">
        <v>252963710</v>
      </c>
      <c r="AG16" s="154">
        <f t="shared" si="9"/>
        <v>0</v>
      </c>
    </row>
    <row r="17" spans="1:33" ht="12.75">
      <c r="A17" s="66" t="s">
        <v>571</v>
      </c>
      <c r="B17" s="67" t="s">
        <v>529</v>
      </c>
      <c r="C17" s="68" t="s">
        <v>530</v>
      </c>
      <c r="D17" s="69">
        <v>788189841</v>
      </c>
      <c r="E17" s="147">
        <v>1539942841</v>
      </c>
      <c r="F17" s="154">
        <f t="shared" si="0"/>
        <v>0.511830582288476</v>
      </c>
      <c r="G17" s="155">
        <v>465117173</v>
      </c>
      <c r="H17" s="155">
        <v>758962333</v>
      </c>
      <c r="I17" s="154">
        <f t="shared" si="1"/>
        <v>0.6128330126233024</v>
      </c>
      <c r="J17" s="155">
        <v>465117173</v>
      </c>
      <c r="K17" s="155">
        <v>747462333</v>
      </c>
      <c r="L17" s="154">
        <f t="shared" si="2"/>
        <v>0.6222616879344474</v>
      </c>
      <c r="M17" s="155">
        <v>465117173</v>
      </c>
      <c r="N17" s="155">
        <v>788189841</v>
      </c>
      <c r="O17" s="154">
        <f t="shared" si="3"/>
        <v>0.5901080536763731</v>
      </c>
      <c r="P17" s="155">
        <v>35623017</v>
      </c>
      <c r="Q17" s="155">
        <v>719503017</v>
      </c>
      <c r="R17" s="154">
        <f t="shared" si="4"/>
        <v>0.04951058738923954</v>
      </c>
      <c r="S17" s="155">
        <v>0</v>
      </c>
      <c r="T17" s="155">
        <v>719503017</v>
      </c>
      <c r="U17" s="154">
        <f t="shared" si="5"/>
        <v>0</v>
      </c>
      <c r="V17" s="155">
        <v>0</v>
      </c>
      <c r="W17" s="155">
        <v>3439196676</v>
      </c>
      <c r="X17" s="154">
        <f t="shared" si="6"/>
        <v>0</v>
      </c>
      <c r="Y17" s="155">
        <v>693137000</v>
      </c>
      <c r="Z17" s="155">
        <v>719503017</v>
      </c>
      <c r="AA17" s="154">
        <f t="shared" si="7"/>
        <v>0.9633552377446112</v>
      </c>
      <c r="AB17" s="155">
        <v>67101125</v>
      </c>
      <c r="AC17" s="155">
        <v>92749234</v>
      </c>
      <c r="AD17" s="154">
        <f t="shared" si="8"/>
        <v>0.7234682391015758</v>
      </c>
      <c r="AE17" s="155">
        <v>398444000</v>
      </c>
      <c r="AF17" s="155">
        <v>758962333</v>
      </c>
      <c r="AG17" s="154">
        <f t="shared" si="9"/>
        <v>0.5249852103002851</v>
      </c>
    </row>
    <row r="18" spans="1:33" ht="16.5">
      <c r="A18" s="70"/>
      <c r="B18" s="71" t="s">
        <v>602</v>
      </c>
      <c r="C18" s="72"/>
      <c r="D18" s="73">
        <f>SUM(D13:D17)</f>
        <v>2030762832</v>
      </c>
      <c r="E18" s="148">
        <f>SUM(E13:E17)</f>
        <v>3804061832</v>
      </c>
      <c r="F18" s="156">
        <f t="shared" si="0"/>
        <v>0.5338406476248886</v>
      </c>
      <c r="G18" s="157">
        <f>SUM(G13:G17)</f>
        <v>1157374032</v>
      </c>
      <c r="H18" s="157">
        <f>SUM(H13:H17)</f>
        <v>2722284091</v>
      </c>
      <c r="I18" s="156">
        <f t="shared" si="1"/>
        <v>0.425148145201426</v>
      </c>
      <c r="J18" s="157">
        <f>SUM(J13:J17)</f>
        <v>1157374032</v>
      </c>
      <c r="K18" s="157">
        <f>SUM(K13:K17)</f>
        <v>2399641739</v>
      </c>
      <c r="L18" s="156">
        <f t="shared" si="2"/>
        <v>0.48231117720193983</v>
      </c>
      <c r="M18" s="157">
        <f>SUM(M13:M17)</f>
        <v>1157374032</v>
      </c>
      <c r="N18" s="157">
        <f>SUM(N13:N17)</f>
        <v>2030762832</v>
      </c>
      <c r="O18" s="156">
        <f t="shared" si="3"/>
        <v>0.5699208266778047</v>
      </c>
      <c r="P18" s="157">
        <f>SUM(P13:P17)</f>
        <v>181405017</v>
      </c>
      <c r="Q18" s="157">
        <f>SUM(Q13:Q17)</f>
        <v>1209243017</v>
      </c>
      <c r="R18" s="156">
        <f t="shared" si="4"/>
        <v>0.1500153521250394</v>
      </c>
      <c r="S18" s="157">
        <f>SUM(S13:S17)</f>
        <v>0</v>
      </c>
      <c r="T18" s="157">
        <f>SUM(T13:T17)</f>
        <v>1209243017</v>
      </c>
      <c r="U18" s="156">
        <f t="shared" si="5"/>
        <v>0</v>
      </c>
      <c r="V18" s="157">
        <f>SUM(V13:V17)</f>
        <v>0</v>
      </c>
      <c r="W18" s="157">
        <f>SUM(W13:W17)</f>
        <v>7070791676</v>
      </c>
      <c r="X18" s="156">
        <f t="shared" si="6"/>
        <v>0</v>
      </c>
      <c r="Y18" s="157">
        <f>SUM(Y13:Y17)</f>
        <v>1038769000</v>
      </c>
      <c r="Z18" s="157">
        <f>SUM(Z13:Z17)</f>
        <v>1209243017</v>
      </c>
      <c r="AA18" s="156">
        <f t="shared" si="7"/>
        <v>0.8590241873606784</v>
      </c>
      <c r="AB18" s="157">
        <f>SUM(AB13:AB17)</f>
        <v>389728842</v>
      </c>
      <c r="AC18" s="157">
        <f>SUM(AC13:AC17)</f>
        <v>571216484</v>
      </c>
      <c r="AD18" s="156">
        <f t="shared" si="8"/>
        <v>0.6822787032875612</v>
      </c>
      <c r="AE18" s="157">
        <f>SUM(AE13:AE17)</f>
        <v>650351968</v>
      </c>
      <c r="AF18" s="157">
        <f>SUM(AF13:AF17)</f>
        <v>2722284091</v>
      </c>
      <c r="AG18" s="156">
        <f t="shared" si="9"/>
        <v>0.23889937503219974</v>
      </c>
    </row>
    <row r="19" spans="1:33" ht="12.75">
      <c r="A19" s="66" t="s">
        <v>570</v>
      </c>
      <c r="B19" s="67" t="s">
        <v>304</v>
      </c>
      <c r="C19" s="68" t="s">
        <v>305</v>
      </c>
      <c r="D19" s="69">
        <v>115626613</v>
      </c>
      <c r="E19" s="147">
        <v>276295613</v>
      </c>
      <c r="F19" s="154">
        <f t="shared" si="0"/>
        <v>0.41848877636721654</v>
      </c>
      <c r="G19" s="155">
        <v>94375263</v>
      </c>
      <c r="H19" s="155">
        <v>247642064</v>
      </c>
      <c r="I19" s="154">
        <f t="shared" si="1"/>
        <v>0.38109544669277184</v>
      </c>
      <c r="J19" s="155">
        <v>94375263</v>
      </c>
      <c r="K19" s="155">
        <v>223642064</v>
      </c>
      <c r="L19" s="154">
        <f t="shared" si="2"/>
        <v>0.4219924521891374</v>
      </c>
      <c r="M19" s="155">
        <v>94375263</v>
      </c>
      <c r="N19" s="155">
        <v>115626613</v>
      </c>
      <c r="O19" s="154">
        <f t="shared" si="3"/>
        <v>0.8162071045011065</v>
      </c>
      <c r="P19" s="155">
        <v>13593730</v>
      </c>
      <c r="Q19" s="155">
        <v>64755680</v>
      </c>
      <c r="R19" s="154">
        <f t="shared" si="4"/>
        <v>0.2099233611630671</v>
      </c>
      <c r="S19" s="155">
        <v>0</v>
      </c>
      <c r="T19" s="155">
        <v>64755680</v>
      </c>
      <c r="U19" s="154">
        <f t="shared" si="5"/>
        <v>0</v>
      </c>
      <c r="V19" s="155">
        <v>0</v>
      </c>
      <c r="W19" s="155">
        <v>64755680</v>
      </c>
      <c r="X19" s="154">
        <f t="shared" si="6"/>
        <v>0</v>
      </c>
      <c r="Y19" s="155">
        <v>37000000</v>
      </c>
      <c r="Z19" s="155">
        <v>64755680</v>
      </c>
      <c r="AA19" s="154">
        <f t="shared" si="7"/>
        <v>0.5713784489638593</v>
      </c>
      <c r="AB19" s="155">
        <v>7152162</v>
      </c>
      <c r="AC19" s="155">
        <v>26424000</v>
      </c>
      <c r="AD19" s="154">
        <f t="shared" si="8"/>
        <v>0.27066916439600364</v>
      </c>
      <c r="AE19" s="155">
        <v>11696576</v>
      </c>
      <c r="AF19" s="155">
        <v>247642064</v>
      </c>
      <c r="AG19" s="154">
        <f t="shared" si="9"/>
        <v>0.04723178207721609</v>
      </c>
    </row>
    <row r="20" spans="1:33" ht="12.75">
      <c r="A20" s="66" t="s">
        <v>570</v>
      </c>
      <c r="B20" s="67" t="s">
        <v>306</v>
      </c>
      <c r="C20" s="68" t="s">
        <v>307</v>
      </c>
      <c r="D20" s="69">
        <v>96391077</v>
      </c>
      <c r="E20" s="147">
        <v>226832077</v>
      </c>
      <c r="F20" s="154">
        <f t="shared" si="0"/>
        <v>0.42494464748916444</v>
      </c>
      <c r="G20" s="155">
        <v>72455290</v>
      </c>
      <c r="H20" s="155">
        <v>155915220</v>
      </c>
      <c r="I20" s="154">
        <f t="shared" si="1"/>
        <v>0.4647095389404575</v>
      </c>
      <c r="J20" s="155">
        <v>72455290</v>
      </c>
      <c r="K20" s="155">
        <v>146616220</v>
      </c>
      <c r="L20" s="154">
        <f t="shared" si="2"/>
        <v>0.4941833175074354</v>
      </c>
      <c r="M20" s="155">
        <v>72455290</v>
      </c>
      <c r="N20" s="155">
        <v>96391077</v>
      </c>
      <c r="O20" s="154">
        <f t="shared" si="3"/>
        <v>0.7516804693446885</v>
      </c>
      <c r="P20" s="155">
        <v>25865000</v>
      </c>
      <c r="Q20" s="155">
        <v>70727270</v>
      </c>
      <c r="R20" s="154">
        <f t="shared" si="4"/>
        <v>0.36570052824038024</v>
      </c>
      <c r="S20" s="155">
        <v>0</v>
      </c>
      <c r="T20" s="155">
        <v>70727270</v>
      </c>
      <c r="U20" s="154">
        <f t="shared" si="5"/>
        <v>0</v>
      </c>
      <c r="V20" s="155">
        <v>0</v>
      </c>
      <c r="W20" s="155">
        <v>260012000</v>
      </c>
      <c r="X20" s="154">
        <f t="shared" si="6"/>
        <v>0</v>
      </c>
      <c r="Y20" s="155">
        <v>50113600</v>
      </c>
      <c r="Z20" s="155">
        <v>70727270</v>
      </c>
      <c r="AA20" s="154">
        <f t="shared" si="7"/>
        <v>0.708547071023666</v>
      </c>
      <c r="AB20" s="155">
        <v>8089000</v>
      </c>
      <c r="AC20" s="155">
        <v>11957022</v>
      </c>
      <c r="AD20" s="154">
        <f t="shared" si="8"/>
        <v>0.6765062404334458</v>
      </c>
      <c r="AE20" s="155">
        <v>7570000</v>
      </c>
      <c r="AF20" s="155">
        <v>155915220</v>
      </c>
      <c r="AG20" s="154">
        <f t="shared" si="9"/>
        <v>0.048552027185030426</v>
      </c>
    </row>
    <row r="21" spans="1:33" ht="12.75">
      <c r="A21" s="66" t="s">
        <v>570</v>
      </c>
      <c r="B21" s="67" t="s">
        <v>78</v>
      </c>
      <c r="C21" s="68" t="s">
        <v>79</v>
      </c>
      <c r="D21" s="69">
        <v>2575450997</v>
      </c>
      <c r="E21" s="147">
        <v>3440350997</v>
      </c>
      <c r="F21" s="154">
        <f t="shared" si="0"/>
        <v>0.7486012326201029</v>
      </c>
      <c r="G21" s="155">
        <v>644064000</v>
      </c>
      <c r="H21" s="155">
        <v>2578556000</v>
      </c>
      <c r="I21" s="154">
        <f t="shared" si="1"/>
        <v>0.24977700697599742</v>
      </c>
      <c r="J21" s="155">
        <v>644064000</v>
      </c>
      <c r="K21" s="155">
        <v>1738921000</v>
      </c>
      <c r="L21" s="154">
        <f t="shared" si="2"/>
        <v>0.370381403180478</v>
      </c>
      <c r="M21" s="155">
        <v>644064000</v>
      </c>
      <c r="N21" s="155">
        <v>2575450997</v>
      </c>
      <c r="O21" s="154">
        <f t="shared" si="3"/>
        <v>0.2500781419449387</v>
      </c>
      <c r="P21" s="155">
        <v>474441000</v>
      </c>
      <c r="Q21" s="155">
        <v>1096467000</v>
      </c>
      <c r="R21" s="154">
        <f t="shared" si="4"/>
        <v>0.4326997529337408</v>
      </c>
      <c r="S21" s="155">
        <v>235000000</v>
      </c>
      <c r="T21" s="155">
        <v>1096467000</v>
      </c>
      <c r="U21" s="154">
        <f t="shared" si="5"/>
        <v>0.21432473571936045</v>
      </c>
      <c r="V21" s="155">
        <v>235000000</v>
      </c>
      <c r="W21" s="155">
        <v>9514054066</v>
      </c>
      <c r="X21" s="154">
        <f t="shared" si="6"/>
        <v>0.02470030108824063</v>
      </c>
      <c r="Y21" s="155">
        <v>904926000</v>
      </c>
      <c r="Z21" s="155">
        <v>1096467000</v>
      </c>
      <c r="AA21" s="154">
        <f t="shared" si="7"/>
        <v>0.8253107480662892</v>
      </c>
      <c r="AB21" s="155">
        <v>364198069</v>
      </c>
      <c r="AC21" s="155">
        <v>1332604000</v>
      </c>
      <c r="AD21" s="154">
        <f t="shared" si="8"/>
        <v>0.2732980457810422</v>
      </c>
      <c r="AE21" s="155">
        <v>350000000</v>
      </c>
      <c r="AF21" s="155">
        <v>2578556000</v>
      </c>
      <c r="AG21" s="154">
        <f t="shared" si="9"/>
        <v>0.13573488417548427</v>
      </c>
    </row>
    <row r="22" spans="1:33" ht="12.75">
      <c r="A22" s="66" t="s">
        <v>570</v>
      </c>
      <c r="B22" s="67" t="s">
        <v>308</v>
      </c>
      <c r="C22" s="68" t="s">
        <v>309</v>
      </c>
      <c r="D22" s="69">
        <v>239851235</v>
      </c>
      <c r="E22" s="147">
        <v>447917161</v>
      </c>
      <c r="F22" s="154">
        <f t="shared" si="0"/>
        <v>0.5354812360047084</v>
      </c>
      <c r="G22" s="155">
        <v>88441649</v>
      </c>
      <c r="H22" s="155">
        <v>305439890</v>
      </c>
      <c r="I22" s="154">
        <f t="shared" si="1"/>
        <v>0.28955500540548257</v>
      </c>
      <c r="J22" s="155">
        <v>88441649</v>
      </c>
      <c r="K22" s="155">
        <v>305439890</v>
      </c>
      <c r="L22" s="154">
        <f t="shared" si="2"/>
        <v>0.28955500540548257</v>
      </c>
      <c r="M22" s="155">
        <v>88441649</v>
      </c>
      <c r="N22" s="155">
        <v>239851235</v>
      </c>
      <c r="O22" s="154">
        <f t="shared" si="3"/>
        <v>0.3687354330278933</v>
      </c>
      <c r="P22" s="155">
        <v>91011270</v>
      </c>
      <c r="Q22" s="155">
        <v>142477270</v>
      </c>
      <c r="R22" s="154">
        <f t="shared" si="4"/>
        <v>0.6387774695570739</v>
      </c>
      <c r="S22" s="155">
        <v>0</v>
      </c>
      <c r="T22" s="155">
        <v>142477270</v>
      </c>
      <c r="U22" s="154">
        <f t="shared" si="5"/>
        <v>0</v>
      </c>
      <c r="V22" s="155">
        <v>0</v>
      </c>
      <c r="W22" s="155">
        <v>720517830</v>
      </c>
      <c r="X22" s="154">
        <f t="shared" si="6"/>
        <v>0</v>
      </c>
      <c r="Y22" s="155">
        <v>89007270</v>
      </c>
      <c r="Z22" s="155">
        <v>142477270</v>
      </c>
      <c r="AA22" s="154">
        <f t="shared" si="7"/>
        <v>0.6247120681074252</v>
      </c>
      <c r="AB22" s="155">
        <v>83346322</v>
      </c>
      <c r="AC22" s="155">
        <v>6537117</v>
      </c>
      <c r="AD22" s="154">
        <f t="shared" si="8"/>
        <v>12.749706330787715</v>
      </c>
      <c r="AE22" s="155">
        <v>35720000</v>
      </c>
      <c r="AF22" s="155">
        <v>305439890</v>
      </c>
      <c r="AG22" s="154">
        <f t="shared" si="9"/>
        <v>0.11694608716628335</v>
      </c>
    </row>
    <row r="23" spans="1:33" ht="12.75">
      <c r="A23" s="66" t="s">
        <v>571</v>
      </c>
      <c r="B23" s="67" t="s">
        <v>531</v>
      </c>
      <c r="C23" s="68" t="s">
        <v>532</v>
      </c>
      <c r="D23" s="69">
        <v>368254000</v>
      </c>
      <c r="E23" s="147">
        <v>958139000</v>
      </c>
      <c r="F23" s="154">
        <f t="shared" si="0"/>
        <v>0.3843429815506936</v>
      </c>
      <c r="G23" s="155">
        <v>278377024</v>
      </c>
      <c r="H23" s="155">
        <v>740662000</v>
      </c>
      <c r="I23" s="154">
        <f t="shared" si="1"/>
        <v>0.37584893514180556</v>
      </c>
      <c r="J23" s="155">
        <v>278377024</v>
      </c>
      <c r="K23" s="155">
        <v>690262000</v>
      </c>
      <c r="L23" s="154">
        <f t="shared" si="2"/>
        <v>0.403291828320261</v>
      </c>
      <c r="M23" s="155">
        <v>278377024</v>
      </c>
      <c r="N23" s="155">
        <v>368254000</v>
      </c>
      <c r="O23" s="154">
        <f t="shared" si="3"/>
        <v>0.7559375431088325</v>
      </c>
      <c r="P23" s="155">
        <v>0</v>
      </c>
      <c r="Q23" s="155">
        <v>286956000</v>
      </c>
      <c r="R23" s="154">
        <f t="shared" si="4"/>
        <v>0</v>
      </c>
      <c r="S23" s="155">
        <v>0</v>
      </c>
      <c r="T23" s="155">
        <v>286956000</v>
      </c>
      <c r="U23" s="154">
        <f t="shared" si="5"/>
        <v>0</v>
      </c>
      <c r="V23" s="155">
        <v>0</v>
      </c>
      <c r="W23" s="155">
        <v>2245353944</v>
      </c>
      <c r="X23" s="154">
        <f t="shared" si="6"/>
        <v>0</v>
      </c>
      <c r="Y23" s="155">
        <v>272952000</v>
      </c>
      <c r="Z23" s="155">
        <v>286956000</v>
      </c>
      <c r="AA23" s="154">
        <f t="shared" si="7"/>
        <v>0.951198093087442</v>
      </c>
      <c r="AB23" s="155">
        <v>116788773</v>
      </c>
      <c r="AC23" s="155">
        <v>57659000</v>
      </c>
      <c r="AD23" s="154">
        <f t="shared" si="8"/>
        <v>2.0255081253577063</v>
      </c>
      <c r="AE23" s="155">
        <v>99024757</v>
      </c>
      <c r="AF23" s="155">
        <v>740662000</v>
      </c>
      <c r="AG23" s="154">
        <f t="shared" si="9"/>
        <v>0.1336976340084951</v>
      </c>
    </row>
    <row r="24" spans="1:33" ht="16.5">
      <c r="A24" s="70"/>
      <c r="B24" s="71" t="s">
        <v>603</v>
      </c>
      <c r="C24" s="72"/>
      <c r="D24" s="73">
        <f>SUM(D19:D23)</f>
        <v>3395573922</v>
      </c>
      <c r="E24" s="148">
        <f>SUM(E19:E23)</f>
        <v>5349534848</v>
      </c>
      <c r="F24" s="156">
        <f t="shared" si="0"/>
        <v>0.6347419015822439</v>
      </c>
      <c r="G24" s="157">
        <f>SUM(G19:G23)</f>
        <v>1177713226</v>
      </c>
      <c r="H24" s="157">
        <f>SUM(H19:H23)</f>
        <v>4028215174</v>
      </c>
      <c r="I24" s="156">
        <f t="shared" si="1"/>
        <v>0.2923660169897369</v>
      </c>
      <c r="J24" s="157">
        <f>SUM(J19:J23)</f>
        <v>1177713226</v>
      </c>
      <c r="K24" s="157">
        <f>SUM(K19:K23)</f>
        <v>3104881174</v>
      </c>
      <c r="L24" s="156">
        <f t="shared" si="2"/>
        <v>0.37931024087558207</v>
      </c>
      <c r="M24" s="157">
        <f>SUM(M19:M23)</f>
        <v>1177713226</v>
      </c>
      <c r="N24" s="157">
        <f>SUM(N19:N23)</f>
        <v>3395573922</v>
      </c>
      <c r="O24" s="156">
        <f t="shared" si="3"/>
        <v>0.3468377520423188</v>
      </c>
      <c r="P24" s="157">
        <f>SUM(P19:P23)</f>
        <v>604911000</v>
      </c>
      <c r="Q24" s="157">
        <f>SUM(Q19:Q23)</f>
        <v>1661383220</v>
      </c>
      <c r="R24" s="156">
        <f t="shared" si="4"/>
        <v>0.36410082437211566</v>
      </c>
      <c r="S24" s="157">
        <f>SUM(S19:S23)</f>
        <v>235000000</v>
      </c>
      <c r="T24" s="157">
        <f>SUM(T19:T23)</f>
        <v>1661383220</v>
      </c>
      <c r="U24" s="156">
        <f t="shared" si="5"/>
        <v>0.1414484010498192</v>
      </c>
      <c r="V24" s="157">
        <f>SUM(V19:V23)</f>
        <v>235000000</v>
      </c>
      <c r="W24" s="157">
        <f>SUM(W19:W23)</f>
        <v>12804693520</v>
      </c>
      <c r="X24" s="156">
        <f t="shared" si="6"/>
        <v>0.018352645429033275</v>
      </c>
      <c r="Y24" s="157">
        <f>SUM(Y19:Y23)</f>
        <v>1353998870</v>
      </c>
      <c r="Z24" s="157">
        <f>SUM(Z19:Z23)</f>
        <v>1661383220</v>
      </c>
      <c r="AA24" s="156">
        <f t="shared" si="7"/>
        <v>0.8149828731266469</v>
      </c>
      <c r="AB24" s="157">
        <f>SUM(AB19:AB23)</f>
        <v>579574326</v>
      </c>
      <c r="AC24" s="157">
        <f>SUM(AC19:AC23)</f>
        <v>1435181139</v>
      </c>
      <c r="AD24" s="156">
        <f t="shared" si="8"/>
        <v>0.40383357211887105</v>
      </c>
      <c r="AE24" s="157">
        <f>SUM(AE19:AE23)</f>
        <v>504011333</v>
      </c>
      <c r="AF24" s="157">
        <f>SUM(AF19:AF23)</f>
        <v>4028215174</v>
      </c>
      <c r="AG24" s="156">
        <f t="shared" si="9"/>
        <v>0.12512026076787724</v>
      </c>
    </row>
    <row r="25" spans="1:33" ht="12.75">
      <c r="A25" s="66" t="s">
        <v>570</v>
      </c>
      <c r="B25" s="67" t="s">
        <v>310</v>
      </c>
      <c r="C25" s="68" t="s">
        <v>311</v>
      </c>
      <c r="D25" s="69">
        <v>284645802</v>
      </c>
      <c r="E25" s="147">
        <v>352221844</v>
      </c>
      <c r="F25" s="154">
        <f t="shared" si="0"/>
        <v>0.8081435233187866</v>
      </c>
      <c r="G25" s="155">
        <v>114525082</v>
      </c>
      <c r="H25" s="155">
        <v>281954643</v>
      </c>
      <c r="I25" s="154">
        <f t="shared" si="1"/>
        <v>0.40618264264582443</v>
      </c>
      <c r="J25" s="155">
        <v>114525082</v>
      </c>
      <c r="K25" s="155">
        <v>205523085</v>
      </c>
      <c r="L25" s="154">
        <f t="shared" si="2"/>
        <v>0.5572370714462562</v>
      </c>
      <c r="M25" s="155">
        <v>114525082</v>
      </c>
      <c r="N25" s="155">
        <v>284645802</v>
      </c>
      <c r="O25" s="154">
        <f t="shared" si="3"/>
        <v>0.40234242414718624</v>
      </c>
      <c r="P25" s="155">
        <v>33164299</v>
      </c>
      <c r="Q25" s="155">
        <v>85627299</v>
      </c>
      <c r="R25" s="154">
        <f t="shared" si="4"/>
        <v>0.38730988116301557</v>
      </c>
      <c r="S25" s="155">
        <v>0</v>
      </c>
      <c r="T25" s="155">
        <v>85627299</v>
      </c>
      <c r="U25" s="154">
        <f t="shared" si="5"/>
        <v>0</v>
      </c>
      <c r="V25" s="155">
        <v>0</v>
      </c>
      <c r="W25" s="155">
        <v>1385714384</v>
      </c>
      <c r="X25" s="154">
        <f t="shared" si="6"/>
        <v>0</v>
      </c>
      <c r="Y25" s="155">
        <v>48460907</v>
      </c>
      <c r="Z25" s="155">
        <v>85627299</v>
      </c>
      <c r="AA25" s="154">
        <f t="shared" si="7"/>
        <v>0.5659516014863437</v>
      </c>
      <c r="AB25" s="155">
        <v>263651706</v>
      </c>
      <c r="AC25" s="155">
        <v>175334319</v>
      </c>
      <c r="AD25" s="154">
        <f t="shared" si="8"/>
        <v>1.5037085010151379</v>
      </c>
      <c r="AE25" s="155">
        <v>236691256</v>
      </c>
      <c r="AF25" s="155">
        <v>281954643</v>
      </c>
      <c r="AG25" s="154">
        <f t="shared" si="9"/>
        <v>0.8394657150582904</v>
      </c>
    </row>
    <row r="26" spans="1:33" ht="12.75">
      <c r="A26" s="66" t="s">
        <v>570</v>
      </c>
      <c r="B26" s="67" t="s">
        <v>312</v>
      </c>
      <c r="C26" s="68" t="s">
        <v>313</v>
      </c>
      <c r="D26" s="69">
        <v>373595404</v>
      </c>
      <c r="E26" s="147">
        <v>472767156</v>
      </c>
      <c r="F26" s="154">
        <f t="shared" si="0"/>
        <v>0.79023129940101</v>
      </c>
      <c r="G26" s="155">
        <v>161092256</v>
      </c>
      <c r="H26" s="155">
        <v>465577939</v>
      </c>
      <c r="I26" s="154">
        <f t="shared" si="1"/>
        <v>0.346004916697739</v>
      </c>
      <c r="J26" s="155">
        <v>161092256</v>
      </c>
      <c r="K26" s="155">
        <v>340980460</v>
      </c>
      <c r="L26" s="154">
        <f t="shared" si="2"/>
        <v>0.4724383796068549</v>
      </c>
      <c r="M26" s="155">
        <v>161092256</v>
      </c>
      <c r="N26" s="155">
        <v>373595404</v>
      </c>
      <c r="O26" s="154">
        <f t="shared" si="3"/>
        <v>0.43119442657811713</v>
      </c>
      <c r="P26" s="155">
        <v>49580000</v>
      </c>
      <c r="Q26" s="155">
        <v>68080000</v>
      </c>
      <c r="R26" s="154">
        <f t="shared" si="4"/>
        <v>0.7282608695652174</v>
      </c>
      <c r="S26" s="155">
        <v>0</v>
      </c>
      <c r="T26" s="155">
        <v>68080000</v>
      </c>
      <c r="U26" s="154">
        <f t="shared" si="5"/>
        <v>0</v>
      </c>
      <c r="V26" s="155">
        <v>0</v>
      </c>
      <c r="W26" s="155">
        <v>1283898000</v>
      </c>
      <c r="X26" s="154">
        <f t="shared" si="6"/>
        <v>0</v>
      </c>
      <c r="Y26" s="155">
        <v>65037000</v>
      </c>
      <c r="Z26" s="155">
        <v>68080000</v>
      </c>
      <c r="AA26" s="154">
        <f t="shared" si="7"/>
        <v>0.9553025851938896</v>
      </c>
      <c r="AB26" s="155">
        <v>130000000</v>
      </c>
      <c r="AC26" s="155">
        <v>209707324</v>
      </c>
      <c r="AD26" s="154">
        <f t="shared" si="8"/>
        <v>0.6199115868742858</v>
      </c>
      <c r="AE26" s="155">
        <v>53541000</v>
      </c>
      <c r="AF26" s="155">
        <v>465577939</v>
      </c>
      <c r="AG26" s="154">
        <f t="shared" si="9"/>
        <v>0.11499900556929095</v>
      </c>
    </row>
    <row r="27" spans="1:33" ht="12.75">
      <c r="A27" s="66" t="s">
        <v>570</v>
      </c>
      <c r="B27" s="67" t="s">
        <v>314</v>
      </c>
      <c r="C27" s="68" t="s">
        <v>315</v>
      </c>
      <c r="D27" s="69">
        <v>387487235</v>
      </c>
      <c r="E27" s="147">
        <v>458605235</v>
      </c>
      <c r="F27" s="154">
        <f t="shared" si="0"/>
        <v>0.8449254509709205</v>
      </c>
      <c r="G27" s="155">
        <v>104757541</v>
      </c>
      <c r="H27" s="155">
        <v>376202813</v>
      </c>
      <c r="I27" s="154">
        <f t="shared" si="1"/>
        <v>0.27846028094425757</v>
      </c>
      <c r="J27" s="155">
        <v>104757541</v>
      </c>
      <c r="K27" s="155">
        <v>271296863</v>
      </c>
      <c r="L27" s="154">
        <f t="shared" si="2"/>
        <v>0.38613620460476905</v>
      </c>
      <c r="M27" s="155">
        <v>104757541</v>
      </c>
      <c r="N27" s="155">
        <v>387487235</v>
      </c>
      <c r="O27" s="154">
        <f t="shared" si="3"/>
        <v>0.2703509471737824</v>
      </c>
      <c r="P27" s="155">
        <v>1310000</v>
      </c>
      <c r="Q27" s="155">
        <v>80752450</v>
      </c>
      <c r="R27" s="154">
        <f t="shared" si="4"/>
        <v>0.016222418019515197</v>
      </c>
      <c r="S27" s="155">
        <v>0</v>
      </c>
      <c r="T27" s="155">
        <v>80752450</v>
      </c>
      <c r="U27" s="154">
        <f t="shared" si="5"/>
        <v>0</v>
      </c>
      <c r="V27" s="155">
        <v>0</v>
      </c>
      <c r="W27" s="155">
        <v>570805526</v>
      </c>
      <c r="X27" s="154">
        <f t="shared" si="6"/>
        <v>0</v>
      </c>
      <c r="Y27" s="155">
        <v>68442827</v>
      </c>
      <c r="Z27" s="155">
        <v>80752450</v>
      </c>
      <c r="AA27" s="154">
        <f t="shared" si="7"/>
        <v>0.8475634733063827</v>
      </c>
      <c r="AB27" s="155">
        <v>29244471</v>
      </c>
      <c r="AC27" s="155">
        <v>172645349</v>
      </c>
      <c r="AD27" s="154">
        <f t="shared" si="8"/>
        <v>0.16939043634474046</v>
      </c>
      <c r="AE27" s="155">
        <v>28000000</v>
      </c>
      <c r="AF27" s="155">
        <v>376202813</v>
      </c>
      <c r="AG27" s="154">
        <f t="shared" si="9"/>
        <v>0.0744279389532369</v>
      </c>
    </row>
    <row r="28" spans="1:33" ht="12.75">
      <c r="A28" s="66" t="s">
        <v>570</v>
      </c>
      <c r="B28" s="67" t="s">
        <v>316</v>
      </c>
      <c r="C28" s="68" t="s">
        <v>317</v>
      </c>
      <c r="D28" s="69">
        <v>803894757</v>
      </c>
      <c r="E28" s="147">
        <v>1168347607</v>
      </c>
      <c r="F28" s="154">
        <f t="shared" si="0"/>
        <v>0.6880612860278662</v>
      </c>
      <c r="G28" s="155">
        <v>279954735</v>
      </c>
      <c r="H28" s="155">
        <v>848802694</v>
      </c>
      <c r="I28" s="154">
        <f t="shared" si="1"/>
        <v>0.3298230990298907</v>
      </c>
      <c r="J28" s="155">
        <v>279954735</v>
      </c>
      <c r="K28" s="155">
        <v>634867898</v>
      </c>
      <c r="L28" s="154">
        <f t="shared" si="2"/>
        <v>0.4409653344923104</v>
      </c>
      <c r="M28" s="155">
        <v>279954735</v>
      </c>
      <c r="N28" s="155">
        <v>803894757</v>
      </c>
      <c r="O28" s="154">
        <f t="shared" si="3"/>
        <v>0.34824799211869967</v>
      </c>
      <c r="P28" s="155">
        <v>89915500</v>
      </c>
      <c r="Q28" s="155">
        <v>408401500</v>
      </c>
      <c r="R28" s="154">
        <f t="shared" si="4"/>
        <v>0.22016447050267934</v>
      </c>
      <c r="S28" s="155">
        <v>0</v>
      </c>
      <c r="T28" s="155">
        <v>408401500</v>
      </c>
      <c r="U28" s="154">
        <f t="shared" si="5"/>
        <v>0</v>
      </c>
      <c r="V28" s="155">
        <v>0</v>
      </c>
      <c r="W28" s="155">
        <v>2432434565</v>
      </c>
      <c r="X28" s="154">
        <f t="shared" si="6"/>
        <v>0</v>
      </c>
      <c r="Y28" s="155">
        <v>343319000</v>
      </c>
      <c r="Z28" s="155">
        <v>408401500</v>
      </c>
      <c r="AA28" s="154">
        <f t="shared" si="7"/>
        <v>0.8406408889291542</v>
      </c>
      <c r="AB28" s="155">
        <v>149434999</v>
      </c>
      <c r="AC28" s="155">
        <v>343025879</v>
      </c>
      <c r="AD28" s="154">
        <f t="shared" si="8"/>
        <v>0.4356376826017841</v>
      </c>
      <c r="AE28" s="155">
        <v>164155378</v>
      </c>
      <c r="AF28" s="155">
        <v>848802694</v>
      </c>
      <c r="AG28" s="154">
        <f t="shared" si="9"/>
        <v>0.19339639136442233</v>
      </c>
    </row>
    <row r="29" spans="1:33" ht="12.75">
      <c r="A29" s="66" t="s">
        <v>570</v>
      </c>
      <c r="B29" s="67" t="s">
        <v>318</v>
      </c>
      <c r="C29" s="68" t="s">
        <v>319</v>
      </c>
      <c r="D29" s="69">
        <v>437812215</v>
      </c>
      <c r="E29" s="147">
        <v>551696965</v>
      </c>
      <c r="F29" s="154">
        <f t="shared" si="0"/>
        <v>0.7935737239373792</v>
      </c>
      <c r="G29" s="155">
        <v>180977315</v>
      </c>
      <c r="H29" s="155">
        <v>554885906</v>
      </c>
      <c r="I29" s="154">
        <f t="shared" si="1"/>
        <v>0.32615230093805986</v>
      </c>
      <c r="J29" s="155">
        <v>180977315</v>
      </c>
      <c r="K29" s="155">
        <v>391407643</v>
      </c>
      <c r="L29" s="154">
        <f t="shared" si="2"/>
        <v>0.46237552647892466</v>
      </c>
      <c r="M29" s="155">
        <v>180977315</v>
      </c>
      <c r="N29" s="155">
        <v>437812215</v>
      </c>
      <c r="O29" s="154">
        <f t="shared" si="3"/>
        <v>0.41336744110714224</v>
      </c>
      <c r="P29" s="155">
        <v>0</v>
      </c>
      <c r="Q29" s="155">
        <v>87442250</v>
      </c>
      <c r="R29" s="154">
        <f t="shared" si="4"/>
        <v>0</v>
      </c>
      <c r="S29" s="155">
        <v>0</v>
      </c>
      <c r="T29" s="155">
        <v>87442250</v>
      </c>
      <c r="U29" s="154">
        <f t="shared" si="5"/>
        <v>0</v>
      </c>
      <c r="V29" s="155">
        <v>0</v>
      </c>
      <c r="W29" s="155">
        <v>1077076082</v>
      </c>
      <c r="X29" s="154">
        <f t="shared" si="6"/>
        <v>0</v>
      </c>
      <c r="Y29" s="155">
        <v>83842250</v>
      </c>
      <c r="Z29" s="155">
        <v>87442250</v>
      </c>
      <c r="AA29" s="154">
        <f t="shared" si="7"/>
        <v>0.9588299706377638</v>
      </c>
      <c r="AB29" s="155">
        <v>189717036</v>
      </c>
      <c r="AC29" s="155">
        <v>258258996</v>
      </c>
      <c r="AD29" s="154">
        <f t="shared" si="8"/>
        <v>0.7345999130268438</v>
      </c>
      <c r="AE29" s="155">
        <v>0</v>
      </c>
      <c r="AF29" s="155">
        <v>554885906</v>
      </c>
      <c r="AG29" s="154">
        <f t="shared" si="9"/>
        <v>0</v>
      </c>
    </row>
    <row r="30" spans="1:33" ht="12.75">
      <c r="A30" s="66" t="s">
        <v>571</v>
      </c>
      <c r="B30" s="67" t="s">
        <v>533</v>
      </c>
      <c r="C30" s="68" t="s">
        <v>534</v>
      </c>
      <c r="D30" s="69">
        <v>10554900</v>
      </c>
      <c r="E30" s="147">
        <v>130320900</v>
      </c>
      <c r="F30" s="154">
        <f t="shared" si="0"/>
        <v>0.08099161377798957</v>
      </c>
      <c r="G30" s="155">
        <v>79949195</v>
      </c>
      <c r="H30" s="155">
        <v>153800927</v>
      </c>
      <c r="I30" s="154">
        <f t="shared" si="1"/>
        <v>0.5198225820836567</v>
      </c>
      <c r="J30" s="155">
        <v>79949195</v>
      </c>
      <c r="K30" s="155">
        <v>153800927</v>
      </c>
      <c r="L30" s="154">
        <f t="shared" si="2"/>
        <v>0.5198225820836567</v>
      </c>
      <c r="M30" s="155">
        <v>79949195</v>
      </c>
      <c r="N30" s="155">
        <v>10554900</v>
      </c>
      <c r="O30" s="154">
        <f t="shared" si="3"/>
        <v>7.574604685975234</v>
      </c>
      <c r="P30" s="155">
        <v>0</v>
      </c>
      <c r="Q30" s="155">
        <v>0</v>
      </c>
      <c r="R30" s="154">
        <f t="shared" si="4"/>
        <v>0</v>
      </c>
      <c r="S30" s="155">
        <v>0</v>
      </c>
      <c r="T30" s="155">
        <v>0</v>
      </c>
      <c r="U30" s="154">
        <f t="shared" si="5"/>
        <v>0</v>
      </c>
      <c r="V30" s="155">
        <v>0</v>
      </c>
      <c r="W30" s="155">
        <v>47592400</v>
      </c>
      <c r="X30" s="154">
        <f t="shared" si="6"/>
        <v>0</v>
      </c>
      <c r="Y30" s="155">
        <v>0</v>
      </c>
      <c r="Z30" s="155">
        <v>0</v>
      </c>
      <c r="AA30" s="154">
        <f t="shared" si="7"/>
        <v>0</v>
      </c>
      <c r="AB30" s="155">
        <v>30000</v>
      </c>
      <c r="AC30" s="155">
        <v>1847800</v>
      </c>
      <c r="AD30" s="154">
        <f t="shared" si="8"/>
        <v>0.016235523325035178</v>
      </c>
      <c r="AE30" s="155">
        <v>11667300</v>
      </c>
      <c r="AF30" s="155">
        <v>153800927</v>
      </c>
      <c r="AG30" s="154">
        <f t="shared" si="9"/>
        <v>0.07585975083232106</v>
      </c>
    </row>
    <row r="31" spans="1:33" ht="16.5">
      <c r="A31" s="70"/>
      <c r="B31" s="71" t="s">
        <v>604</v>
      </c>
      <c r="C31" s="72"/>
      <c r="D31" s="73">
        <f>SUM(D25:D30)</f>
        <v>2297990313</v>
      </c>
      <c r="E31" s="148">
        <f>SUM(E25:E30)</f>
        <v>3133959707</v>
      </c>
      <c r="F31" s="156">
        <f t="shared" si="0"/>
        <v>0.7332545813742334</v>
      </c>
      <c r="G31" s="157">
        <f>SUM(G25:G30)</f>
        <v>921256124</v>
      </c>
      <c r="H31" s="157">
        <f>SUM(H25:H30)</f>
        <v>2681224922</v>
      </c>
      <c r="I31" s="156">
        <f t="shared" si="1"/>
        <v>0.3435952412797989</v>
      </c>
      <c r="J31" s="157">
        <f>SUM(J25:J30)</f>
        <v>921256124</v>
      </c>
      <c r="K31" s="157">
        <f>SUM(K25:K30)</f>
        <v>1997876876</v>
      </c>
      <c r="L31" s="156">
        <f t="shared" si="2"/>
        <v>0.4611175668865392</v>
      </c>
      <c r="M31" s="157">
        <f>SUM(M25:M30)</f>
        <v>921256124</v>
      </c>
      <c r="N31" s="157">
        <f>SUM(N25:N30)</f>
        <v>2297990313</v>
      </c>
      <c r="O31" s="156">
        <f t="shared" si="3"/>
        <v>0.40089643493636434</v>
      </c>
      <c r="P31" s="157">
        <f>SUM(P25:P30)</f>
        <v>173969799</v>
      </c>
      <c r="Q31" s="157">
        <f>SUM(Q25:Q30)</f>
        <v>730303499</v>
      </c>
      <c r="R31" s="156">
        <f t="shared" si="4"/>
        <v>0.23821575446128324</v>
      </c>
      <c r="S31" s="157">
        <f>SUM(S25:S30)</f>
        <v>0</v>
      </c>
      <c r="T31" s="157">
        <f>SUM(T25:T30)</f>
        <v>730303499</v>
      </c>
      <c r="U31" s="156">
        <f t="shared" si="5"/>
        <v>0</v>
      </c>
      <c r="V31" s="157">
        <f>SUM(V25:V30)</f>
        <v>0</v>
      </c>
      <c r="W31" s="157">
        <f>SUM(W25:W30)</f>
        <v>6797520957</v>
      </c>
      <c r="X31" s="156">
        <f t="shared" si="6"/>
        <v>0</v>
      </c>
      <c r="Y31" s="157">
        <f>SUM(Y25:Y30)</f>
        <v>609101984</v>
      </c>
      <c r="Z31" s="157">
        <f>SUM(Z25:Z30)</f>
        <v>730303499</v>
      </c>
      <c r="AA31" s="156">
        <f t="shared" si="7"/>
        <v>0.8340395258054213</v>
      </c>
      <c r="AB31" s="157">
        <f>SUM(AB25:AB30)</f>
        <v>762078212</v>
      </c>
      <c r="AC31" s="157">
        <f>SUM(AC25:AC30)</f>
        <v>1160819667</v>
      </c>
      <c r="AD31" s="156">
        <f t="shared" si="8"/>
        <v>0.6565000866753923</v>
      </c>
      <c r="AE31" s="157">
        <f>SUM(AE25:AE30)</f>
        <v>494054934</v>
      </c>
      <c r="AF31" s="157">
        <f>SUM(AF25:AF30)</f>
        <v>2681224922</v>
      </c>
      <c r="AG31" s="156">
        <f t="shared" si="9"/>
        <v>0.18426463589316136</v>
      </c>
    </row>
    <row r="32" spans="1:33" ht="12.75">
      <c r="A32" s="66" t="s">
        <v>570</v>
      </c>
      <c r="B32" s="67" t="s">
        <v>320</v>
      </c>
      <c r="C32" s="68" t="s">
        <v>321</v>
      </c>
      <c r="D32" s="69">
        <v>140881847</v>
      </c>
      <c r="E32" s="147">
        <v>261505847</v>
      </c>
      <c r="F32" s="154">
        <f t="shared" si="0"/>
        <v>0.5387330670277518</v>
      </c>
      <c r="G32" s="155">
        <v>70709751</v>
      </c>
      <c r="H32" s="155">
        <v>248255849</v>
      </c>
      <c r="I32" s="154">
        <f t="shared" si="1"/>
        <v>0.2848261230695112</v>
      </c>
      <c r="J32" s="155">
        <v>70709751</v>
      </c>
      <c r="K32" s="155">
        <v>218900786</v>
      </c>
      <c r="L32" s="154">
        <f t="shared" si="2"/>
        <v>0.32302191459467855</v>
      </c>
      <c r="M32" s="155">
        <v>70709751</v>
      </c>
      <c r="N32" s="155">
        <v>140881847</v>
      </c>
      <c r="O32" s="154">
        <f t="shared" si="3"/>
        <v>0.5019081769988436</v>
      </c>
      <c r="P32" s="155">
        <v>33590958</v>
      </c>
      <c r="Q32" s="155">
        <v>65507958</v>
      </c>
      <c r="R32" s="154">
        <f t="shared" si="4"/>
        <v>0.5127767530167862</v>
      </c>
      <c r="S32" s="155">
        <v>0</v>
      </c>
      <c r="T32" s="155">
        <v>65507958</v>
      </c>
      <c r="U32" s="154">
        <f t="shared" si="5"/>
        <v>0</v>
      </c>
      <c r="V32" s="155">
        <v>0</v>
      </c>
      <c r="W32" s="155">
        <v>829057800</v>
      </c>
      <c r="X32" s="154">
        <f t="shared" si="6"/>
        <v>0</v>
      </c>
      <c r="Y32" s="155">
        <v>52920000</v>
      </c>
      <c r="Z32" s="155">
        <v>65507958</v>
      </c>
      <c r="AA32" s="154">
        <f t="shared" si="7"/>
        <v>0.807840781726092</v>
      </c>
      <c r="AB32" s="155">
        <v>7437000</v>
      </c>
      <c r="AC32" s="155">
        <v>58611396</v>
      </c>
      <c r="AD32" s="154">
        <f t="shared" si="8"/>
        <v>0.12688658703846603</v>
      </c>
      <c r="AE32" s="155">
        <v>45240000</v>
      </c>
      <c r="AF32" s="155">
        <v>248255849</v>
      </c>
      <c r="AG32" s="154">
        <f t="shared" si="9"/>
        <v>0.18223135600724558</v>
      </c>
    </row>
    <row r="33" spans="1:33" ht="12.75">
      <c r="A33" s="66" t="s">
        <v>570</v>
      </c>
      <c r="B33" s="67" t="s">
        <v>322</v>
      </c>
      <c r="C33" s="68" t="s">
        <v>323</v>
      </c>
      <c r="D33" s="69">
        <v>199919510</v>
      </c>
      <c r="E33" s="147">
        <v>413024510</v>
      </c>
      <c r="F33" s="154">
        <f t="shared" si="0"/>
        <v>0.48403788433766315</v>
      </c>
      <c r="G33" s="155">
        <v>109053193</v>
      </c>
      <c r="H33" s="155">
        <v>328915031</v>
      </c>
      <c r="I33" s="154">
        <f t="shared" si="1"/>
        <v>0.3315543004174838</v>
      </c>
      <c r="J33" s="155">
        <v>109053193</v>
      </c>
      <c r="K33" s="155">
        <v>263954220</v>
      </c>
      <c r="L33" s="154">
        <f t="shared" si="2"/>
        <v>0.41315192081414726</v>
      </c>
      <c r="M33" s="155">
        <v>109053193</v>
      </c>
      <c r="N33" s="155">
        <v>199919510</v>
      </c>
      <c r="O33" s="154">
        <f t="shared" si="3"/>
        <v>0.5454854956377194</v>
      </c>
      <c r="P33" s="155">
        <v>19030000</v>
      </c>
      <c r="Q33" s="155">
        <v>94449000</v>
      </c>
      <c r="R33" s="154">
        <f t="shared" si="4"/>
        <v>0.20148439898781353</v>
      </c>
      <c r="S33" s="155">
        <v>0</v>
      </c>
      <c r="T33" s="155">
        <v>94449000</v>
      </c>
      <c r="U33" s="154">
        <f t="shared" si="5"/>
        <v>0</v>
      </c>
      <c r="V33" s="155">
        <v>0</v>
      </c>
      <c r="W33" s="155">
        <v>891662963</v>
      </c>
      <c r="X33" s="154">
        <f t="shared" si="6"/>
        <v>0</v>
      </c>
      <c r="Y33" s="155">
        <v>77719000</v>
      </c>
      <c r="Z33" s="155">
        <v>94449000</v>
      </c>
      <c r="AA33" s="154">
        <f t="shared" si="7"/>
        <v>0.8228673675740347</v>
      </c>
      <c r="AB33" s="155">
        <v>18947246</v>
      </c>
      <c r="AC33" s="155">
        <v>81101633</v>
      </c>
      <c r="AD33" s="154">
        <f t="shared" si="8"/>
        <v>0.23362348326574386</v>
      </c>
      <c r="AE33" s="155">
        <v>25000473</v>
      </c>
      <c r="AF33" s="155">
        <v>328915031</v>
      </c>
      <c r="AG33" s="154">
        <f t="shared" si="9"/>
        <v>0.07600891003366764</v>
      </c>
    </row>
    <row r="34" spans="1:33" ht="12.75">
      <c r="A34" s="66" t="s">
        <v>570</v>
      </c>
      <c r="B34" s="67" t="s">
        <v>324</v>
      </c>
      <c r="C34" s="68" t="s">
        <v>325</v>
      </c>
      <c r="D34" s="69">
        <v>139791727</v>
      </c>
      <c r="E34" s="147">
        <v>368044727</v>
      </c>
      <c r="F34" s="154">
        <f t="shared" si="0"/>
        <v>0.379822659434542</v>
      </c>
      <c r="G34" s="155">
        <v>71518220</v>
      </c>
      <c r="H34" s="155">
        <v>231113769</v>
      </c>
      <c r="I34" s="154">
        <f t="shared" si="1"/>
        <v>0.3094502777114937</v>
      </c>
      <c r="J34" s="155">
        <v>71518220</v>
      </c>
      <c r="K34" s="155">
        <v>231113769</v>
      </c>
      <c r="L34" s="154">
        <f t="shared" si="2"/>
        <v>0.3094502777114937</v>
      </c>
      <c r="M34" s="155">
        <v>71518220</v>
      </c>
      <c r="N34" s="155">
        <v>139791727</v>
      </c>
      <c r="O34" s="154">
        <f t="shared" si="3"/>
        <v>0.5116055258405957</v>
      </c>
      <c r="P34" s="155">
        <v>0</v>
      </c>
      <c r="Q34" s="155">
        <v>154910000</v>
      </c>
      <c r="R34" s="154">
        <f t="shared" si="4"/>
        <v>0</v>
      </c>
      <c r="S34" s="155">
        <v>0</v>
      </c>
      <c r="T34" s="155">
        <v>154910000</v>
      </c>
      <c r="U34" s="154">
        <f t="shared" si="5"/>
        <v>0</v>
      </c>
      <c r="V34" s="155">
        <v>0</v>
      </c>
      <c r="W34" s="155">
        <v>299689541</v>
      </c>
      <c r="X34" s="154">
        <f t="shared" si="6"/>
        <v>0</v>
      </c>
      <c r="Y34" s="155">
        <v>144260000</v>
      </c>
      <c r="Z34" s="155">
        <v>154910000</v>
      </c>
      <c r="AA34" s="154">
        <f t="shared" si="7"/>
        <v>0.9312504034600736</v>
      </c>
      <c r="AB34" s="155">
        <v>39145154</v>
      </c>
      <c r="AC34" s="155">
        <v>0</v>
      </c>
      <c r="AD34" s="154">
        <f t="shared" si="8"/>
        <v>0</v>
      </c>
      <c r="AE34" s="155">
        <v>15468458</v>
      </c>
      <c r="AF34" s="155">
        <v>231113769</v>
      </c>
      <c r="AG34" s="154">
        <f t="shared" si="9"/>
        <v>0.06693005815676867</v>
      </c>
    </row>
    <row r="35" spans="1:33" ht="12.75">
      <c r="A35" s="66" t="s">
        <v>570</v>
      </c>
      <c r="B35" s="67" t="s">
        <v>326</v>
      </c>
      <c r="C35" s="68" t="s">
        <v>327</v>
      </c>
      <c r="D35" s="69">
        <v>314285371</v>
      </c>
      <c r="E35" s="147">
        <v>628900042</v>
      </c>
      <c r="F35" s="154">
        <f t="shared" si="0"/>
        <v>0.4997381936889742</v>
      </c>
      <c r="G35" s="155">
        <v>160342140</v>
      </c>
      <c r="H35" s="155">
        <v>481092254</v>
      </c>
      <c r="I35" s="154">
        <f t="shared" si="1"/>
        <v>0.3332877190743545</v>
      </c>
      <c r="J35" s="155">
        <v>160342140</v>
      </c>
      <c r="K35" s="155">
        <v>481092254</v>
      </c>
      <c r="L35" s="154">
        <f t="shared" si="2"/>
        <v>0.3332877190743545</v>
      </c>
      <c r="M35" s="155">
        <v>160342140</v>
      </c>
      <c r="N35" s="155">
        <v>314285371</v>
      </c>
      <c r="O35" s="154">
        <f t="shared" si="3"/>
        <v>0.5101800936194386</v>
      </c>
      <c r="P35" s="155">
        <v>78994799</v>
      </c>
      <c r="Q35" s="155">
        <v>241013799</v>
      </c>
      <c r="R35" s="154">
        <f t="shared" si="4"/>
        <v>0.32776048229504073</v>
      </c>
      <c r="S35" s="155">
        <v>0</v>
      </c>
      <c r="T35" s="155">
        <v>241013799</v>
      </c>
      <c r="U35" s="154">
        <f t="shared" si="5"/>
        <v>0</v>
      </c>
      <c r="V35" s="155">
        <v>0</v>
      </c>
      <c r="W35" s="155">
        <v>1545968265</v>
      </c>
      <c r="X35" s="154">
        <f t="shared" si="6"/>
        <v>0</v>
      </c>
      <c r="Y35" s="155">
        <v>173379411</v>
      </c>
      <c r="Z35" s="155">
        <v>241013799</v>
      </c>
      <c r="AA35" s="154">
        <f t="shared" si="7"/>
        <v>0.7193754536851228</v>
      </c>
      <c r="AB35" s="155">
        <v>82690378</v>
      </c>
      <c r="AC35" s="155">
        <v>12926016</v>
      </c>
      <c r="AD35" s="154">
        <f t="shared" si="8"/>
        <v>6.397205295119548</v>
      </c>
      <c r="AE35" s="155">
        <v>52660049</v>
      </c>
      <c r="AF35" s="155">
        <v>481092254</v>
      </c>
      <c r="AG35" s="154">
        <f t="shared" si="9"/>
        <v>0.10945935745621047</v>
      </c>
    </row>
    <row r="36" spans="1:33" ht="12.75">
      <c r="A36" s="66" t="s">
        <v>571</v>
      </c>
      <c r="B36" s="67" t="s">
        <v>553</v>
      </c>
      <c r="C36" s="68" t="s">
        <v>554</v>
      </c>
      <c r="D36" s="69">
        <v>757185720</v>
      </c>
      <c r="E36" s="147">
        <v>1573002720</v>
      </c>
      <c r="F36" s="154">
        <f t="shared" si="0"/>
        <v>0.48136326172404836</v>
      </c>
      <c r="G36" s="155">
        <v>297798861</v>
      </c>
      <c r="H36" s="155">
        <v>911854668</v>
      </c>
      <c r="I36" s="154">
        <f t="shared" si="1"/>
        <v>0.3265858819949584</v>
      </c>
      <c r="J36" s="155">
        <v>297798861</v>
      </c>
      <c r="K36" s="155">
        <v>784694218</v>
      </c>
      <c r="L36" s="154">
        <f t="shared" si="2"/>
        <v>0.3795094371397547</v>
      </c>
      <c r="M36" s="155">
        <v>297798861</v>
      </c>
      <c r="N36" s="155">
        <v>757185720</v>
      </c>
      <c r="O36" s="154">
        <f t="shared" si="3"/>
        <v>0.39329698531557095</v>
      </c>
      <c r="P36" s="155">
        <v>0</v>
      </c>
      <c r="Q36" s="155">
        <v>690166000</v>
      </c>
      <c r="R36" s="154">
        <f t="shared" si="4"/>
        <v>0</v>
      </c>
      <c r="S36" s="155">
        <v>0</v>
      </c>
      <c r="T36" s="155">
        <v>690166000</v>
      </c>
      <c r="U36" s="154">
        <f t="shared" si="5"/>
        <v>0</v>
      </c>
      <c r="V36" s="155">
        <v>0</v>
      </c>
      <c r="W36" s="155">
        <v>3259297000</v>
      </c>
      <c r="X36" s="154">
        <f t="shared" si="6"/>
        <v>0</v>
      </c>
      <c r="Y36" s="155">
        <v>667866000</v>
      </c>
      <c r="Z36" s="155">
        <v>690166000</v>
      </c>
      <c r="AA36" s="154">
        <f t="shared" si="7"/>
        <v>0.9676889328074695</v>
      </c>
      <c r="AB36" s="155">
        <v>71261000</v>
      </c>
      <c r="AC36" s="155">
        <v>46427000</v>
      </c>
      <c r="AD36" s="154">
        <f t="shared" si="8"/>
        <v>1.534904258297973</v>
      </c>
      <c r="AE36" s="155">
        <v>145123000</v>
      </c>
      <c r="AF36" s="155">
        <v>911854668</v>
      </c>
      <c r="AG36" s="154">
        <f t="shared" si="9"/>
        <v>0.15915145811371775</v>
      </c>
    </row>
    <row r="37" spans="1:33" ht="16.5">
      <c r="A37" s="70"/>
      <c r="B37" s="71" t="s">
        <v>605</v>
      </c>
      <c r="C37" s="72"/>
      <c r="D37" s="73">
        <f>SUM(D32:D36)</f>
        <v>1552064175</v>
      </c>
      <c r="E37" s="148">
        <f>SUM(E32:E36)</f>
        <v>3244477846</v>
      </c>
      <c r="F37" s="156">
        <f t="shared" si="0"/>
        <v>0.4783710195196691</v>
      </c>
      <c r="G37" s="157">
        <f>SUM(G32:G36)</f>
        <v>709422165</v>
      </c>
      <c r="H37" s="157">
        <f>SUM(H32:H36)</f>
        <v>2201231571</v>
      </c>
      <c r="I37" s="156">
        <f t="shared" si="1"/>
        <v>0.3222842041456437</v>
      </c>
      <c r="J37" s="157">
        <f>SUM(J32:J36)</f>
        <v>709422165</v>
      </c>
      <c r="K37" s="157">
        <f>SUM(K32:K36)</f>
        <v>1979755247</v>
      </c>
      <c r="L37" s="156">
        <f t="shared" si="2"/>
        <v>0.3583383178678349</v>
      </c>
      <c r="M37" s="157">
        <f>SUM(M32:M36)</f>
        <v>709422165</v>
      </c>
      <c r="N37" s="157">
        <f>SUM(N32:N36)</f>
        <v>1552064175</v>
      </c>
      <c r="O37" s="156">
        <f t="shared" si="3"/>
        <v>0.4570830101145785</v>
      </c>
      <c r="P37" s="157">
        <f>SUM(P32:P36)</f>
        <v>131615757</v>
      </c>
      <c r="Q37" s="157">
        <f>SUM(Q32:Q36)</f>
        <v>1246046757</v>
      </c>
      <c r="R37" s="156">
        <f t="shared" si="4"/>
        <v>0.1056266598830368</v>
      </c>
      <c r="S37" s="157">
        <f>SUM(S32:S36)</f>
        <v>0</v>
      </c>
      <c r="T37" s="157">
        <f>SUM(T32:T36)</f>
        <v>1246046757</v>
      </c>
      <c r="U37" s="156">
        <f t="shared" si="5"/>
        <v>0</v>
      </c>
      <c r="V37" s="157">
        <f>SUM(V32:V36)</f>
        <v>0</v>
      </c>
      <c r="W37" s="157">
        <f>SUM(W32:W36)</f>
        <v>6825675569</v>
      </c>
      <c r="X37" s="156">
        <f t="shared" si="6"/>
        <v>0</v>
      </c>
      <c r="Y37" s="157">
        <f>SUM(Y32:Y36)</f>
        <v>1116144411</v>
      </c>
      <c r="Z37" s="157">
        <f>SUM(Z32:Z36)</f>
        <v>1246046757</v>
      </c>
      <c r="AA37" s="156">
        <f t="shared" si="7"/>
        <v>0.8957484177297209</v>
      </c>
      <c r="AB37" s="157">
        <f>SUM(AB32:AB36)</f>
        <v>219480778</v>
      </c>
      <c r="AC37" s="157">
        <f>SUM(AC32:AC36)</f>
        <v>199066045</v>
      </c>
      <c r="AD37" s="156">
        <f t="shared" si="8"/>
        <v>1.1025525623920442</v>
      </c>
      <c r="AE37" s="157">
        <f>SUM(AE32:AE36)</f>
        <v>283491980</v>
      </c>
      <c r="AF37" s="157">
        <f>SUM(AF32:AF36)</f>
        <v>2201231571</v>
      </c>
      <c r="AG37" s="156">
        <f t="shared" si="9"/>
        <v>0.1287878948016415</v>
      </c>
    </row>
    <row r="38" spans="1:33" ht="16.5">
      <c r="A38" s="74"/>
      <c r="B38" s="75" t="s">
        <v>606</v>
      </c>
      <c r="C38" s="76"/>
      <c r="D38" s="77">
        <f>SUM(D6:D11,D13:D17,D19:D23,D25:D30,D32:D36)</f>
        <v>11465186820</v>
      </c>
      <c r="E38" s="149">
        <f>SUM(E6:E11,E13:E17,E19:E23,E25:E30,E32:E36)</f>
        <v>19398626661</v>
      </c>
      <c r="F38" s="158">
        <f t="shared" si="0"/>
        <v>0.5910308508101867</v>
      </c>
      <c r="G38" s="159">
        <f>SUM(G6:G11,G13:G17,G19:G23,G25:G30,G32:G36)</f>
        <v>5002181338</v>
      </c>
      <c r="H38" s="159">
        <f>SUM(H6:H11,H13:H17,H19:H23,H25:H30,H32:H36)</f>
        <v>14862094057</v>
      </c>
      <c r="I38" s="158">
        <f t="shared" si="1"/>
        <v>0.3365731180825079</v>
      </c>
      <c r="J38" s="159">
        <f>SUM(J6:J11,J13:J17,J19:J23,J25:J30,J32:J36)</f>
        <v>5002181338</v>
      </c>
      <c r="K38" s="159">
        <f>SUM(K6:K11,K13:K17,K19:K23,K25:K30,K32:K36)</f>
        <v>12099668587</v>
      </c>
      <c r="L38" s="158">
        <f t="shared" si="2"/>
        <v>0.4134147395883546</v>
      </c>
      <c r="M38" s="159">
        <f>SUM(M6:M11,M13:M17,M19:M23,M25:M30,M32:M36)</f>
        <v>5002181338</v>
      </c>
      <c r="N38" s="159">
        <f>SUM(N6:N11,N13:N17,N19:N23,N25:N30,N32:N36)</f>
        <v>11465186820</v>
      </c>
      <c r="O38" s="158">
        <f t="shared" si="3"/>
        <v>0.43629305100150123</v>
      </c>
      <c r="P38" s="159">
        <f>SUM(P6:P11,P13:P17,P19:P23,P25:P30,P32:P36)</f>
        <v>1333728880</v>
      </c>
      <c r="Q38" s="159">
        <f>SUM(Q6:Q11,Q13:Q17,Q19:Q23,Q25:Q30,Q32:Q36)</f>
        <v>5816357219</v>
      </c>
      <c r="R38" s="158">
        <f t="shared" si="4"/>
        <v>0.22930656247232808</v>
      </c>
      <c r="S38" s="159">
        <f>SUM(S6:S11,S13:S17,S19:S23,S25:S30,S32:S36)</f>
        <v>255000000</v>
      </c>
      <c r="T38" s="159">
        <f>SUM(T6:T11,T13:T17,T19:T23,T25:T30,T32:T36)</f>
        <v>5816357219</v>
      </c>
      <c r="U38" s="158">
        <f t="shared" si="5"/>
        <v>0.04384187394250896</v>
      </c>
      <c r="V38" s="159">
        <f>SUM(V6:V11,V13:V17,V19:V23,V25:V30,V32:V36)</f>
        <v>255000000</v>
      </c>
      <c r="W38" s="159">
        <f>SUM(W6:W11,W13:W17,W19:W23,W25:W30,W32:W36)</f>
        <v>42694367474</v>
      </c>
      <c r="X38" s="158">
        <f t="shared" si="6"/>
        <v>0.005972684808020398</v>
      </c>
      <c r="Y38" s="159">
        <f>SUM(Y6:Y11,Y13:Y17,Y19:Y23,Y25:Y30,Y32:Y36)</f>
        <v>4873852929</v>
      </c>
      <c r="Z38" s="159">
        <f>SUM(Z6:Z11,Z13:Z17,Z19:Z23,Z25:Z30,Z32:Z36)</f>
        <v>5816357219</v>
      </c>
      <c r="AA38" s="158">
        <f t="shared" si="7"/>
        <v>0.8379562577550826</v>
      </c>
      <c r="AB38" s="159">
        <f>SUM(AB6:AB11,AB13:AB17,AB19:AB23,AB25:AB30,AB32:AB36)</f>
        <v>2557040537</v>
      </c>
      <c r="AC38" s="159">
        <f>SUM(AC6:AC11,AC13:AC17,AC19:AC23,AC25:AC30,AC32:AC36)</f>
        <v>4289647006</v>
      </c>
      <c r="AD38" s="158">
        <f t="shared" si="8"/>
        <v>0.5960957937619168</v>
      </c>
      <c r="AE38" s="159">
        <f>SUM(AE6:AE11,AE13:AE17,AE19:AE23,AE25:AE30,AE32:AE36)</f>
        <v>2751080910</v>
      </c>
      <c r="AF38" s="159">
        <f>SUM(AF6:AF11,AF13:AF17,AF19:AF23,AF25:AF30,AF32:AF36)</f>
        <v>14862094057</v>
      </c>
      <c r="AG38" s="158">
        <f t="shared" si="9"/>
        <v>0.18510721971270594</v>
      </c>
    </row>
    <row r="39" spans="1:33" ht="13.5">
      <c r="A39" s="78"/>
      <c r="B39" s="134" t="s">
        <v>47</v>
      </c>
      <c r="C39" s="78"/>
      <c r="D39" s="80"/>
      <c r="E39" s="80"/>
      <c r="F39" s="96"/>
      <c r="G39" s="80"/>
      <c r="H39" s="80"/>
      <c r="I39" s="96"/>
      <c r="J39" s="80"/>
      <c r="K39" s="80"/>
      <c r="L39" s="96"/>
      <c r="M39" s="80"/>
      <c r="N39" s="80"/>
      <c r="O39" s="96"/>
      <c r="P39" s="80"/>
      <c r="Q39" s="80"/>
      <c r="R39" s="96"/>
      <c r="S39" s="80"/>
      <c r="T39" s="80"/>
      <c r="U39" s="96"/>
      <c r="V39" s="80"/>
      <c r="W39" s="80"/>
      <c r="X39" s="96"/>
      <c r="Y39" s="80"/>
      <c r="Z39" s="80"/>
      <c r="AA39" s="96"/>
      <c r="AB39" s="80"/>
      <c r="AC39" s="80"/>
      <c r="AD39" s="96"/>
      <c r="AE39" s="80"/>
      <c r="AF39" s="80"/>
      <c r="AG39" s="96"/>
    </row>
    <row r="40" spans="1:33" ht="13.5">
      <c r="A40" s="79"/>
      <c r="C40" s="78"/>
      <c r="D40" s="80"/>
      <c r="E40" s="80"/>
      <c r="F40" s="96"/>
      <c r="G40" s="80"/>
      <c r="H40" s="80"/>
      <c r="I40" s="96"/>
      <c r="J40" s="80"/>
      <c r="K40" s="80"/>
      <c r="L40" s="96"/>
      <c r="M40" s="80"/>
      <c r="N40" s="80"/>
      <c r="O40" s="96"/>
      <c r="P40" s="80"/>
      <c r="Q40" s="80"/>
      <c r="R40" s="96"/>
      <c r="S40" s="80"/>
      <c r="T40" s="80"/>
      <c r="U40" s="96"/>
      <c r="V40" s="80"/>
      <c r="W40" s="80"/>
      <c r="X40" s="96"/>
      <c r="Y40" s="80"/>
      <c r="Z40" s="80"/>
      <c r="AA40" s="96"/>
      <c r="AB40" s="80"/>
      <c r="AC40" s="80"/>
      <c r="AD40" s="96"/>
      <c r="AE40" s="80"/>
      <c r="AF40" s="80"/>
      <c r="AG40" s="96"/>
    </row>
    <row r="41" spans="1:33" ht="12.75">
      <c r="A41" s="78"/>
      <c r="B41" s="78"/>
      <c r="C41" s="78"/>
      <c r="D41" s="80"/>
      <c r="E41" s="80"/>
      <c r="F41" s="96"/>
      <c r="G41" s="80"/>
      <c r="H41" s="80"/>
      <c r="I41" s="96"/>
      <c r="J41" s="80"/>
      <c r="K41" s="80"/>
      <c r="L41" s="96"/>
      <c r="M41" s="80"/>
      <c r="N41" s="80"/>
      <c r="O41" s="96"/>
      <c r="P41" s="80"/>
      <c r="Q41" s="80"/>
      <c r="R41" s="96"/>
      <c r="S41" s="80"/>
      <c r="T41" s="80"/>
      <c r="U41" s="96"/>
      <c r="V41" s="80"/>
      <c r="W41" s="80"/>
      <c r="X41" s="96"/>
      <c r="Y41" s="80"/>
      <c r="Z41" s="80"/>
      <c r="AA41" s="96"/>
      <c r="AB41" s="80"/>
      <c r="AC41" s="80"/>
      <c r="AD41" s="96"/>
      <c r="AE41" s="80"/>
      <c r="AF41" s="80"/>
      <c r="AG41" s="96"/>
    </row>
    <row r="42" spans="1:33" ht="409.5">
      <c r="A42" s="78"/>
      <c r="B42" s="78"/>
      <c r="C42" s="78"/>
      <c r="D42" s="80"/>
      <c r="E42" s="80"/>
      <c r="F42" s="96"/>
      <c r="G42" s="80"/>
      <c r="H42" s="80"/>
      <c r="I42" s="96"/>
      <c r="J42" s="80"/>
      <c r="K42" s="80"/>
      <c r="L42" s="96"/>
      <c r="M42" s="80"/>
      <c r="N42" s="80"/>
      <c r="O42" s="96"/>
      <c r="P42" s="80"/>
      <c r="Q42" s="80"/>
      <c r="R42" s="96"/>
      <c r="S42" s="80"/>
      <c r="T42" s="80"/>
      <c r="U42" s="96"/>
      <c r="V42" s="80"/>
      <c r="W42" s="80"/>
      <c r="X42" s="96"/>
      <c r="Y42" s="80"/>
      <c r="Z42" s="80"/>
      <c r="AA42" s="96"/>
      <c r="AB42" s="80"/>
      <c r="AC42" s="80"/>
      <c r="AD42" s="96"/>
      <c r="AE42" s="80"/>
      <c r="AF42" s="80"/>
      <c r="AG42" s="96"/>
    </row>
    <row r="43" spans="1:33" ht="409.5">
      <c r="A43" s="78"/>
      <c r="B43" s="78"/>
      <c r="C43" s="78"/>
      <c r="D43" s="80"/>
      <c r="E43" s="80"/>
      <c r="F43" s="96"/>
      <c r="G43" s="80"/>
      <c r="H43" s="80"/>
      <c r="I43" s="96"/>
      <c r="J43" s="80"/>
      <c r="K43" s="80"/>
      <c r="L43" s="96"/>
      <c r="M43" s="80"/>
      <c r="N43" s="80"/>
      <c r="O43" s="96"/>
      <c r="P43" s="80"/>
      <c r="Q43" s="80"/>
      <c r="R43" s="96"/>
      <c r="S43" s="80"/>
      <c r="T43" s="80"/>
      <c r="U43" s="96"/>
      <c r="V43" s="80"/>
      <c r="W43" s="80"/>
      <c r="X43" s="96"/>
      <c r="Y43" s="80"/>
      <c r="Z43" s="80"/>
      <c r="AA43" s="96"/>
      <c r="AB43" s="80"/>
      <c r="AC43" s="80"/>
      <c r="AD43" s="96"/>
      <c r="AE43" s="80"/>
      <c r="AF43" s="80"/>
      <c r="AG43" s="96"/>
    </row>
    <row r="44" spans="1:33" ht="12.75">
      <c r="A44" s="78"/>
      <c r="B44" s="78"/>
      <c r="C44" s="78"/>
      <c r="D44" s="80"/>
      <c r="E44" s="80"/>
      <c r="F44" s="96"/>
      <c r="G44" s="80"/>
      <c r="H44" s="80"/>
      <c r="I44" s="96"/>
      <c r="J44" s="80"/>
      <c r="K44" s="80"/>
      <c r="L44" s="96"/>
      <c r="M44" s="80"/>
      <c r="N44" s="80"/>
      <c r="O44" s="96"/>
      <c r="P44" s="80"/>
      <c r="Q44" s="80"/>
      <c r="R44" s="96"/>
      <c r="S44" s="80"/>
      <c r="T44" s="80"/>
      <c r="U44" s="96"/>
      <c r="V44" s="80"/>
      <c r="W44" s="80"/>
      <c r="X44" s="96"/>
      <c r="Y44" s="80"/>
      <c r="Z44" s="80"/>
      <c r="AA44" s="96"/>
      <c r="AB44" s="80"/>
      <c r="AC44" s="80"/>
      <c r="AD44" s="96"/>
      <c r="AE44" s="80"/>
      <c r="AF44" s="80"/>
      <c r="AG44" s="96"/>
    </row>
    <row r="45" spans="1:33" ht="12.75">
      <c r="A45" s="78"/>
      <c r="B45" s="78"/>
      <c r="C45" s="78"/>
      <c r="D45" s="80"/>
      <c r="E45" s="80"/>
      <c r="F45" s="96"/>
      <c r="G45" s="80"/>
      <c r="H45" s="80"/>
      <c r="I45" s="96"/>
      <c r="J45" s="80"/>
      <c r="K45" s="80"/>
      <c r="L45" s="96"/>
      <c r="M45" s="80"/>
      <c r="N45" s="80"/>
      <c r="O45" s="96"/>
      <c r="P45" s="80"/>
      <c r="Q45" s="80"/>
      <c r="R45" s="96"/>
      <c r="S45" s="80"/>
      <c r="T45" s="80"/>
      <c r="U45" s="96"/>
      <c r="V45" s="80"/>
      <c r="W45" s="80"/>
      <c r="X45" s="96"/>
      <c r="Y45" s="80"/>
      <c r="Z45" s="80"/>
      <c r="AA45" s="96"/>
      <c r="AB45" s="80"/>
      <c r="AC45" s="80"/>
      <c r="AD45" s="96"/>
      <c r="AE45" s="80"/>
      <c r="AF45" s="80"/>
      <c r="AG45" s="96"/>
    </row>
    <row r="46" spans="1:33" ht="12.75">
      <c r="A46" s="78"/>
      <c r="B46" s="78"/>
      <c r="C46" s="78"/>
      <c r="D46" s="80"/>
      <c r="E46" s="80"/>
      <c r="F46" s="96"/>
      <c r="G46" s="80"/>
      <c r="H46" s="80"/>
      <c r="I46" s="96"/>
      <c r="J46" s="80"/>
      <c r="K46" s="80"/>
      <c r="L46" s="96"/>
      <c r="M46" s="80"/>
      <c r="N46" s="80"/>
      <c r="O46" s="96"/>
      <c r="P46" s="80"/>
      <c r="Q46" s="80"/>
      <c r="R46" s="96"/>
      <c r="S46" s="80"/>
      <c r="T46" s="80"/>
      <c r="U46" s="96"/>
      <c r="V46" s="80"/>
      <c r="W46" s="80"/>
      <c r="X46" s="96"/>
      <c r="Y46" s="80"/>
      <c r="Z46" s="80"/>
      <c r="AA46" s="96"/>
      <c r="AB46" s="80"/>
      <c r="AC46" s="80"/>
      <c r="AD46" s="96"/>
      <c r="AE46" s="80"/>
      <c r="AF46" s="80"/>
      <c r="AG46" s="96"/>
    </row>
    <row r="47" spans="1:33" ht="12.75">
      <c r="A47" s="78"/>
      <c r="B47" s="78"/>
      <c r="C47" s="78"/>
      <c r="D47" s="80"/>
      <c r="E47" s="80"/>
      <c r="F47" s="96"/>
      <c r="G47" s="80"/>
      <c r="H47" s="80"/>
      <c r="I47" s="96"/>
      <c r="J47" s="80"/>
      <c r="K47" s="80"/>
      <c r="L47" s="96"/>
      <c r="M47" s="80"/>
      <c r="N47" s="80"/>
      <c r="O47" s="96"/>
      <c r="P47" s="80"/>
      <c r="Q47" s="80"/>
      <c r="R47" s="96"/>
      <c r="S47" s="80"/>
      <c r="T47" s="80"/>
      <c r="U47" s="96"/>
      <c r="V47" s="80"/>
      <c r="W47" s="80"/>
      <c r="X47" s="96"/>
      <c r="Y47" s="80"/>
      <c r="Z47" s="80"/>
      <c r="AA47" s="96"/>
      <c r="AB47" s="80"/>
      <c r="AC47" s="80"/>
      <c r="AD47" s="96"/>
      <c r="AE47" s="80"/>
      <c r="AF47" s="80"/>
      <c r="AG47" s="96"/>
    </row>
    <row r="48" spans="1:33" ht="12.75">
      <c r="A48" s="78"/>
      <c r="B48" s="78"/>
      <c r="C48" s="78"/>
      <c r="D48" s="80"/>
      <c r="E48" s="80"/>
      <c r="F48" s="96"/>
      <c r="G48" s="80"/>
      <c r="H48" s="80"/>
      <c r="I48" s="96"/>
      <c r="J48" s="80"/>
      <c r="K48" s="80"/>
      <c r="L48" s="96"/>
      <c r="M48" s="80"/>
      <c r="N48" s="80"/>
      <c r="O48" s="96"/>
      <c r="P48" s="80"/>
      <c r="Q48" s="80"/>
      <c r="R48" s="96"/>
      <c r="S48" s="80"/>
      <c r="T48" s="80"/>
      <c r="U48" s="96"/>
      <c r="V48" s="80"/>
      <c r="W48" s="80"/>
      <c r="X48" s="96"/>
      <c r="Y48" s="80"/>
      <c r="Z48" s="80"/>
      <c r="AA48" s="96"/>
      <c r="AB48" s="80"/>
      <c r="AC48" s="80"/>
      <c r="AD48" s="96"/>
      <c r="AE48" s="80"/>
      <c r="AF48" s="80"/>
      <c r="AG48" s="96"/>
    </row>
    <row r="49" spans="1:33" ht="12.75">
      <c r="A49" s="78"/>
      <c r="B49" s="78"/>
      <c r="C49" s="78"/>
      <c r="D49" s="80"/>
      <c r="E49" s="80"/>
      <c r="F49" s="96"/>
      <c r="G49" s="80"/>
      <c r="H49" s="80"/>
      <c r="I49" s="96"/>
      <c r="J49" s="80"/>
      <c r="K49" s="80"/>
      <c r="L49" s="96"/>
      <c r="M49" s="80"/>
      <c r="N49" s="80"/>
      <c r="O49" s="96"/>
      <c r="P49" s="80"/>
      <c r="Q49" s="80"/>
      <c r="R49" s="96"/>
      <c r="S49" s="80"/>
      <c r="T49" s="80"/>
      <c r="U49" s="96"/>
      <c r="V49" s="80"/>
      <c r="W49" s="80"/>
      <c r="X49" s="96"/>
      <c r="Y49" s="80"/>
      <c r="Z49" s="80"/>
      <c r="AA49" s="96"/>
      <c r="AB49" s="80"/>
      <c r="AC49" s="80"/>
      <c r="AD49" s="96"/>
      <c r="AE49" s="80"/>
      <c r="AF49" s="80"/>
      <c r="AG49" s="96"/>
    </row>
    <row r="50" spans="1:33" ht="12.75">
      <c r="A50" s="78"/>
      <c r="B50" s="78"/>
      <c r="C50" s="78"/>
      <c r="D50" s="80"/>
      <c r="E50" s="80"/>
      <c r="F50" s="96"/>
      <c r="G50" s="80"/>
      <c r="H50" s="80"/>
      <c r="I50" s="96"/>
      <c r="J50" s="80"/>
      <c r="K50" s="80"/>
      <c r="L50" s="96"/>
      <c r="M50" s="80"/>
      <c r="N50" s="80"/>
      <c r="O50" s="96"/>
      <c r="P50" s="80"/>
      <c r="Q50" s="80"/>
      <c r="R50" s="96"/>
      <c r="S50" s="80"/>
      <c r="T50" s="80"/>
      <c r="U50" s="96"/>
      <c r="V50" s="80"/>
      <c r="W50" s="80"/>
      <c r="X50" s="96"/>
      <c r="Y50" s="80"/>
      <c r="Z50" s="80"/>
      <c r="AA50" s="96"/>
      <c r="AB50" s="80"/>
      <c r="AC50" s="80"/>
      <c r="AD50" s="96"/>
      <c r="AE50" s="80"/>
      <c r="AF50" s="80"/>
      <c r="AG50" s="96"/>
    </row>
    <row r="51" spans="1:33" ht="12.75">
      <c r="A51" s="78"/>
      <c r="B51" s="78"/>
      <c r="C51" s="78"/>
      <c r="D51" s="80"/>
      <c r="E51" s="80"/>
      <c r="F51" s="96"/>
      <c r="G51" s="80"/>
      <c r="H51" s="80"/>
      <c r="I51" s="96"/>
      <c r="J51" s="80"/>
      <c r="K51" s="80"/>
      <c r="L51" s="96"/>
      <c r="M51" s="80"/>
      <c r="N51" s="80"/>
      <c r="O51" s="96"/>
      <c r="P51" s="80"/>
      <c r="Q51" s="80"/>
      <c r="R51" s="96"/>
      <c r="S51" s="80"/>
      <c r="T51" s="80"/>
      <c r="U51" s="96"/>
      <c r="V51" s="80"/>
      <c r="W51" s="80"/>
      <c r="X51" s="96"/>
      <c r="Y51" s="80"/>
      <c r="Z51" s="80"/>
      <c r="AA51" s="96"/>
      <c r="AB51" s="80"/>
      <c r="AC51" s="80"/>
      <c r="AD51" s="96"/>
      <c r="AE51" s="80"/>
      <c r="AF51" s="80"/>
      <c r="AG51" s="96"/>
    </row>
    <row r="52" spans="1:33" ht="12.75">
      <c r="A52" s="78"/>
      <c r="B52" s="78"/>
      <c r="C52" s="78"/>
      <c r="D52" s="80"/>
      <c r="E52" s="80"/>
      <c r="F52" s="96"/>
      <c r="G52" s="80"/>
      <c r="H52" s="80"/>
      <c r="I52" s="96"/>
      <c r="J52" s="80"/>
      <c r="K52" s="80"/>
      <c r="L52" s="96"/>
      <c r="M52" s="80"/>
      <c r="N52" s="80"/>
      <c r="O52" s="96"/>
      <c r="P52" s="80"/>
      <c r="Q52" s="80"/>
      <c r="R52" s="96"/>
      <c r="S52" s="80"/>
      <c r="T52" s="80"/>
      <c r="U52" s="96"/>
      <c r="V52" s="80"/>
      <c r="W52" s="80"/>
      <c r="X52" s="96"/>
      <c r="Y52" s="80"/>
      <c r="Z52" s="80"/>
      <c r="AA52" s="96"/>
      <c r="AB52" s="80"/>
      <c r="AC52" s="80"/>
      <c r="AD52" s="96"/>
      <c r="AE52" s="80"/>
      <c r="AF52" s="80"/>
      <c r="AG52" s="96"/>
    </row>
    <row r="53" spans="1:33" ht="12.75">
      <c r="A53" s="78"/>
      <c r="B53" s="78"/>
      <c r="C53" s="78"/>
      <c r="D53" s="80"/>
      <c r="E53" s="80"/>
      <c r="F53" s="96"/>
      <c r="G53" s="80"/>
      <c r="H53" s="80"/>
      <c r="I53" s="96"/>
      <c r="J53" s="80"/>
      <c r="K53" s="80"/>
      <c r="L53" s="96"/>
      <c r="M53" s="80"/>
      <c r="N53" s="80"/>
      <c r="O53" s="96"/>
      <c r="P53" s="80"/>
      <c r="Q53" s="80"/>
      <c r="R53" s="96"/>
      <c r="S53" s="80"/>
      <c r="T53" s="80"/>
      <c r="U53" s="96"/>
      <c r="V53" s="80"/>
      <c r="W53" s="80"/>
      <c r="X53" s="96"/>
      <c r="Y53" s="80"/>
      <c r="Z53" s="80"/>
      <c r="AA53" s="96"/>
      <c r="AB53" s="80"/>
      <c r="AC53" s="80"/>
      <c r="AD53" s="96"/>
      <c r="AE53" s="80"/>
      <c r="AF53" s="80"/>
      <c r="AG53" s="96"/>
    </row>
    <row r="54" spans="1:33" ht="12.75">
      <c r="A54" s="78"/>
      <c r="B54" s="78"/>
      <c r="C54" s="78"/>
      <c r="D54" s="80"/>
      <c r="E54" s="80"/>
      <c r="F54" s="96"/>
      <c r="G54" s="80"/>
      <c r="H54" s="80"/>
      <c r="I54" s="96"/>
      <c r="J54" s="80"/>
      <c r="K54" s="80"/>
      <c r="L54" s="96"/>
      <c r="M54" s="80"/>
      <c r="N54" s="80"/>
      <c r="O54" s="96"/>
      <c r="P54" s="80"/>
      <c r="Q54" s="80"/>
      <c r="R54" s="96"/>
      <c r="S54" s="80"/>
      <c r="T54" s="80"/>
      <c r="U54" s="96"/>
      <c r="V54" s="80"/>
      <c r="W54" s="80"/>
      <c r="X54" s="96"/>
      <c r="Y54" s="80"/>
      <c r="Z54" s="80"/>
      <c r="AA54" s="96"/>
      <c r="AB54" s="80"/>
      <c r="AC54" s="80"/>
      <c r="AD54" s="96"/>
      <c r="AE54" s="80"/>
      <c r="AF54" s="80"/>
      <c r="AG54" s="96"/>
    </row>
    <row r="55" spans="1:33" ht="12.75">
      <c r="A55" s="78"/>
      <c r="B55" s="78"/>
      <c r="C55" s="78"/>
      <c r="D55" s="80"/>
      <c r="E55" s="80"/>
      <c r="F55" s="96"/>
      <c r="G55" s="80"/>
      <c r="H55" s="80"/>
      <c r="I55" s="96"/>
      <c r="J55" s="80"/>
      <c r="K55" s="80"/>
      <c r="L55" s="96"/>
      <c r="M55" s="80"/>
      <c r="N55" s="80"/>
      <c r="O55" s="96"/>
      <c r="P55" s="80"/>
      <c r="Q55" s="80"/>
      <c r="R55" s="96"/>
      <c r="S55" s="80"/>
      <c r="T55" s="80"/>
      <c r="U55" s="96"/>
      <c r="V55" s="80"/>
      <c r="W55" s="80"/>
      <c r="X55" s="96"/>
      <c r="Y55" s="80"/>
      <c r="Z55" s="80"/>
      <c r="AA55" s="96"/>
      <c r="AB55" s="80"/>
      <c r="AC55" s="80"/>
      <c r="AD55" s="96"/>
      <c r="AE55" s="80"/>
      <c r="AF55" s="80"/>
      <c r="AG55" s="96"/>
    </row>
    <row r="56" spans="1:33" ht="12.75">
      <c r="A56" s="78"/>
      <c r="B56" s="78"/>
      <c r="C56" s="78"/>
      <c r="D56" s="80"/>
      <c r="E56" s="80"/>
      <c r="F56" s="96"/>
      <c r="G56" s="80"/>
      <c r="H56" s="80"/>
      <c r="I56" s="96"/>
      <c r="J56" s="80"/>
      <c r="K56" s="80"/>
      <c r="L56" s="96"/>
      <c r="M56" s="80"/>
      <c r="N56" s="80"/>
      <c r="O56" s="96"/>
      <c r="P56" s="80"/>
      <c r="Q56" s="80"/>
      <c r="R56" s="96"/>
      <c r="S56" s="80"/>
      <c r="T56" s="80"/>
      <c r="U56" s="96"/>
      <c r="V56" s="80"/>
      <c r="W56" s="80"/>
      <c r="X56" s="96"/>
      <c r="Y56" s="80"/>
      <c r="Z56" s="80"/>
      <c r="AA56" s="96"/>
      <c r="AB56" s="80"/>
      <c r="AC56" s="80"/>
      <c r="AD56" s="96"/>
      <c r="AE56" s="80"/>
      <c r="AF56" s="80"/>
      <c r="AG56" s="96"/>
    </row>
    <row r="57" spans="1:33" ht="12.75">
      <c r="A57" s="78"/>
      <c r="B57" s="78"/>
      <c r="C57" s="78"/>
      <c r="D57" s="80"/>
      <c r="E57" s="80"/>
      <c r="F57" s="96"/>
      <c r="G57" s="80"/>
      <c r="H57" s="80"/>
      <c r="I57" s="96"/>
      <c r="J57" s="80"/>
      <c r="K57" s="80"/>
      <c r="L57" s="96"/>
      <c r="M57" s="80"/>
      <c r="N57" s="80"/>
      <c r="O57" s="96"/>
      <c r="P57" s="80"/>
      <c r="Q57" s="80"/>
      <c r="R57" s="96"/>
      <c r="S57" s="80"/>
      <c r="T57" s="80"/>
      <c r="U57" s="96"/>
      <c r="V57" s="80"/>
      <c r="W57" s="80"/>
      <c r="X57" s="96"/>
      <c r="Y57" s="80"/>
      <c r="Z57" s="80"/>
      <c r="AA57" s="96"/>
      <c r="AB57" s="80"/>
      <c r="AC57" s="80"/>
      <c r="AD57" s="96"/>
      <c r="AE57" s="80"/>
      <c r="AF57" s="80"/>
      <c r="AG57" s="96"/>
    </row>
    <row r="58" spans="1:33" ht="12.75">
      <c r="A58" s="78"/>
      <c r="B58" s="78"/>
      <c r="C58" s="78"/>
      <c r="D58" s="80"/>
      <c r="E58" s="80"/>
      <c r="F58" s="96"/>
      <c r="G58" s="80"/>
      <c r="H58" s="80"/>
      <c r="I58" s="96"/>
      <c r="J58" s="80"/>
      <c r="K58" s="80"/>
      <c r="L58" s="96"/>
      <c r="M58" s="80"/>
      <c r="N58" s="80"/>
      <c r="O58" s="96"/>
      <c r="P58" s="80"/>
      <c r="Q58" s="80"/>
      <c r="R58" s="96"/>
      <c r="S58" s="80"/>
      <c r="T58" s="80"/>
      <c r="U58" s="96"/>
      <c r="V58" s="80"/>
      <c r="W58" s="80"/>
      <c r="X58" s="96"/>
      <c r="Y58" s="80"/>
      <c r="Z58" s="80"/>
      <c r="AA58" s="96"/>
      <c r="AB58" s="80"/>
      <c r="AC58" s="80"/>
      <c r="AD58" s="96"/>
      <c r="AE58" s="80"/>
      <c r="AF58" s="80"/>
      <c r="AG58" s="96"/>
    </row>
    <row r="59" spans="1:33" ht="12.75">
      <c r="A59" s="78"/>
      <c r="B59" s="78"/>
      <c r="C59" s="78"/>
      <c r="D59" s="80"/>
      <c r="E59" s="80"/>
      <c r="F59" s="96"/>
      <c r="G59" s="80"/>
      <c r="H59" s="80"/>
      <c r="I59" s="96"/>
      <c r="J59" s="80"/>
      <c r="K59" s="80"/>
      <c r="L59" s="96"/>
      <c r="M59" s="80"/>
      <c r="N59" s="80"/>
      <c r="O59" s="96"/>
      <c r="P59" s="80"/>
      <c r="Q59" s="80"/>
      <c r="R59" s="96"/>
      <c r="S59" s="80"/>
      <c r="T59" s="80"/>
      <c r="U59" s="96"/>
      <c r="V59" s="80"/>
      <c r="W59" s="80"/>
      <c r="X59" s="96"/>
      <c r="Y59" s="80"/>
      <c r="Z59" s="80"/>
      <c r="AA59" s="96"/>
      <c r="AB59" s="80"/>
      <c r="AC59" s="80"/>
      <c r="AD59" s="96"/>
      <c r="AE59" s="80"/>
      <c r="AF59" s="80"/>
      <c r="AG59" s="96"/>
    </row>
    <row r="60" spans="1:33" ht="12.75">
      <c r="A60" s="78"/>
      <c r="B60" s="78"/>
      <c r="C60" s="78"/>
      <c r="D60" s="80"/>
      <c r="E60" s="80"/>
      <c r="F60" s="96"/>
      <c r="G60" s="80"/>
      <c r="H60" s="80"/>
      <c r="I60" s="96"/>
      <c r="J60" s="80"/>
      <c r="K60" s="80"/>
      <c r="L60" s="96"/>
      <c r="M60" s="80"/>
      <c r="N60" s="80"/>
      <c r="O60" s="96"/>
      <c r="P60" s="80"/>
      <c r="Q60" s="80"/>
      <c r="R60" s="96"/>
      <c r="S60" s="80"/>
      <c r="T60" s="80"/>
      <c r="U60" s="96"/>
      <c r="V60" s="80"/>
      <c r="W60" s="80"/>
      <c r="X60" s="96"/>
      <c r="Y60" s="80"/>
      <c r="Z60" s="80"/>
      <c r="AA60" s="96"/>
      <c r="AB60" s="80"/>
      <c r="AC60" s="80"/>
      <c r="AD60" s="96"/>
      <c r="AE60" s="80"/>
      <c r="AF60" s="80"/>
      <c r="AG60" s="96"/>
    </row>
    <row r="61" spans="1:33" ht="12.75">
      <c r="A61" s="78"/>
      <c r="B61" s="78"/>
      <c r="C61" s="78"/>
      <c r="D61" s="80"/>
      <c r="E61" s="80"/>
      <c r="F61" s="96"/>
      <c r="G61" s="80"/>
      <c r="H61" s="80"/>
      <c r="I61" s="96"/>
      <c r="J61" s="80"/>
      <c r="K61" s="80"/>
      <c r="L61" s="96"/>
      <c r="M61" s="80"/>
      <c r="N61" s="80"/>
      <c r="O61" s="96"/>
      <c r="P61" s="80"/>
      <c r="Q61" s="80"/>
      <c r="R61" s="96"/>
      <c r="S61" s="80"/>
      <c r="T61" s="80"/>
      <c r="U61" s="96"/>
      <c r="V61" s="80"/>
      <c r="W61" s="80"/>
      <c r="X61" s="96"/>
      <c r="Y61" s="80"/>
      <c r="Z61" s="80"/>
      <c r="AA61" s="96"/>
      <c r="AB61" s="80"/>
      <c r="AC61" s="80"/>
      <c r="AD61" s="96"/>
      <c r="AE61" s="80"/>
      <c r="AF61" s="80"/>
      <c r="AG61" s="96"/>
    </row>
    <row r="62" spans="1:33" ht="12.75">
      <c r="A62" s="78"/>
      <c r="B62" s="78"/>
      <c r="C62" s="78"/>
      <c r="D62" s="80"/>
      <c r="E62" s="80"/>
      <c r="F62" s="96"/>
      <c r="G62" s="80"/>
      <c r="H62" s="80"/>
      <c r="I62" s="96"/>
      <c r="J62" s="80"/>
      <c r="K62" s="80"/>
      <c r="L62" s="96"/>
      <c r="M62" s="80"/>
      <c r="N62" s="80"/>
      <c r="O62" s="96"/>
      <c r="P62" s="80"/>
      <c r="Q62" s="80"/>
      <c r="R62" s="96"/>
      <c r="S62" s="80"/>
      <c r="T62" s="80"/>
      <c r="U62" s="96"/>
      <c r="V62" s="80"/>
      <c r="W62" s="80"/>
      <c r="X62" s="96"/>
      <c r="Y62" s="80"/>
      <c r="Z62" s="80"/>
      <c r="AA62" s="96"/>
      <c r="AB62" s="80"/>
      <c r="AC62" s="80"/>
      <c r="AD62" s="96"/>
      <c r="AE62" s="80"/>
      <c r="AF62" s="80"/>
      <c r="AG62" s="96"/>
    </row>
    <row r="63" spans="1:33" ht="12.75">
      <c r="A63" s="78"/>
      <c r="B63" s="78"/>
      <c r="C63" s="78"/>
      <c r="D63" s="80"/>
      <c r="E63" s="80"/>
      <c r="F63" s="96"/>
      <c r="G63" s="80"/>
      <c r="H63" s="80"/>
      <c r="I63" s="96"/>
      <c r="J63" s="80"/>
      <c r="K63" s="80"/>
      <c r="L63" s="96"/>
      <c r="M63" s="80"/>
      <c r="N63" s="80"/>
      <c r="O63" s="96"/>
      <c r="P63" s="80"/>
      <c r="Q63" s="80"/>
      <c r="R63" s="96"/>
      <c r="S63" s="80"/>
      <c r="T63" s="80"/>
      <c r="U63" s="96"/>
      <c r="V63" s="80"/>
      <c r="W63" s="80"/>
      <c r="X63" s="96"/>
      <c r="Y63" s="80"/>
      <c r="Z63" s="80"/>
      <c r="AA63" s="96"/>
      <c r="AB63" s="80"/>
      <c r="AC63" s="80"/>
      <c r="AD63" s="96"/>
      <c r="AE63" s="80"/>
      <c r="AF63" s="80"/>
      <c r="AG63" s="96"/>
    </row>
    <row r="64" spans="1:33" ht="12.75">
      <c r="A64" s="78"/>
      <c r="B64" s="78"/>
      <c r="C64" s="78"/>
      <c r="D64" s="80"/>
      <c r="E64" s="80"/>
      <c r="F64" s="96"/>
      <c r="G64" s="80"/>
      <c r="H64" s="80"/>
      <c r="I64" s="96"/>
      <c r="J64" s="80"/>
      <c r="K64" s="80"/>
      <c r="L64" s="96"/>
      <c r="M64" s="80"/>
      <c r="N64" s="80"/>
      <c r="O64" s="96"/>
      <c r="P64" s="80"/>
      <c r="Q64" s="80"/>
      <c r="R64" s="96"/>
      <c r="S64" s="80"/>
      <c r="T64" s="80"/>
      <c r="U64" s="96"/>
      <c r="V64" s="80"/>
      <c r="W64" s="80"/>
      <c r="X64" s="96"/>
      <c r="Y64" s="80"/>
      <c r="Z64" s="80"/>
      <c r="AA64" s="96"/>
      <c r="AB64" s="80"/>
      <c r="AC64" s="80"/>
      <c r="AD64" s="96"/>
      <c r="AE64" s="80"/>
      <c r="AF64" s="80"/>
      <c r="AG64" s="96"/>
    </row>
    <row r="65" spans="1:33" ht="12.75">
      <c r="A65" s="78"/>
      <c r="B65" s="78"/>
      <c r="C65" s="78"/>
      <c r="D65" s="80"/>
      <c r="E65" s="80"/>
      <c r="F65" s="96"/>
      <c r="G65" s="80"/>
      <c r="H65" s="80"/>
      <c r="I65" s="96"/>
      <c r="J65" s="80"/>
      <c r="K65" s="80"/>
      <c r="L65" s="96"/>
      <c r="M65" s="80"/>
      <c r="N65" s="80"/>
      <c r="O65" s="96"/>
      <c r="P65" s="80"/>
      <c r="Q65" s="80"/>
      <c r="R65" s="96"/>
      <c r="S65" s="80"/>
      <c r="T65" s="80"/>
      <c r="U65" s="96"/>
      <c r="V65" s="80"/>
      <c r="W65" s="80"/>
      <c r="X65" s="96"/>
      <c r="Y65" s="80"/>
      <c r="Z65" s="80"/>
      <c r="AA65" s="96"/>
      <c r="AB65" s="80"/>
      <c r="AC65" s="80"/>
      <c r="AD65" s="96"/>
      <c r="AE65" s="80"/>
      <c r="AF65" s="80"/>
      <c r="AG65" s="96"/>
    </row>
    <row r="66" spans="1:33" ht="12.75">
      <c r="A66" s="78"/>
      <c r="B66" s="78"/>
      <c r="C66" s="78"/>
      <c r="D66" s="80"/>
      <c r="E66" s="80"/>
      <c r="F66" s="96"/>
      <c r="G66" s="80"/>
      <c r="H66" s="80"/>
      <c r="I66" s="96"/>
      <c r="J66" s="80"/>
      <c r="K66" s="80"/>
      <c r="L66" s="96"/>
      <c r="M66" s="80"/>
      <c r="N66" s="80"/>
      <c r="O66" s="96"/>
      <c r="P66" s="80"/>
      <c r="Q66" s="80"/>
      <c r="R66" s="96"/>
      <c r="S66" s="80"/>
      <c r="T66" s="80"/>
      <c r="U66" s="96"/>
      <c r="V66" s="80"/>
      <c r="W66" s="80"/>
      <c r="X66" s="96"/>
      <c r="Y66" s="80"/>
      <c r="Z66" s="80"/>
      <c r="AA66" s="96"/>
      <c r="AB66" s="80"/>
      <c r="AC66" s="80"/>
      <c r="AD66" s="96"/>
      <c r="AE66" s="80"/>
      <c r="AF66" s="80"/>
      <c r="AG66" s="96"/>
    </row>
    <row r="67" spans="1:33" ht="12.75">
      <c r="A67" s="78"/>
      <c r="B67" s="78"/>
      <c r="C67" s="78"/>
      <c r="D67" s="80"/>
      <c r="E67" s="80"/>
      <c r="F67" s="96"/>
      <c r="G67" s="80"/>
      <c r="H67" s="80"/>
      <c r="I67" s="96"/>
      <c r="J67" s="80"/>
      <c r="K67" s="80"/>
      <c r="L67" s="96"/>
      <c r="M67" s="80"/>
      <c r="N67" s="80"/>
      <c r="O67" s="96"/>
      <c r="P67" s="80"/>
      <c r="Q67" s="80"/>
      <c r="R67" s="96"/>
      <c r="S67" s="80"/>
      <c r="T67" s="80"/>
      <c r="U67" s="96"/>
      <c r="V67" s="80"/>
      <c r="W67" s="80"/>
      <c r="X67" s="96"/>
      <c r="Y67" s="80"/>
      <c r="Z67" s="80"/>
      <c r="AA67" s="96"/>
      <c r="AB67" s="80"/>
      <c r="AC67" s="80"/>
      <c r="AD67" s="96"/>
      <c r="AE67" s="80"/>
      <c r="AF67" s="80"/>
      <c r="AG67" s="96"/>
    </row>
    <row r="68" spans="1:33" ht="12.75">
      <c r="A68" s="78"/>
      <c r="B68" s="78"/>
      <c r="C68" s="78"/>
      <c r="D68" s="80"/>
      <c r="E68" s="80"/>
      <c r="F68" s="96"/>
      <c r="G68" s="80"/>
      <c r="H68" s="80"/>
      <c r="I68" s="96"/>
      <c r="J68" s="80"/>
      <c r="K68" s="80"/>
      <c r="L68" s="96"/>
      <c r="M68" s="80"/>
      <c r="N68" s="80"/>
      <c r="O68" s="96"/>
      <c r="P68" s="80"/>
      <c r="Q68" s="80"/>
      <c r="R68" s="96"/>
      <c r="S68" s="80"/>
      <c r="T68" s="80"/>
      <c r="U68" s="96"/>
      <c r="V68" s="80"/>
      <c r="W68" s="80"/>
      <c r="X68" s="96"/>
      <c r="Y68" s="80"/>
      <c r="Z68" s="80"/>
      <c r="AA68" s="96"/>
      <c r="AB68" s="80"/>
      <c r="AC68" s="80"/>
      <c r="AD68" s="96"/>
      <c r="AE68" s="80"/>
      <c r="AF68" s="80"/>
      <c r="AG68" s="96"/>
    </row>
    <row r="69" spans="1:33" ht="12.75">
      <c r="A69" s="78"/>
      <c r="B69" s="78"/>
      <c r="C69" s="78"/>
      <c r="D69" s="80"/>
      <c r="E69" s="80"/>
      <c r="F69" s="96"/>
      <c r="G69" s="80"/>
      <c r="H69" s="80"/>
      <c r="I69" s="96"/>
      <c r="J69" s="80"/>
      <c r="K69" s="80"/>
      <c r="L69" s="96"/>
      <c r="M69" s="80"/>
      <c r="N69" s="80"/>
      <c r="O69" s="96"/>
      <c r="P69" s="80"/>
      <c r="Q69" s="80"/>
      <c r="R69" s="96"/>
      <c r="S69" s="80"/>
      <c r="T69" s="80"/>
      <c r="U69" s="96"/>
      <c r="V69" s="80"/>
      <c r="W69" s="80"/>
      <c r="X69" s="96"/>
      <c r="Y69" s="80"/>
      <c r="Z69" s="80"/>
      <c r="AA69" s="96"/>
      <c r="AB69" s="80"/>
      <c r="AC69" s="80"/>
      <c r="AD69" s="96"/>
      <c r="AE69" s="80"/>
      <c r="AF69" s="80"/>
      <c r="AG69" s="96"/>
    </row>
    <row r="70" spans="1:33" ht="12.75">
      <c r="A70" s="78"/>
      <c r="B70" s="78"/>
      <c r="C70" s="78"/>
      <c r="D70" s="80"/>
      <c r="E70" s="80"/>
      <c r="F70" s="96"/>
      <c r="G70" s="80"/>
      <c r="H70" s="80"/>
      <c r="I70" s="96"/>
      <c r="J70" s="80"/>
      <c r="K70" s="80"/>
      <c r="L70" s="96"/>
      <c r="M70" s="80"/>
      <c r="N70" s="80"/>
      <c r="O70" s="96"/>
      <c r="P70" s="80"/>
      <c r="Q70" s="80"/>
      <c r="R70" s="96"/>
      <c r="S70" s="80"/>
      <c r="T70" s="80"/>
      <c r="U70" s="96"/>
      <c r="V70" s="80"/>
      <c r="W70" s="80"/>
      <c r="X70" s="96"/>
      <c r="Y70" s="80"/>
      <c r="Z70" s="80"/>
      <c r="AA70" s="96"/>
      <c r="AB70" s="80"/>
      <c r="AC70" s="80"/>
      <c r="AD70" s="96"/>
      <c r="AE70" s="80"/>
      <c r="AF70" s="80"/>
      <c r="AG70" s="96"/>
    </row>
    <row r="71" spans="1:33" ht="12.75">
      <c r="A71" s="78"/>
      <c r="B71" s="78"/>
      <c r="C71" s="78"/>
      <c r="D71" s="80"/>
      <c r="E71" s="80"/>
      <c r="F71" s="96"/>
      <c r="G71" s="80"/>
      <c r="H71" s="80"/>
      <c r="I71" s="96"/>
      <c r="J71" s="80"/>
      <c r="K71" s="80"/>
      <c r="L71" s="96"/>
      <c r="M71" s="80"/>
      <c r="N71" s="80"/>
      <c r="O71" s="96"/>
      <c r="P71" s="80"/>
      <c r="Q71" s="80"/>
      <c r="R71" s="96"/>
      <c r="S71" s="80"/>
      <c r="T71" s="80"/>
      <c r="U71" s="96"/>
      <c r="V71" s="80"/>
      <c r="W71" s="80"/>
      <c r="X71" s="96"/>
      <c r="Y71" s="80"/>
      <c r="Z71" s="80"/>
      <c r="AA71" s="96"/>
      <c r="AB71" s="80"/>
      <c r="AC71" s="80"/>
      <c r="AD71" s="96"/>
      <c r="AE71" s="80"/>
      <c r="AF71" s="80"/>
      <c r="AG71" s="96"/>
    </row>
    <row r="72" spans="1:33" ht="12.75">
      <c r="A72" s="78"/>
      <c r="B72" s="78"/>
      <c r="C72" s="78"/>
      <c r="D72" s="80"/>
      <c r="E72" s="80"/>
      <c r="F72" s="96"/>
      <c r="G72" s="80"/>
      <c r="H72" s="80"/>
      <c r="I72" s="96"/>
      <c r="J72" s="80"/>
      <c r="K72" s="80"/>
      <c r="L72" s="96"/>
      <c r="M72" s="80"/>
      <c r="N72" s="80"/>
      <c r="O72" s="96"/>
      <c r="P72" s="80"/>
      <c r="Q72" s="80"/>
      <c r="R72" s="96"/>
      <c r="S72" s="80"/>
      <c r="T72" s="80"/>
      <c r="U72" s="96"/>
      <c r="V72" s="80"/>
      <c r="W72" s="80"/>
      <c r="X72" s="96"/>
      <c r="Y72" s="80"/>
      <c r="Z72" s="80"/>
      <c r="AA72" s="96"/>
      <c r="AB72" s="80"/>
      <c r="AC72" s="80"/>
      <c r="AD72" s="96"/>
      <c r="AE72" s="80"/>
      <c r="AF72" s="80"/>
      <c r="AG72" s="96"/>
    </row>
    <row r="73" spans="1:33" ht="12.75">
      <c r="A73" s="78"/>
      <c r="B73" s="78"/>
      <c r="C73" s="78"/>
      <c r="D73" s="80"/>
      <c r="E73" s="80"/>
      <c r="F73" s="96"/>
      <c r="G73" s="80"/>
      <c r="H73" s="80"/>
      <c r="I73" s="96"/>
      <c r="J73" s="80"/>
      <c r="K73" s="80"/>
      <c r="L73" s="96"/>
      <c r="M73" s="80"/>
      <c r="N73" s="80"/>
      <c r="O73" s="96"/>
      <c r="P73" s="80"/>
      <c r="Q73" s="80"/>
      <c r="R73" s="96"/>
      <c r="S73" s="80"/>
      <c r="T73" s="80"/>
      <c r="U73" s="96"/>
      <c r="V73" s="80"/>
      <c r="W73" s="80"/>
      <c r="X73" s="96"/>
      <c r="Y73" s="80"/>
      <c r="Z73" s="80"/>
      <c r="AA73" s="96"/>
      <c r="AB73" s="80"/>
      <c r="AC73" s="80"/>
      <c r="AD73" s="96"/>
      <c r="AE73" s="80"/>
      <c r="AF73" s="80"/>
      <c r="AG73" s="96"/>
    </row>
    <row r="74" spans="1:33" ht="12.75">
      <c r="A74" s="78"/>
      <c r="B74" s="78"/>
      <c r="C74" s="78"/>
      <c r="D74" s="80"/>
      <c r="E74" s="80"/>
      <c r="F74" s="96"/>
      <c r="G74" s="80"/>
      <c r="H74" s="80"/>
      <c r="I74" s="96"/>
      <c r="J74" s="80"/>
      <c r="K74" s="80"/>
      <c r="L74" s="96"/>
      <c r="M74" s="80"/>
      <c r="N74" s="80"/>
      <c r="O74" s="96"/>
      <c r="P74" s="80"/>
      <c r="Q74" s="80"/>
      <c r="R74" s="96"/>
      <c r="S74" s="80"/>
      <c r="T74" s="80"/>
      <c r="U74" s="96"/>
      <c r="V74" s="80"/>
      <c r="W74" s="80"/>
      <c r="X74" s="96"/>
      <c r="Y74" s="80"/>
      <c r="Z74" s="80"/>
      <c r="AA74" s="96"/>
      <c r="AB74" s="80"/>
      <c r="AC74" s="80"/>
      <c r="AD74" s="96"/>
      <c r="AE74" s="80"/>
      <c r="AF74" s="80"/>
      <c r="AG74" s="96"/>
    </row>
    <row r="75" spans="1:33" ht="12.75">
      <c r="A75" s="78"/>
      <c r="B75" s="78"/>
      <c r="C75" s="78"/>
      <c r="D75" s="80"/>
      <c r="E75" s="80"/>
      <c r="F75" s="96"/>
      <c r="G75" s="80"/>
      <c r="H75" s="80"/>
      <c r="I75" s="96"/>
      <c r="J75" s="80"/>
      <c r="K75" s="80"/>
      <c r="L75" s="96"/>
      <c r="M75" s="80"/>
      <c r="N75" s="80"/>
      <c r="O75" s="96"/>
      <c r="P75" s="80"/>
      <c r="Q75" s="80"/>
      <c r="R75" s="96"/>
      <c r="S75" s="80"/>
      <c r="T75" s="80"/>
      <c r="U75" s="96"/>
      <c r="V75" s="80"/>
      <c r="W75" s="80"/>
      <c r="X75" s="96"/>
      <c r="Y75" s="80"/>
      <c r="Z75" s="80"/>
      <c r="AA75" s="96"/>
      <c r="AB75" s="80"/>
      <c r="AC75" s="80"/>
      <c r="AD75" s="96"/>
      <c r="AE75" s="80"/>
      <c r="AF75" s="80"/>
      <c r="AG75" s="96"/>
    </row>
    <row r="76" spans="1:33" ht="12.75">
      <c r="A76" s="78"/>
      <c r="B76" s="78"/>
      <c r="C76" s="78"/>
      <c r="D76" s="80"/>
      <c r="E76" s="80"/>
      <c r="F76" s="96"/>
      <c r="G76" s="80"/>
      <c r="H76" s="80"/>
      <c r="I76" s="96"/>
      <c r="J76" s="80"/>
      <c r="K76" s="80"/>
      <c r="L76" s="96"/>
      <c r="M76" s="80"/>
      <c r="N76" s="80"/>
      <c r="O76" s="96"/>
      <c r="P76" s="80"/>
      <c r="Q76" s="80"/>
      <c r="R76" s="96"/>
      <c r="S76" s="80"/>
      <c r="T76" s="80"/>
      <c r="U76" s="96"/>
      <c r="V76" s="80"/>
      <c r="W76" s="80"/>
      <c r="X76" s="96"/>
      <c r="Y76" s="80"/>
      <c r="Z76" s="80"/>
      <c r="AA76" s="96"/>
      <c r="AB76" s="80"/>
      <c r="AC76" s="80"/>
      <c r="AD76" s="96"/>
      <c r="AE76" s="80"/>
      <c r="AF76" s="80"/>
      <c r="AG76" s="96"/>
    </row>
    <row r="77" spans="1:33" ht="12.75">
      <c r="A77" s="78"/>
      <c r="B77" s="78"/>
      <c r="C77" s="78"/>
      <c r="D77" s="80"/>
      <c r="E77" s="80"/>
      <c r="F77" s="96"/>
      <c r="G77" s="80"/>
      <c r="H77" s="80"/>
      <c r="I77" s="96"/>
      <c r="J77" s="80"/>
      <c r="K77" s="80"/>
      <c r="L77" s="96"/>
      <c r="M77" s="80"/>
      <c r="N77" s="80"/>
      <c r="O77" s="96"/>
      <c r="P77" s="80"/>
      <c r="Q77" s="80"/>
      <c r="R77" s="96"/>
      <c r="S77" s="80"/>
      <c r="T77" s="80"/>
      <c r="U77" s="96"/>
      <c r="V77" s="80"/>
      <c r="W77" s="80"/>
      <c r="X77" s="96"/>
      <c r="Y77" s="80"/>
      <c r="Z77" s="80"/>
      <c r="AA77" s="96"/>
      <c r="AB77" s="80"/>
      <c r="AC77" s="80"/>
      <c r="AD77" s="96"/>
      <c r="AE77" s="80"/>
      <c r="AF77" s="80"/>
      <c r="AG77" s="96"/>
    </row>
    <row r="78" spans="1:33" ht="12.75">
      <c r="A78" s="78"/>
      <c r="B78" s="78"/>
      <c r="C78" s="78"/>
      <c r="D78" s="80"/>
      <c r="E78" s="80"/>
      <c r="F78" s="96"/>
      <c r="G78" s="80"/>
      <c r="H78" s="80"/>
      <c r="I78" s="96"/>
      <c r="J78" s="80"/>
      <c r="K78" s="80"/>
      <c r="L78" s="96"/>
      <c r="M78" s="80"/>
      <c r="N78" s="80"/>
      <c r="O78" s="96"/>
      <c r="P78" s="80"/>
      <c r="Q78" s="80"/>
      <c r="R78" s="96"/>
      <c r="S78" s="80"/>
      <c r="T78" s="80"/>
      <c r="U78" s="96"/>
      <c r="V78" s="80"/>
      <c r="W78" s="80"/>
      <c r="X78" s="96"/>
      <c r="Y78" s="80"/>
      <c r="Z78" s="80"/>
      <c r="AA78" s="96"/>
      <c r="AB78" s="80"/>
      <c r="AC78" s="80"/>
      <c r="AD78" s="96"/>
      <c r="AE78" s="80"/>
      <c r="AF78" s="80"/>
      <c r="AG78" s="96"/>
    </row>
    <row r="79" spans="1:33" ht="12.75">
      <c r="A79" s="78"/>
      <c r="B79" s="78"/>
      <c r="C79" s="78"/>
      <c r="D79" s="80"/>
      <c r="E79" s="80"/>
      <c r="F79" s="96"/>
      <c r="G79" s="80"/>
      <c r="H79" s="80"/>
      <c r="I79" s="96"/>
      <c r="J79" s="80"/>
      <c r="K79" s="80"/>
      <c r="L79" s="96"/>
      <c r="M79" s="80"/>
      <c r="N79" s="80"/>
      <c r="O79" s="96"/>
      <c r="P79" s="80"/>
      <c r="Q79" s="80"/>
      <c r="R79" s="96"/>
      <c r="S79" s="80"/>
      <c r="T79" s="80"/>
      <c r="U79" s="96"/>
      <c r="V79" s="80"/>
      <c r="W79" s="80"/>
      <c r="X79" s="96"/>
      <c r="Y79" s="80"/>
      <c r="Z79" s="80"/>
      <c r="AA79" s="96"/>
      <c r="AB79" s="80"/>
      <c r="AC79" s="80"/>
      <c r="AD79" s="96"/>
      <c r="AE79" s="80"/>
      <c r="AF79" s="80"/>
      <c r="AG79" s="96"/>
    </row>
    <row r="80" spans="1:33" ht="12.75">
      <c r="A80" s="78"/>
      <c r="B80" s="78"/>
      <c r="C80" s="78"/>
      <c r="D80" s="80"/>
      <c r="E80" s="80"/>
      <c r="F80" s="96"/>
      <c r="G80" s="80"/>
      <c r="H80" s="80"/>
      <c r="I80" s="96"/>
      <c r="J80" s="80"/>
      <c r="K80" s="80"/>
      <c r="L80" s="96"/>
      <c r="M80" s="80"/>
      <c r="N80" s="80"/>
      <c r="O80" s="96"/>
      <c r="P80" s="80"/>
      <c r="Q80" s="80"/>
      <c r="R80" s="96"/>
      <c r="S80" s="80"/>
      <c r="T80" s="80"/>
      <c r="U80" s="96"/>
      <c r="V80" s="80"/>
      <c r="W80" s="80"/>
      <c r="X80" s="96"/>
      <c r="Y80" s="80"/>
      <c r="Z80" s="80"/>
      <c r="AA80" s="96"/>
      <c r="AB80" s="80"/>
      <c r="AC80" s="80"/>
      <c r="AD80" s="96"/>
      <c r="AE80" s="80"/>
      <c r="AF80" s="80"/>
      <c r="AG80" s="96"/>
    </row>
    <row r="81" spans="4:33" ht="12.75">
      <c r="D81" s="55"/>
      <c r="E81" s="55"/>
      <c r="F81" s="97"/>
      <c r="G81" s="55"/>
      <c r="H81" s="55"/>
      <c r="I81" s="97"/>
      <c r="J81" s="55"/>
      <c r="K81" s="55"/>
      <c r="L81" s="97"/>
      <c r="M81" s="55"/>
      <c r="N81" s="55"/>
      <c r="O81" s="97"/>
      <c r="P81" s="55"/>
      <c r="Q81" s="55"/>
      <c r="R81" s="97"/>
      <c r="S81" s="55"/>
      <c r="T81" s="55"/>
      <c r="U81" s="97"/>
      <c r="V81" s="55"/>
      <c r="W81" s="55"/>
      <c r="X81" s="97"/>
      <c r="Y81" s="55"/>
      <c r="Z81" s="55"/>
      <c r="AA81" s="97"/>
      <c r="AB81" s="55"/>
      <c r="AC81" s="55"/>
      <c r="AD81" s="97"/>
      <c r="AE81" s="55"/>
      <c r="AF81" s="55"/>
      <c r="AG81" s="97"/>
    </row>
    <row r="82" spans="4:33" ht="12.75">
      <c r="D82" s="55"/>
      <c r="E82" s="55"/>
      <c r="F82" s="97"/>
      <c r="G82" s="55"/>
      <c r="H82" s="55"/>
      <c r="I82" s="97"/>
      <c r="J82" s="55"/>
      <c r="K82" s="55"/>
      <c r="L82" s="97"/>
      <c r="M82" s="55"/>
      <c r="N82" s="55"/>
      <c r="O82" s="97"/>
      <c r="P82" s="55"/>
      <c r="Q82" s="55"/>
      <c r="R82" s="97"/>
      <c r="S82" s="55"/>
      <c r="T82" s="55"/>
      <c r="U82" s="97"/>
      <c r="V82" s="55"/>
      <c r="W82" s="55"/>
      <c r="X82" s="97"/>
      <c r="Y82" s="55"/>
      <c r="Z82" s="55"/>
      <c r="AA82" s="97"/>
      <c r="AB82" s="55"/>
      <c r="AC82" s="55"/>
      <c r="AD82" s="97"/>
      <c r="AE82" s="55"/>
      <c r="AF82" s="55"/>
      <c r="AG82" s="97"/>
    </row>
  </sheetData>
  <sheetProtection/>
  <mergeCells count="1">
    <mergeCell ref="B1:AG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2016-11-30T15:59:00Z</cp:lastPrinted>
  <dcterms:created xsi:type="dcterms:W3CDTF">2016-11-03T15:08:15Z</dcterms:created>
  <dcterms:modified xsi:type="dcterms:W3CDTF">2016-11-30T15:59:04Z</dcterms:modified>
  <cp:category/>
  <cp:version/>
  <cp:contentType/>
  <cp:contentStatus/>
</cp:coreProperties>
</file>