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 per Province" sheetId="1" r:id="rId1"/>
    <sheet name="Summary per Metro" sheetId="2" r:id="rId2"/>
    <sheet name="Summary per Top 19" sheetId="3" r:id="rId3"/>
    <sheet name="Summary per Category" sheetId="4" r:id="rId4"/>
    <sheet name="EC" sheetId="5" r:id="rId5"/>
    <sheet name="FS" sheetId="6" r:id="rId6"/>
    <sheet name="GT" sheetId="7" r:id="rId7"/>
    <sheet name="KZ" sheetId="8" r:id="rId8"/>
    <sheet name="LP" sheetId="9" r:id="rId9"/>
    <sheet name="MP" sheetId="10" r:id="rId10"/>
    <sheet name="NC" sheetId="11" r:id="rId11"/>
    <sheet name="NW" sheetId="12" r:id="rId12"/>
    <sheet name="WC" sheetId="13" r:id="rId13"/>
  </sheets>
  <definedNames>
    <definedName name="_xlnm.Print_Area" localSheetId="4">'EC'!$A$1:$U$82</definedName>
    <definedName name="_xlnm.Print_Area" localSheetId="5">'FS'!$A$1:$U$82</definedName>
    <definedName name="_xlnm.Print_Area" localSheetId="6">'GT'!$A$1:$U$82</definedName>
    <definedName name="_xlnm.Print_Area" localSheetId="7">'KZ'!$A$1:$U$82</definedName>
    <definedName name="_xlnm.Print_Area" localSheetId="8">'LP'!$A$1:$U$82</definedName>
    <definedName name="_xlnm.Print_Area" localSheetId="9">'MP'!$A$1:$U$82</definedName>
    <definedName name="_xlnm.Print_Area" localSheetId="10">'NC'!$A$1:$U$82</definedName>
    <definedName name="_xlnm.Print_Area" localSheetId="11">'NW'!$A$1:$U$82</definedName>
    <definedName name="_xlnm.Print_Area" localSheetId="3">'Summary per Category'!$A$1:$U$302</definedName>
    <definedName name="_xlnm.Print_Area" localSheetId="1">'Summary per Metro'!$A$1:$U$83</definedName>
    <definedName name="_xlnm.Print_Area" localSheetId="0">'Summary per Province'!$A$1:$U$83</definedName>
    <definedName name="_xlnm.Print_Area" localSheetId="2">'Summary per Top 19'!$A$1:$U$83</definedName>
    <definedName name="_xlnm.Print_Area" localSheetId="12">'WC'!$A$1:$U$82</definedName>
    <definedName name="_xlnm.Print_Titles" localSheetId="3">'Summary per Category'!$1:$5</definedName>
  </definedNames>
  <calcPr fullCalcOnLoad="1"/>
</workbook>
</file>

<file path=xl/sharedStrings.xml><?xml version="1.0" encoding="utf-8"?>
<sst xmlns="http://schemas.openxmlformats.org/spreadsheetml/2006/main" count="1761" uniqueCount="633">
  <si>
    <t>OPERATING BUDGET FOR 2018/19</t>
  </si>
  <si>
    <t>Budgeted Expenditure</t>
  </si>
  <si>
    <t>Budgeted Revenue</t>
  </si>
  <si>
    <t>R thousands</t>
  </si>
  <si>
    <t>Code</t>
  </si>
  <si>
    <t>Salaries Wages and Allowances</t>
  </si>
  <si>
    <t>Electricity Bulk Purchases</t>
  </si>
  <si>
    <t>Water Bulk Purchases</t>
  </si>
  <si>
    <t>Waste Water Mng Bulk Purchases</t>
  </si>
  <si>
    <t>Waste Mng Bulk Purchases</t>
  </si>
  <si>
    <t>Interest and Redemption</t>
  </si>
  <si>
    <t>Debt impairment</t>
  </si>
  <si>
    <t>Other Expenditure</t>
  </si>
  <si>
    <t>Total Expenditure</t>
  </si>
  <si>
    <t>Billed Property Rates</t>
  </si>
  <si>
    <t>Billed Service Charges Electricity</t>
  </si>
  <si>
    <t>Billed Service Charges Water</t>
  </si>
  <si>
    <t>Billed Service Charges Waste water Mng</t>
  </si>
  <si>
    <t>Billed Service Charges Waste Mng</t>
  </si>
  <si>
    <t>Billed Service Charges Other</t>
  </si>
  <si>
    <t>Transfers and Subsidies</t>
  </si>
  <si>
    <t>Other Revenue</t>
  </si>
  <si>
    <t>Total Revenue</t>
  </si>
  <si>
    <t>Transfers Capital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</si>
  <si>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</si>
  <si>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</si>
  <si>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</si>
  <si>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</si>
  <si>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</si>
  <si>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</si>
  <si>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</si>
  <si>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</si>
  <si>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</si>
  <si>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</si>
  <si>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</si>
  <si>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</si>
  <si>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</si>
  <si>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</si>
  <si>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</si>
  <si>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</si>
  <si>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</si>
  <si>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</si>
  <si>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</si>
  <si>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Source: National Treasury Local Government Database : Original Budget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</si>
  <si>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</si>
  <si>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</si>
  <si>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</si>
  <si>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</si>
  <si>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</si>
  <si>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</si>
  <si>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</si>
  <si>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</si>
  <si>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</si>
  <si>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</si>
  <si>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</si>
  <si>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</si>
  <si>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</si>
  <si>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</si>
  <si>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</si>
  <si>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</si>
  <si>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</si>
  <si>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</si>
  <si>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</si>
  <si>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</si>
  <si>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</si>
  <si>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</si>
  <si>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</si>
  <si>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</si>
  <si>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</si>
  <si>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</si>
  <si>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</si>
  <si>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</si>
  <si>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</si>
  <si>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</si>
  <si>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</si>
  <si>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</si>
  <si>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</si>
  <si>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</si>
  <si>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</si>
  <si>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</si>
  <si>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</si>
  <si>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</si>
  <si>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</si>
  <si>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</si>
  <si>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</si>
  <si>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</si>
  <si>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</si>
  <si>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</si>
  <si>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</si>
  <si>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</si>
  <si>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</si>
  <si>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</si>
  <si>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</si>
  <si>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</si>
  <si>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</si>
  <si>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</si>
  <si>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</si>
  <si>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</si>
  <si>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</si>
  <si>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</si>
  <si>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Metros</t>
  </si>
  <si>
    <t>Local Municipalities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</si>
  <si>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</si>
  <si>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</si>
  <si>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</si>
  <si>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</si>
  <si>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</si>
  <si>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</si>
  <si>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</si>
  <si>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</si>
  <si>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</si>
  <si>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</si>
  <si>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</si>
  <si>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</si>
  <si>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</si>
  <si>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</si>
  <si>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</si>
  <si>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</si>
  <si>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</si>
  <si>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</si>
  <si>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</si>
  <si>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</si>
  <si>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</si>
  <si>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</si>
  <si>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</si>
  <si>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</si>
  <si>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</si>
  <si>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</si>
  <si>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</si>
  <si>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</si>
  <si>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</si>
  <si>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</si>
  <si>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</si>
  <si>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</si>
  <si>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</si>
  <si>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</si>
  <si>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</si>
  <si>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</si>
  <si>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</si>
  <si>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</si>
  <si>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Elundini</t>
  </si>
  <si>
    <t>EC141</t>
  </si>
  <si>
    <t>Senqu</t>
  </si>
  <si>
    <t>EC142</t>
  </si>
  <si>
    <t>Walter Sisulu</t>
  </si>
  <si>
    <t>EC145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</si>
  <si>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</si>
  <si>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</si>
  <si>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</si>
  <si>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</si>
  <si>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</si>
  <si>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</si>
  <si>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</si>
  <si>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</si>
  <si>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</si>
  <si>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</si>
  <si>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</si>
  <si>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</si>
  <si>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</si>
  <si>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</si>
  <si>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</si>
  <si>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</si>
  <si>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</si>
  <si>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</si>
  <si>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Letsemeng</t>
  </si>
  <si>
    <t>FS161</t>
  </si>
  <si>
    <t>Kopanong</t>
  </si>
  <si>
    <t>FS162</t>
  </si>
  <si>
    <t>Mohokare</t>
  </si>
  <si>
    <t>FS163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</si>
  <si>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</si>
  <si>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</si>
  <si>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</si>
  <si>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</si>
  <si>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</si>
  <si>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</si>
  <si>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</si>
  <si>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</si>
  <si>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</si>
  <si>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</si>
  <si>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</si>
  <si>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</si>
  <si>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</si>
  <si>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</si>
  <si>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</si>
  <si>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</si>
  <si>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</si>
  <si>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</si>
  <si>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</si>
  <si>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</si>
  <si>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</si>
  <si>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</si>
  <si>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</si>
  <si>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</si>
  <si>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</si>
  <si>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</si>
  <si>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</si>
  <si>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</si>
  <si>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Midvaal</t>
  </si>
  <si>
    <t>GT422</t>
  </si>
  <si>
    <t>Lesedi</t>
  </si>
  <si>
    <t>GT423</t>
  </si>
  <si>
    <t>Merafong City</t>
  </si>
  <si>
    <t>GT484</t>
  </si>
  <si>
    <t>Rand West City</t>
  </si>
  <si>
    <t>GT485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</si>
  <si>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</si>
  <si>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</si>
  <si>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</si>
  <si>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</si>
  <si>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</si>
  <si>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</si>
  <si>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</si>
  <si>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</si>
  <si>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</si>
  <si>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</si>
  <si>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</si>
  <si>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</si>
  <si>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</si>
  <si>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</si>
  <si>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</si>
  <si>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</si>
  <si>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</si>
  <si>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</si>
  <si>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</si>
  <si>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</si>
  <si>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Okhahlamba</t>
  </si>
  <si>
    <t>KZN235</t>
  </si>
  <si>
    <t>Inkosi Langalibalele</t>
  </si>
  <si>
    <t>KZN237</t>
  </si>
  <si>
    <t>Alfred Duma</t>
  </si>
  <si>
    <t>KZN238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</si>
  <si>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</si>
  <si>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</si>
  <si>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</si>
  <si>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</si>
  <si>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</si>
  <si>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</si>
  <si>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</si>
  <si>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</si>
  <si>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Emadlangeni</t>
  </si>
  <si>
    <t>KZN253</t>
  </si>
  <si>
    <t>Dannhauser</t>
  </si>
  <si>
    <t>KZN254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</si>
  <si>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</si>
  <si>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</si>
  <si>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</si>
  <si>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</si>
  <si>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</si>
  <si>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</si>
  <si>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</si>
  <si>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</si>
  <si>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</si>
  <si>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</si>
  <si>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</si>
  <si>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</si>
  <si>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</si>
  <si>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</si>
  <si>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</si>
  <si>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</si>
  <si>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</si>
  <si>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</si>
  <si>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</si>
  <si>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</si>
  <si>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</si>
  <si>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</si>
  <si>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</si>
  <si>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</si>
  <si>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</si>
  <si>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</si>
  <si>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</si>
  <si>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</si>
  <si>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</si>
  <si>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</si>
  <si>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</si>
  <si>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</si>
  <si>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</si>
  <si>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</si>
  <si>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</si>
  <si>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</si>
  <si>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</si>
  <si>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</si>
  <si>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</si>
  <si>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</si>
  <si>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</si>
  <si>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</si>
  <si>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</si>
  <si>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</si>
  <si>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</si>
  <si>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</si>
  <si>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</si>
  <si>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</si>
  <si>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</si>
  <si>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</si>
  <si>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</si>
  <si>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</si>
  <si>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</si>
  <si>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</si>
  <si>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</si>
  <si>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</si>
  <si>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</si>
  <si>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</si>
  <si>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</si>
  <si>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</si>
  <si>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Blouberg</t>
  </si>
  <si>
    <t>LIM351</t>
  </si>
  <si>
    <t>Molemole</t>
  </si>
  <si>
    <t>LIM353</t>
  </si>
  <si>
    <t>Lepelle-Nkumpi</t>
  </si>
  <si>
    <t>LIM355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</si>
  <si>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</si>
  <si>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</si>
  <si>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</si>
  <si>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</si>
  <si>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</si>
  <si>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</si>
  <si>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</si>
  <si>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</si>
  <si>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</si>
  <si>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</si>
  <si>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</si>
  <si>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</si>
  <si>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</si>
  <si>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</si>
  <si>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</si>
  <si>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</si>
  <si>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</si>
  <si>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</si>
  <si>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</si>
  <si>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</si>
  <si>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</si>
  <si>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</si>
  <si>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</si>
  <si>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</si>
  <si>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</si>
  <si>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</si>
  <si>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</si>
  <si>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</si>
  <si>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</si>
  <si>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</si>
  <si>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</si>
  <si>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</si>
  <si>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</si>
  <si>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</si>
  <si>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</si>
  <si>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</si>
  <si>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</si>
  <si>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</si>
  <si>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Thaba Chweu</t>
  </si>
  <si>
    <t>MP321</t>
  </si>
  <si>
    <t>Nkomazi</t>
  </si>
  <si>
    <t>MP324</t>
  </si>
  <si>
    <t>Bushbuckridge</t>
  </si>
  <si>
    <t>MP325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</si>
  <si>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</si>
  <si>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</si>
  <si>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</si>
  <si>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</si>
  <si>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</si>
  <si>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</si>
  <si>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</si>
  <si>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</si>
  <si>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</si>
  <si>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</si>
  <si>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</si>
  <si>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</si>
  <si>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</si>
  <si>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</si>
  <si>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</si>
  <si>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</si>
  <si>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</si>
  <si>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</si>
  <si>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</si>
  <si>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</si>
  <si>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</si>
  <si>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</si>
  <si>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</si>
  <si>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</si>
  <si>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</si>
  <si>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</si>
  <si>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</si>
  <si>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</si>
  <si>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</si>
  <si>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</si>
  <si>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</si>
  <si>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</si>
  <si>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</si>
  <si>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</si>
  <si>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</si>
  <si>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</si>
  <si>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</si>
  <si>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</si>
  <si>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Dikgatlong</t>
  </si>
  <si>
    <t>NC092</t>
  </si>
  <si>
    <t>Magareng</t>
  </si>
  <si>
    <t>NC093</t>
  </si>
  <si>
    <t>Phokwane</t>
  </si>
  <si>
    <t>NC094</t>
  </si>
  <si>
    <t>Joe Morolong</t>
  </si>
  <si>
    <t>NC451</t>
  </si>
  <si>
    <t>Ga-Segonyana</t>
  </si>
  <si>
    <t>NC452</t>
  </si>
  <si>
    <t>Gamagara</t>
  </si>
  <si>
    <t>NC453</t>
  </si>
  <si>
    <t>Moretele</t>
  </si>
  <si>
    <t>NW371</t>
  </si>
  <si>
    <t>Kgetlengrivier</t>
  </si>
  <si>
    <t>NW374</t>
  </si>
  <si>
    <t>Moses Kotane</t>
  </si>
  <si>
    <t>NW375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</si>
  <si>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</si>
  <si>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</si>
  <si>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</si>
  <si>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</si>
  <si>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</si>
  <si>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</si>
  <si>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</si>
  <si>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</si>
  <si>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</si>
  <si>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</si>
  <si>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</si>
  <si>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</si>
  <si>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</si>
  <si>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</si>
  <si>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</si>
  <si>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</si>
  <si>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</si>
  <si>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</si>
  <si>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</si>
  <si>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</si>
  <si>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Maquassi Hills</t>
  </si>
  <si>
    <t>NW404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</si>
  <si>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</si>
  <si>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</si>
  <si>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</si>
  <si>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</si>
  <si>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</si>
  <si>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</si>
  <si>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</si>
  <si>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</si>
  <si>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</si>
  <si>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</si>
  <si>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Witzenberg</t>
  </si>
  <si>
    <t>WC022</t>
  </si>
  <si>
    <t>Breede Valley</t>
  </si>
  <si>
    <t>WC025</t>
  </si>
  <si>
    <t>Langeberg</t>
  </si>
  <si>
    <t>WC026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</si>
  <si>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</si>
  <si>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</si>
  <si>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</si>
  <si>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</si>
  <si>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</si>
  <si>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</si>
  <si>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</si>
  <si>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</si>
  <si>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</si>
  <si>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</si>
  <si>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</si>
  <si>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</si>
  <si>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</si>
  <si>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</si>
  <si>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</si>
  <si>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</si>
  <si>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</si>
  <si>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</si>
  <si>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</si>
  <si>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</si>
  <si>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Laingsburg</t>
  </si>
  <si>
    <t>WC051</t>
  </si>
  <si>
    <t>Prince Albert</t>
  </si>
  <si>
    <t>WC052</t>
  </si>
  <si>
    <t>Beaufort West</t>
  </si>
  <si>
    <t>WC053</t>
  </si>
  <si>
    <t>District Municipalities</t>
  </si>
  <si>
    <t>West Coast</t>
  </si>
  <si>
    <t>DC1</t>
  </si>
  <si>
    <t>Sarah Baartman</t>
  </si>
  <si>
    <t>DC10</t>
  </si>
  <si>
    <t>Amathole</t>
  </si>
  <si>
    <t>DC12</t>
  </si>
  <si>
    <t>Chris Hani</t>
  </si>
  <si>
    <t>DC13</t>
  </si>
  <si>
    <t>Joe Gqabi</t>
  </si>
  <si>
    <t>DC14</t>
  </si>
  <si>
    <t>O R Tambo</t>
  </si>
  <si>
    <t>DC15</t>
  </si>
  <si>
    <t>Xhariep</t>
  </si>
  <si>
    <t>DC16</t>
  </si>
  <si>
    <t>Lejweleputswa</t>
  </si>
  <si>
    <t>DC18</t>
  </si>
  <si>
    <t>Thabo Mofutsanyana</t>
  </si>
  <si>
    <t>DC19</t>
  </si>
  <si>
    <t>Cape Winelands DM</t>
  </si>
  <si>
    <t>DC2</t>
  </si>
  <si>
    <t>Fezile Dabi</t>
  </si>
  <si>
    <t>DC20</t>
  </si>
  <si>
    <t>Ugu</t>
  </si>
  <si>
    <t>DC21</t>
  </si>
  <si>
    <t>uMgungundlovu</t>
  </si>
  <si>
    <t>DC22</t>
  </si>
  <si>
    <t>Uthukela</t>
  </si>
  <si>
    <t>DC23</t>
  </si>
  <si>
    <t>Umzinyathi</t>
  </si>
  <si>
    <t>DC24</t>
  </si>
  <si>
    <t>Amajuba</t>
  </si>
  <si>
    <t>DC25</t>
  </si>
  <si>
    <t>Zululand</t>
  </si>
  <si>
    <t>DC26</t>
  </si>
  <si>
    <t>Umkhanyakude</t>
  </si>
  <si>
    <t>DC27</t>
  </si>
  <si>
    <t>King Cetshwayo</t>
  </si>
  <si>
    <t>DC28</t>
  </si>
  <si>
    <t>iLembe</t>
  </si>
  <si>
    <t>DC29</t>
  </si>
  <si>
    <t>Overberg</t>
  </si>
  <si>
    <t>DC3</t>
  </si>
  <si>
    <t>Gert Sibande</t>
  </si>
  <si>
    <t>DC30</t>
  </si>
  <si>
    <t>Nkangala</t>
  </si>
  <si>
    <t>DC31</t>
  </si>
  <si>
    <t>Ehlanzeni</t>
  </si>
  <si>
    <t>DC32</t>
  </si>
  <si>
    <t>Mopani</t>
  </si>
  <si>
    <t>DC33</t>
  </si>
  <si>
    <t>Vhembe</t>
  </si>
  <si>
    <t>DC34</t>
  </si>
  <si>
    <t>Capricorn</t>
  </si>
  <si>
    <t>DC35</t>
  </si>
  <si>
    <t>Waterberg</t>
  </si>
  <si>
    <t>DC36</t>
  </si>
  <si>
    <t>Bojanala Platinum</t>
  </si>
  <si>
    <t>DC37</t>
  </si>
  <si>
    <t>Ngaka Modiri Molema</t>
  </si>
  <si>
    <t>DC38</t>
  </si>
  <si>
    <t>Dr Ruth Segomotsi Mompati</t>
  </si>
  <si>
    <t>DC39</t>
  </si>
  <si>
    <t>Garden Route</t>
  </si>
  <si>
    <t>DC4</t>
  </si>
  <si>
    <t>Dr Kenneth Kaunda</t>
  </si>
  <si>
    <t>DC40</t>
  </si>
  <si>
    <t>Sedibeng</t>
  </si>
  <si>
    <t>DC42</t>
  </si>
  <si>
    <t>Harry Gwala</t>
  </si>
  <si>
    <t>DC43</t>
  </si>
  <si>
    <t>Alfred Nzo</t>
  </si>
  <si>
    <t>DC44</t>
  </si>
  <si>
    <t>John Taolo Gaetsewe</t>
  </si>
  <si>
    <t>DC45</t>
  </si>
  <si>
    <t>Sekhukhune</t>
  </si>
  <si>
    <t>DC47</t>
  </si>
  <si>
    <t>West Rand</t>
  </si>
  <si>
    <t>DC48</t>
  </si>
  <si>
    <t>Central Karoo</t>
  </si>
  <si>
    <t>DC5</t>
  </si>
  <si>
    <t>Namakwa</t>
  </si>
  <si>
    <t>DC6</t>
  </si>
  <si>
    <t>Pixley Ka Seme (NC)</t>
  </si>
  <si>
    <t>DC7</t>
  </si>
  <si>
    <t>Z F Mgcawu</t>
  </si>
  <si>
    <t>DC8</t>
  </si>
  <si>
    <t>Frances Baard</t>
  </si>
  <si>
    <t>DC9</t>
  </si>
  <si>
    <t>EASTERN CAPE</t>
  </si>
  <si>
    <t>A</t>
  </si>
  <si>
    <t>Total Metros</t>
  </si>
  <si>
    <t>B</t>
  </si>
  <si>
    <t>C</t>
  </si>
  <si>
    <t>Total Sarah Baartman</t>
  </si>
  <si>
    <t>Total Amathole</t>
  </si>
  <si>
    <t>Total Chris Hani</t>
  </si>
  <si>
    <t>Total Joe Gqabi</t>
  </si>
  <si>
    <t>Total O .R. Tambo</t>
  </si>
  <si>
    <t>Total Alfred Nzo</t>
  </si>
  <si>
    <t>Total Eastern Cape</t>
  </si>
  <si>
    <t>FREE STATE</t>
  </si>
  <si>
    <t>Total Xhariep</t>
  </si>
  <si>
    <t>Total Lejweleputswa</t>
  </si>
  <si>
    <t>Total Thabo Mofutsanyana</t>
  </si>
  <si>
    <t>Total Fezile Dabi</t>
  </si>
  <si>
    <t>Total Free State</t>
  </si>
  <si>
    <t>GAUTENG</t>
  </si>
  <si>
    <t>Total Sedibeng</t>
  </si>
  <si>
    <t>Total West Rand</t>
  </si>
  <si>
    <t>Total Gauteng</t>
  </si>
  <si>
    <t>KWAZULU-NATAL</t>
  </si>
  <si>
    <t>Total Ugu</t>
  </si>
  <si>
    <t>Total uMgungundlovu</t>
  </si>
  <si>
    <t>Total Uthukela</t>
  </si>
  <si>
    <t>Total Umzinyathi</t>
  </si>
  <si>
    <t>Total Amajuba</t>
  </si>
  <si>
    <t>Total Zululand</t>
  </si>
  <si>
    <t>Total Umkhanyakude</t>
  </si>
  <si>
    <t>Total uThungulu</t>
  </si>
  <si>
    <t>Total iLembe</t>
  </si>
  <si>
    <t>Total Harry Gwala</t>
  </si>
  <si>
    <t>Total Kwazulu-Natal</t>
  </si>
  <si>
    <t>LIMPOPO</t>
  </si>
  <si>
    <t>Total Mopani</t>
  </si>
  <si>
    <t>Total Vhembe</t>
  </si>
  <si>
    <t>Total Capricorn</t>
  </si>
  <si>
    <t>Total Waterberg</t>
  </si>
  <si>
    <t>Total Sekhukhune</t>
  </si>
  <si>
    <t>Total Limpopo</t>
  </si>
  <si>
    <t>MPUMALANGA</t>
  </si>
  <si>
    <t>Total Gert Sibande</t>
  </si>
  <si>
    <t>Total Nkangala</t>
  </si>
  <si>
    <t>Total Ehlanzeni</t>
  </si>
  <si>
    <t>Total Mpumalanga</t>
  </si>
  <si>
    <t>NORTHERN CAPE</t>
  </si>
  <si>
    <t>Total John Taolo Gaetsewe</t>
  </si>
  <si>
    <t>Total Namakwa</t>
  </si>
  <si>
    <t>Total Pixley ka Seme (NC)</t>
  </si>
  <si>
    <t>Total Z F Mgcawu</t>
  </si>
  <si>
    <t>Total Frances Baard</t>
  </si>
  <si>
    <t>Total Northern Cape</t>
  </si>
  <si>
    <t>NORTH WEST</t>
  </si>
  <si>
    <t>Total Bojanala Platinum</t>
  </si>
  <si>
    <t>Total Ngaka Modiri Molema</t>
  </si>
  <si>
    <t>Total Dr Ruth Segomotsi Mompati</t>
  </si>
  <si>
    <t>Total Dr Kenneth Kaunda</t>
  </si>
  <si>
    <t>Total North West</t>
  </si>
  <si>
    <t>WESTERN CAPE</t>
  </si>
  <si>
    <t>Total West Coast</t>
  </si>
  <si>
    <t>Total Cape Winelands</t>
  </si>
  <si>
    <t>Total Overberg</t>
  </si>
  <si>
    <t>Total Garden Route</t>
  </si>
  <si>
    <t>Total Central Karoo</t>
  </si>
  <si>
    <t>Total Western Cape</t>
  </si>
  <si>
    <t>Total National</t>
  </si>
  <si>
    <t>Total Top 19</t>
  </si>
  <si>
    <t>Total Local Municipalities</t>
  </si>
  <si>
    <t>Total District Municipalities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</si>
</sst>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0"/>
    </font>
    <font>
      <sz val="10"/>
      <color indexed="8"/>
      <name val="ARIAL NARROW"/>
      <family val="0"/>
    </font>
    <font>
      <i/>
      <sz val="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0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i/>
      <sz val="8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6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177" fontId="6" fillId="0" borderId="19" xfId="0" applyNumberFormat="1" applyFon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21" xfId="0" applyFont="1" applyBorder="1" applyAlignment="1" applyProtection="1">
      <alignment wrapText="1"/>
      <protection/>
    </xf>
    <xf numFmtId="177" fontId="6" fillId="0" borderId="22" xfId="0" applyNumberFormat="1" applyFont="1" applyBorder="1" applyAlignment="1" applyProtection="1">
      <alignment/>
      <protection/>
    </xf>
    <xf numFmtId="177" fontId="6" fillId="0" borderId="23" xfId="0" applyNumberFormat="1" applyFont="1" applyBorder="1" applyAlignment="1" applyProtection="1">
      <alignment/>
      <protection/>
    </xf>
    <xf numFmtId="177" fontId="6" fillId="0" borderId="24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52" fillId="0" borderId="2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left" wrapText="1" indent="1"/>
      <protection/>
    </xf>
    <xf numFmtId="0" fontId="52" fillId="0" borderId="0" xfId="0" applyFont="1" applyBorder="1" applyAlignment="1" applyProtection="1">
      <alignment wrapText="1"/>
      <protection/>
    </xf>
    <xf numFmtId="0" fontId="53" fillId="0" borderId="20" xfId="0" applyFont="1" applyBorder="1" applyAlignment="1" applyProtection="1">
      <alignment wrapText="1"/>
      <protection/>
    </xf>
    <xf numFmtId="0" fontId="52" fillId="0" borderId="20" xfId="0" applyFont="1" applyBorder="1" applyAlignment="1" applyProtection="1">
      <alignment horizontal="right"/>
      <protection/>
    </xf>
    <xf numFmtId="0" fontId="52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54" fillId="0" borderId="0" xfId="0" applyFont="1" applyAlignment="1" applyProtection="1">
      <alignment wrapText="1"/>
      <protection/>
    </xf>
    <xf numFmtId="178" fontId="7" fillId="0" borderId="21" xfId="0" applyNumberFormat="1" applyFont="1" applyBorder="1" applyAlignment="1" applyProtection="1">
      <alignment horizontal="left" indent="1"/>
      <protection/>
    </xf>
    <xf numFmtId="178" fontId="7" fillId="0" borderId="20" xfId="0" applyNumberFormat="1" applyFont="1" applyBorder="1" applyAlignment="1" applyProtection="1">
      <alignment wrapText="1"/>
      <protection/>
    </xf>
    <xf numFmtId="178" fontId="6" fillId="0" borderId="22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7" fillId="0" borderId="24" xfId="0" applyNumberFormat="1" applyFont="1" applyBorder="1" applyAlignment="1" applyProtection="1">
      <alignment wrapText="1"/>
      <protection/>
    </xf>
    <xf numFmtId="178" fontId="7" fillId="0" borderId="22" xfId="0" applyNumberFormat="1" applyFont="1" applyBorder="1" applyAlignment="1" applyProtection="1">
      <alignment wrapText="1"/>
      <protection/>
    </xf>
    <xf numFmtId="178" fontId="7" fillId="0" borderId="23" xfId="0" applyNumberFormat="1" applyFont="1" applyBorder="1" applyAlignment="1" applyProtection="1">
      <alignment wrapText="1"/>
      <protection/>
    </xf>
    <xf numFmtId="178" fontId="6" fillId="0" borderId="0" xfId="0" applyNumberFormat="1" applyFont="1" applyAlignment="1">
      <alignment/>
    </xf>
    <xf numFmtId="178" fontId="6" fillId="0" borderId="21" xfId="0" applyNumberFormat="1" applyFont="1" applyBorder="1" applyAlignment="1" applyProtection="1">
      <alignment horizontal="left" indent="1"/>
      <protection/>
    </xf>
    <xf numFmtId="178" fontId="4" fillId="0" borderId="21" xfId="0" applyNumberFormat="1" applyFont="1" applyBorder="1" applyAlignment="1" applyProtection="1">
      <alignment/>
      <protection/>
    </xf>
    <xf numFmtId="178" fontId="4" fillId="0" borderId="20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6" fillId="0" borderId="14" xfId="0" applyNumberFormat="1" applyFont="1" applyBorder="1" applyAlignment="1" applyProtection="1">
      <alignment/>
      <protection/>
    </xf>
    <xf numFmtId="178" fontId="6" fillId="0" borderId="15" xfId="0" applyNumberFormat="1" applyFont="1" applyBorder="1" applyAlignment="1" applyProtection="1">
      <alignment/>
      <protection/>
    </xf>
    <xf numFmtId="178" fontId="5" fillId="0" borderId="31" xfId="0" applyNumberFormat="1" applyFont="1" applyBorder="1" applyAlignment="1" applyProtection="1">
      <alignment/>
      <protection/>
    </xf>
    <xf numFmtId="178" fontId="5" fillId="0" borderId="32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>
      <alignment/>
    </xf>
    <xf numFmtId="178" fontId="53" fillId="0" borderId="0" xfId="0" applyNumberFormat="1" applyFont="1" applyBorder="1" applyAlignment="1" applyProtection="1">
      <alignment horizontal="left" wrapText="1" indent="1"/>
      <protection/>
    </xf>
    <xf numFmtId="178" fontId="53" fillId="0" borderId="0" xfId="0" applyNumberFormat="1" applyFont="1" applyBorder="1" applyAlignment="1" applyProtection="1">
      <alignment wrapText="1"/>
      <protection/>
    </xf>
    <xf numFmtId="178" fontId="53" fillId="0" borderId="22" xfId="0" applyNumberFormat="1" applyFont="1" applyBorder="1" applyAlignment="1" applyProtection="1">
      <alignment horizontal="right"/>
      <protection/>
    </xf>
    <xf numFmtId="178" fontId="53" fillId="0" borderId="23" xfId="0" applyNumberFormat="1" applyFont="1" applyBorder="1" applyAlignment="1" applyProtection="1">
      <alignment horizontal="right"/>
      <protection/>
    </xf>
    <xf numFmtId="178" fontId="53" fillId="0" borderId="30" xfId="0" applyNumberFormat="1" applyFont="1" applyBorder="1" applyAlignment="1" applyProtection="1">
      <alignment horizontal="right"/>
      <protection/>
    </xf>
    <xf numFmtId="178" fontId="53" fillId="0" borderId="24" xfId="0" applyNumberFormat="1" applyFont="1" applyBorder="1" applyAlignment="1" applyProtection="1">
      <alignment horizontal="right"/>
      <protection/>
    </xf>
    <xf numFmtId="178" fontId="53" fillId="0" borderId="0" xfId="0" applyNumberFormat="1" applyFont="1" applyAlignment="1">
      <alignment horizontal="right"/>
    </xf>
    <xf numFmtId="178" fontId="52" fillId="0" borderId="0" xfId="0" applyNumberFormat="1" applyFont="1" applyBorder="1" applyAlignment="1" applyProtection="1">
      <alignment horizontal="left"/>
      <protection/>
    </xf>
    <xf numFmtId="178" fontId="52" fillId="0" borderId="0" xfId="0" applyNumberFormat="1" applyFont="1" applyBorder="1" applyAlignment="1" applyProtection="1">
      <alignment horizontal="right"/>
      <protection/>
    </xf>
    <xf numFmtId="178" fontId="52" fillId="0" borderId="22" xfId="0" applyNumberFormat="1" applyFont="1" applyBorder="1" applyAlignment="1" applyProtection="1">
      <alignment horizontal="right"/>
      <protection/>
    </xf>
    <xf numFmtId="178" fontId="52" fillId="0" borderId="23" xfId="0" applyNumberFormat="1" applyFont="1" applyBorder="1" applyAlignment="1" applyProtection="1">
      <alignment horizontal="right"/>
      <protection/>
    </xf>
    <xf numFmtId="178" fontId="52" fillId="0" borderId="30" xfId="0" applyNumberFormat="1" applyFont="1" applyBorder="1" applyAlignment="1" applyProtection="1">
      <alignment horizontal="right"/>
      <protection/>
    </xf>
    <xf numFmtId="178" fontId="52" fillId="0" borderId="24" xfId="0" applyNumberFormat="1" applyFont="1" applyBorder="1" applyAlignment="1" applyProtection="1">
      <alignment horizontal="right"/>
      <protection/>
    </xf>
    <xf numFmtId="178" fontId="52" fillId="0" borderId="0" xfId="0" applyNumberFormat="1" applyFont="1" applyAlignment="1">
      <alignment horizontal="right"/>
    </xf>
    <xf numFmtId="178" fontId="52" fillId="0" borderId="29" xfId="0" applyNumberFormat="1" applyFont="1" applyBorder="1" applyAlignment="1" applyProtection="1">
      <alignment horizontal="left"/>
      <protection/>
    </xf>
    <xf numFmtId="178" fontId="52" fillId="0" borderId="29" xfId="0" applyNumberFormat="1" applyFont="1" applyBorder="1" applyAlignment="1" applyProtection="1">
      <alignment horizontal="right"/>
      <protection/>
    </xf>
    <xf numFmtId="178" fontId="52" fillId="0" borderId="31" xfId="0" applyNumberFormat="1" applyFont="1" applyBorder="1" applyAlignment="1" applyProtection="1">
      <alignment horizontal="right"/>
      <protection/>
    </xf>
    <xf numFmtId="178" fontId="52" fillId="0" borderId="32" xfId="0" applyNumberFormat="1" applyFont="1" applyBorder="1" applyAlignment="1" applyProtection="1">
      <alignment horizontal="right"/>
      <protection/>
    </xf>
    <xf numFmtId="178" fontId="52" fillId="0" borderId="34" xfId="0" applyNumberFormat="1" applyFont="1" applyBorder="1" applyAlignment="1" applyProtection="1">
      <alignment horizontal="right"/>
      <protection/>
    </xf>
    <xf numFmtId="178" fontId="52" fillId="0" borderId="33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>
      <alignment/>
    </xf>
    <xf numFmtId="178" fontId="4" fillId="0" borderId="21" xfId="0" applyNumberFormat="1" applyFont="1" applyBorder="1" applyAlignment="1" applyProtection="1">
      <alignment wrapText="1"/>
      <protection/>
    </xf>
    <xf numFmtId="178" fontId="6" fillId="0" borderId="16" xfId="0" applyNumberFormat="1" applyFont="1" applyBorder="1" applyAlignment="1" applyProtection="1">
      <alignment/>
      <protection/>
    </xf>
    <xf numFmtId="178" fontId="6" fillId="0" borderId="22" xfId="0" applyNumberFormat="1" applyFont="1" applyBorder="1" applyAlignment="1" applyProtection="1">
      <alignment/>
      <protection/>
    </xf>
    <xf numFmtId="178" fontId="6" fillId="0" borderId="23" xfId="0" applyNumberFormat="1" applyFont="1" applyBorder="1" applyAlignment="1" applyProtection="1">
      <alignment/>
      <protection/>
    </xf>
    <xf numFmtId="178" fontId="6" fillId="0" borderId="24" xfId="0" applyNumberFormat="1" applyFont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178" fontId="4" fillId="0" borderId="21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7" fillId="0" borderId="13" xfId="0" applyNumberFormat="1" applyFont="1" applyBorder="1" applyAlignment="1" applyProtection="1">
      <alignment wrapText="1"/>
      <protection/>
    </xf>
    <xf numFmtId="178" fontId="6" fillId="0" borderId="31" xfId="0" applyNumberFormat="1" applyFont="1" applyFill="1" applyBorder="1" applyAlignment="1" applyProtection="1">
      <alignment/>
      <protection/>
    </xf>
    <xf numFmtId="178" fontId="6" fillId="0" borderId="32" xfId="0" applyNumberFormat="1" applyFont="1" applyFill="1" applyBorder="1" applyAlignment="1" applyProtection="1">
      <alignment/>
      <protection/>
    </xf>
    <xf numFmtId="178" fontId="7" fillId="0" borderId="33" xfId="0" applyNumberFormat="1" applyFont="1" applyBorder="1" applyAlignment="1" applyProtection="1">
      <alignment wrapText="1"/>
      <protection/>
    </xf>
    <xf numFmtId="178" fontId="7" fillId="0" borderId="31" xfId="0" applyNumberFormat="1" applyFont="1" applyBorder="1" applyAlignment="1" applyProtection="1">
      <alignment wrapText="1"/>
      <protection/>
    </xf>
    <xf numFmtId="178" fontId="7" fillId="0" borderId="32" xfId="0" applyNumberFormat="1" applyFont="1" applyBorder="1" applyAlignment="1" applyProtection="1">
      <alignment wrapText="1"/>
      <protection/>
    </xf>
    <xf numFmtId="178" fontId="6" fillId="0" borderId="33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4" fillId="0" borderId="16" xfId="0" applyFont="1" applyBorder="1" applyAlignment="1" applyProtection="1">
      <alignment horizontal="center" wrapText="1"/>
      <protection/>
    </xf>
    <xf numFmtId="178" fontId="6" fillId="0" borderId="14" xfId="0" applyNumberFormat="1" applyFont="1" applyBorder="1" applyAlignment="1" applyProtection="1">
      <alignment horizontal="left" indent="1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5" fillId="0" borderId="26" xfId="0" applyFont="1" applyBorder="1" applyAlignment="1" applyProtection="1">
      <alignment horizontal="center" vertical="top"/>
      <protection/>
    </xf>
    <xf numFmtId="0" fontId="5" fillId="0" borderId="27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5" fillId="0" borderId="25" xfId="0" applyFont="1" applyBorder="1" applyAlignment="1" applyProtection="1">
      <alignment horizontal="center" vertical="top"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right" wrapText="1"/>
      <protection/>
    </xf>
    <xf numFmtId="178" fontId="10" fillId="0" borderId="0" xfId="0" applyNumberFormat="1" applyFont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right" wrapText="1"/>
      <protection/>
    </xf>
    <xf numFmtId="0" fontId="0" fillId="0" borderId="29" xfId="0" applyFont="1" applyBorder="1" applyAlignment="1" applyProtection="1">
      <alignment horizontal="right" wrapText="1"/>
      <protection/>
    </xf>
    <xf numFmtId="178" fontId="54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4" width="10.7109375" style="3" customWidth="1"/>
    <col min="15" max="15" width="11.7109375" style="3" customWidth="1"/>
    <col min="16" max="21" width="10.7109375" style="3" customWidth="1"/>
    <col min="22" max="22" width="0" style="3" hidden="1" customWidth="1"/>
    <col min="23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6" customFormat="1" ht="16.5" customHeight="1">
      <c r="A3" s="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10" customFormat="1" ht="16.5" customHeight="1">
      <c r="A4" s="7"/>
      <c r="B4" s="8"/>
      <c r="C4" s="9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0" t="s">
        <v>23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24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25</v>
      </c>
      <c r="C9" s="53" t="s">
        <v>26</v>
      </c>
      <c r="D9" s="54">
        <v>11269445651</v>
      </c>
      <c r="E9" s="55">
        <v>5963242859</v>
      </c>
      <c r="F9" s="55">
        <v>673942397</v>
      </c>
      <c r="G9" s="55">
        <v>0</v>
      </c>
      <c r="H9" s="55">
        <v>0</v>
      </c>
      <c r="I9" s="55">
        <v>306985981</v>
      </c>
      <c r="J9" s="55">
        <v>1712609866</v>
      </c>
      <c r="K9" s="55">
        <v>12619836754</v>
      </c>
      <c r="L9" s="56">
        <v>32546063508</v>
      </c>
      <c r="M9" s="57">
        <v>4869179755</v>
      </c>
      <c r="N9" s="58">
        <v>7751712540</v>
      </c>
      <c r="O9" s="55">
        <v>2318208352</v>
      </c>
      <c r="P9" s="58">
        <v>1188716914</v>
      </c>
      <c r="Q9" s="58">
        <v>920467558</v>
      </c>
      <c r="R9" s="58">
        <v>58781316</v>
      </c>
      <c r="S9" s="58">
        <v>17480748551</v>
      </c>
      <c r="T9" s="55">
        <v>3153596771</v>
      </c>
      <c r="U9" s="56">
        <v>37741411757</v>
      </c>
      <c r="V9" s="59">
        <v>6427542670</v>
      </c>
    </row>
    <row r="10" spans="1:22" s="10" customFormat="1" ht="12.75">
      <c r="A10" s="25"/>
      <c r="B10" s="52" t="s">
        <v>27</v>
      </c>
      <c r="C10" s="53" t="s">
        <v>28</v>
      </c>
      <c r="D10" s="54">
        <v>5644762392</v>
      </c>
      <c r="E10" s="55">
        <v>3734179933</v>
      </c>
      <c r="F10" s="55">
        <v>1306338411</v>
      </c>
      <c r="G10" s="55">
        <v>361111</v>
      </c>
      <c r="H10" s="55">
        <v>1500000</v>
      </c>
      <c r="I10" s="55">
        <v>352405902</v>
      </c>
      <c r="J10" s="55">
        <v>1385344646</v>
      </c>
      <c r="K10" s="55">
        <v>5808726657</v>
      </c>
      <c r="L10" s="56">
        <v>18233619052</v>
      </c>
      <c r="M10" s="57">
        <v>2352098280</v>
      </c>
      <c r="N10" s="58">
        <v>4911780885</v>
      </c>
      <c r="O10" s="55">
        <v>2302367718</v>
      </c>
      <c r="P10" s="58">
        <v>825035175</v>
      </c>
      <c r="Q10" s="58">
        <v>561801714</v>
      </c>
      <c r="R10" s="58">
        <v>0</v>
      </c>
      <c r="S10" s="58">
        <v>6638607766</v>
      </c>
      <c r="T10" s="55">
        <v>1959731215</v>
      </c>
      <c r="U10" s="56">
        <v>19551422753</v>
      </c>
      <c r="V10" s="59">
        <v>2389252068</v>
      </c>
    </row>
    <row r="11" spans="1:22" s="10" customFormat="1" ht="12.75">
      <c r="A11" s="25"/>
      <c r="B11" s="52" t="s">
        <v>29</v>
      </c>
      <c r="C11" s="53" t="s">
        <v>30</v>
      </c>
      <c r="D11" s="54">
        <v>35327286613</v>
      </c>
      <c r="E11" s="55">
        <v>33075074181</v>
      </c>
      <c r="F11" s="55">
        <v>10890487790</v>
      </c>
      <c r="G11" s="55">
        <v>2255637600</v>
      </c>
      <c r="H11" s="55">
        <v>0</v>
      </c>
      <c r="I11" s="55">
        <v>4819167422</v>
      </c>
      <c r="J11" s="55">
        <v>7376257367</v>
      </c>
      <c r="K11" s="55">
        <v>39303099184</v>
      </c>
      <c r="L11" s="56">
        <v>133047010157</v>
      </c>
      <c r="M11" s="57">
        <v>24820270237</v>
      </c>
      <c r="N11" s="58">
        <v>46715995164</v>
      </c>
      <c r="O11" s="55">
        <v>17791447919</v>
      </c>
      <c r="P11" s="58">
        <v>7711757188</v>
      </c>
      <c r="Q11" s="58">
        <v>4903244683</v>
      </c>
      <c r="R11" s="58">
        <v>612420114</v>
      </c>
      <c r="S11" s="58">
        <v>29438097765</v>
      </c>
      <c r="T11" s="55">
        <v>10995810774</v>
      </c>
      <c r="U11" s="56">
        <v>142989043844</v>
      </c>
      <c r="V11" s="59">
        <v>8275952507</v>
      </c>
    </row>
    <row r="12" spans="1:22" s="10" customFormat="1" ht="12.75">
      <c r="A12" s="25"/>
      <c r="B12" s="52" t="s">
        <v>31</v>
      </c>
      <c r="C12" s="53" t="s">
        <v>32</v>
      </c>
      <c r="D12" s="54">
        <v>19203523071</v>
      </c>
      <c r="E12" s="55">
        <v>13509234033</v>
      </c>
      <c r="F12" s="55">
        <v>3570017214</v>
      </c>
      <c r="G12" s="55">
        <v>69265</v>
      </c>
      <c r="H12" s="55">
        <v>0</v>
      </c>
      <c r="I12" s="55">
        <v>1141558913</v>
      </c>
      <c r="J12" s="55">
        <v>1927463764</v>
      </c>
      <c r="K12" s="55">
        <v>23911872783</v>
      </c>
      <c r="L12" s="56">
        <v>63263739043</v>
      </c>
      <c r="M12" s="57">
        <v>11650805385</v>
      </c>
      <c r="N12" s="58">
        <v>20001213089</v>
      </c>
      <c r="O12" s="55">
        <v>6746721753</v>
      </c>
      <c r="P12" s="58">
        <v>1684326390</v>
      </c>
      <c r="Q12" s="58">
        <v>1315993661</v>
      </c>
      <c r="R12" s="58">
        <v>4426604</v>
      </c>
      <c r="S12" s="58">
        <v>24664489203</v>
      </c>
      <c r="T12" s="55">
        <v>4691123310</v>
      </c>
      <c r="U12" s="56">
        <v>70759099395</v>
      </c>
      <c r="V12" s="59">
        <v>8586580014</v>
      </c>
    </row>
    <row r="13" spans="1:22" s="10" customFormat="1" ht="12.75">
      <c r="A13" s="25"/>
      <c r="B13" s="52" t="s">
        <v>33</v>
      </c>
      <c r="C13" s="53" t="s">
        <v>34</v>
      </c>
      <c r="D13" s="54">
        <v>5875728865</v>
      </c>
      <c r="E13" s="55">
        <v>2219559507</v>
      </c>
      <c r="F13" s="55">
        <v>701087972</v>
      </c>
      <c r="G13" s="55">
        <v>711197</v>
      </c>
      <c r="H13" s="55">
        <v>2630</v>
      </c>
      <c r="I13" s="55">
        <v>200945361</v>
      </c>
      <c r="J13" s="55">
        <v>848216598</v>
      </c>
      <c r="K13" s="55">
        <v>7451094465</v>
      </c>
      <c r="L13" s="56">
        <v>17297346595</v>
      </c>
      <c r="M13" s="57">
        <v>1654345972</v>
      </c>
      <c r="N13" s="58">
        <v>3104777597</v>
      </c>
      <c r="O13" s="55">
        <v>928981249</v>
      </c>
      <c r="P13" s="58">
        <v>257915133</v>
      </c>
      <c r="Q13" s="58">
        <v>376552513</v>
      </c>
      <c r="R13" s="58">
        <v>7800017</v>
      </c>
      <c r="S13" s="58">
        <v>13482584820</v>
      </c>
      <c r="T13" s="55">
        <v>2276396364</v>
      </c>
      <c r="U13" s="56">
        <v>22089353665</v>
      </c>
      <c r="V13" s="59">
        <v>4417735666</v>
      </c>
    </row>
    <row r="14" spans="1:22" s="10" customFormat="1" ht="12.75">
      <c r="A14" s="25"/>
      <c r="B14" s="52" t="s">
        <v>35</v>
      </c>
      <c r="C14" s="53" t="s">
        <v>36</v>
      </c>
      <c r="D14" s="54">
        <v>5620883440</v>
      </c>
      <c r="E14" s="55">
        <v>3911440788</v>
      </c>
      <c r="F14" s="55">
        <v>522940439</v>
      </c>
      <c r="G14" s="55">
        <v>8541308</v>
      </c>
      <c r="H14" s="55">
        <v>6855568</v>
      </c>
      <c r="I14" s="55">
        <v>184859294</v>
      </c>
      <c r="J14" s="55">
        <v>1400709937</v>
      </c>
      <c r="K14" s="55">
        <v>7520518074</v>
      </c>
      <c r="L14" s="56">
        <v>19176748848</v>
      </c>
      <c r="M14" s="57">
        <v>2801285642</v>
      </c>
      <c r="N14" s="58">
        <v>4671416667</v>
      </c>
      <c r="O14" s="55">
        <v>1623473811</v>
      </c>
      <c r="P14" s="58">
        <v>562634056</v>
      </c>
      <c r="Q14" s="58">
        <v>594656826</v>
      </c>
      <c r="R14" s="58">
        <v>3273000</v>
      </c>
      <c r="S14" s="58">
        <v>8236587846</v>
      </c>
      <c r="T14" s="55">
        <v>1717049042</v>
      </c>
      <c r="U14" s="56">
        <v>20210376890</v>
      </c>
      <c r="V14" s="59">
        <v>2340082789</v>
      </c>
    </row>
    <row r="15" spans="1:22" s="10" customFormat="1" ht="12.75">
      <c r="A15" s="25"/>
      <c r="B15" s="52" t="s">
        <v>37</v>
      </c>
      <c r="C15" s="53" t="s">
        <v>38</v>
      </c>
      <c r="D15" s="54">
        <v>4557731229</v>
      </c>
      <c r="E15" s="55">
        <v>3681086301</v>
      </c>
      <c r="F15" s="55">
        <v>1183601652</v>
      </c>
      <c r="G15" s="55">
        <v>0</v>
      </c>
      <c r="H15" s="55">
        <v>0</v>
      </c>
      <c r="I15" s="55">
        <v>250901420</v>
      </c>
      <c r="J15" s="55">
        <v>2002848006</v>
      </c>
      <c r="K15" s="55">
        <v>7304527193</v>
      </c>
      <c r="L15" s="56">
        <v>18980695801</v>
      </c>
      <c r="M15" s="57">
        <v>2060280000</v>
      </c>
      <c r="N15" s="58">
        <v>4639614968</v>
      </c>
      <c r="O15" s="55">
        <v>1988826488</v>
      </c>
      <c r="P15" s="58">
        <v>729732760</v>
      </c>
      <c r="Q15" s="58">
        <v>623593258</v>
      </c>
      <c r="R15" s="58">
        <v>4572766</v>
      </c>
      <c r="S15" s="58">
        <v>8290999286</v>
      </c>
      <c r="T15" s="55">
        <v>1754576588</v>
      </c>
      <c r="U15" s="56">
        <v>20092196114</v>
      </c>
      <c r="V15" s="59">
        <v>2640464720</v>
      </c>
    </row>
    <row r="16" spans="1:22" s="10" customFormat="1" ht="12.75">
      <c r="A16" s="25"/>
      <c r="B16" s="52" t="s">
        <v>39</v>
      </c>
      <c r="C16" s="53" t="s">
        <v>40</v>
      </c>
      <c r="D16" s="54">
        <v>2653685564</v>
      </c>
      <c r="E16" s="55">
        <v>1423933932</v>
      </c>
      <c r="F16" s="55">
        <v>265818244</v>
      </c>
      <c r="G16" s="55">
        <v>2819000</v>
      </c>
      <c r="H16" s="55">
        <v>0</v>
      </c>
      <c r="I16" s="55">
        <v>83432195</v>
      </c>
      <c r="J16" s="55">
        <v>501255989</v>
      </c>
      <c r="K16" s="55">
        <v>2391141440</v>
      </c>
      <c r="L16" s="56">
        <v>7322086364</v>
      </c>
      <c r="M16" s="57">
        <v>1075503987</v>
      </c>
      <c r="N16" s="58">
        <v>1920977279</v>
      </c>
      <c r="O16" s="55">
        <v>743484816</v>
      </c>
      <c r="P16" s="58">
        <v>287502410</v>
      </c>
      <c r="Q16" s="58">
        <v>246497619</v>
      </c>
      <c r="R16" s="58">
        <v>187371</v>
      </c>
      <c r="S16" s="58">
        <v>3117024384</v>
      </c>
      <c r="T16" s="55">
        <v>703208448</v>
      </c>
      <c r="U16" s="56">
        <v>8094386314</v>
      </c>
      <c r="V16" s="59">
        <v>1245683471</v>
      </c>
    </row>
    <row r="17" spans="1:22" s="10" customFormat="1" ht="12.75">
      <c r="A17" s="25"/>
      <c r="B17" s="60" t="s">
        <v>41</v>
      </c>
      <c r="C17" s="53" t="s">
        <v>42</v>
      </c>
      <c r="D17" s="54">
        <v>19254244940</v>
      </c>
      <c r="E17" s="55">
        <v>12627499004</v>
      </c>
      <c r="F17" s="55">
        <v>1382369784</v>
      </c>
      <c r="G17" s="55">
        <v>772642</v>
      </c>
      <c r="H17" s="55">
        <v>0</v>
      </c>
      <c r="I17" s="55">
        <v>1573489086</v>
      </c>
      <c r="J17" s="55">
        <v>3890704350</v>
      </c>
      <c r="K17" s="55">
        <v>19909798951</v>
      </c>
      <c r="L17" s="56">
        <v>58638878757</v>
      </c>
      <c r="M17" s="57">
        <v>12134610978</v>
      </c>
      <c r="N17" s="58">
        <v>18763353032</v>
      </c>
      <c r="O17" s="55">
        <v>5361770169</v>
      </c>
      <c r="P17" s="58">
        <v>2724903275</v>
      </c>
      <c r="Q17" s="58">
        <v>1962313641</v>
      </c>
      <c r="R17" s="58">
        <v>573142</v>
      </c>
      <c r="S17" s="58">
        <v>13626426320</v>
      </c>
      <c r="T17" s="55">
        <v>7000746359</v>
      </c>
      <c r="U17" s="56">
        <v>61574696916</v>
      </c>
      <c r="V17" s="59">
        <v>3266552523</v>
      </c>
    </row>
    <row r="18" spans="1:22" s="10" customFormat="1" ht="12.75">
      <c r="A18" s="26"/>
      <c r="B18" s="61" t="s">
        <v>629</v>
      </c>
      <c r="C18" s="62"/>
      <c r="D18" s="63">
        <f aca="true" t="shared" si="0" ref="D18:V18">SUM(D9:D17)</f>
        <v>109407291765</v>
      </c>
      <c r="E18" s="64">
        <f t="shared" si="0"/>
        <v>80145250538</v>
      </c>
      <c r="F18" s="64">
        <f t="shared" si="0"/>
        <v>20496603903</v>
      </c>
      <c r="G18" s="64">
        <f t="shared" si="0"/>
        <v>2268912123</v>
      </c>
      <c r="H18" s="64">
        <f t="shared" si="0"/>
        <v>8358198</v>
      </c>
      <c r="I18" s="64">
        <f t="shared" si="0"/>
        <v>8913745574</v>
      </c>
      <c r="J18" s="64">
        <f t="shared" si="0"/>
        <v>21045410523</v>
      </c>
      <c r="K18" s="64">
        <f t="shared" si="0"/>
        <v>126220615501</v>
      </c>
      <c r="L18" s="65">
        <f t="shared" si="0"/>
        <v>368506188125</v>
      </c>
      <c r="M18" s="66">
        <f t="shared" si="0"/>
        <v>63418380236</v>
      </c>
      <c r="N18" s="67">
        <f t="shared" si="0"/>
        <v>112480841221</v>
      </c>
      <c r="O18" s="64">
        <f t="shared" si="0"/>
        <v>39805282275</v>
      </c>
      <c r="P18" s="67">
        <f t="shared" si="0"/>
        <v>15972523301</v>
      </c>
      <c r="Q18" s="67">
        <f t="shared" si="0"/>
        <v>11505121473</v>
      </c>
      <c r="R18" s="67">
        <f t="shared" si="0"/>
        <v>692034330</v>
      </c>
      <c r="S18" s="67">
        <f t="shared" si="0"/>
        <v>124975565941</v>
      </c>
      <c r="T18" s="64">
        <f t="shared" si="0"/>
        <v>34252238871</v>
      </c>
      <c r="U18" s="65">
        <f t="shared" si="0"/>
        <v>403101987648</v>
      </c>
      <c r="V18" s="59">
        <f t="shared" si="0"/>
        <v>39589846428</v>
      </c>
    </row>
    <row r="19" spans="1:22" s="10" customFormat="1" ht="12.75" customHeight="1">
      <c r="A19" s="27"/>
      <c r="B19" s="68"/>
      <c r="C19" s="69"/>
      <c r="D19" s="70"/>
      <c r="E19" s="71"/>
      <c r="F19" s="71"/>
      <c r="G19" s="71"/>
      <c r="H19" s="71"/>
      <c r="I19" s="71"/>
      <c r="J19" s="71"/>
      <c r="K19" s="71"/>
      <c r="L19" s="72"/>
      <c r="M19" s="70"/>
      <c r="N19" s="71"/>
      <c r="O19" s="71"/>
      <c r="P19" s="71"/>
      <c r="Q19" s="71"/>
      <c r="R19" s="71"/>
      <c r="S19" s="71"/>
      <c r="T19" s="71"/>
      <c r="U19" s="72"/>
      <c r="V19" s="59"/>
    </row>
    <row r="20" spans="1:22" s="10" customFormat="1" ht="12.75">
      <c r="A20" s="28"/>
      <c r="B20" s="125" t="s">
        <v>43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59"/>
    </row>
    <row r="21" spans="1:22" ht="12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2:22" ht="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20:U20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B20" sqref="B20:U2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604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566</v>
      </c>
      <c r="B9" s="75" t="s">
        <v>328</v>
      </c>
      <c r="C9" s="76" t="s">
        <v>329</v>
      </c>
      <c r="D9" s="77">
        <v>101623694</v>
      </c>
      <c r="E9" s="78">
        <v>66075510</v>
      </c>
      <c r="F9" s="78">
        <v>0</v>
      </c>
      <c r="G9" s="78">
        <v>0</v>
      </c>
      <c r="H9" s="78">
        <v>0</v>
      </c>
      <c r="I9" s="78">
        <v>522766</v>
      </c>
      <c r="J9" s="78">
        <v>51538601</v>
      </c>
      <c r="K9" s="78">
        <v>234793710</v>
      </c>
      <c r="L9" s="79">
        <v>454554281</v>
      </c>
      <c r="M9" s="77">
        <v>90657825</v>
      </c>
      <c r="N9" s="78">
        <v>36458385</v>
      </c>
      <c r="O9" s="78">
        <v>38800376</v>
      </c>
      <c r="P9" s="78">
        <v>5598743</v>
      </c>
      <c r="Q9" s="78">
        <v>10786554</v>
      </c>
      <c r="R9" s="78">
        <v>0</v>
      </c>
      <c r="S9" s="78">
        <v>359638681</v>
      </c>
      <c r="T9" s="78">
        <v>51321388</v>
      </c>
      <c r="U9" s="80">
        <v>593261952</v>
      </c>
      <c r="V9" s="81">
        <v>85550454</v>
      </c>
    </row>
    <row r="10" spans="1:22" ht="12.75">
      <c r="A10" s="47" t="s">
        <v>566</v>
      </c>
      <c r="B10" s="75" t="s">
        <v>330</v>
      </c>
      <c r="C10" s="76" t="s">
        <v>331</v>
      </c>
      <c r="D10" s="77">
        <v>203103386</v>
      </c>
      <c r="E10" s="78">
        <v>218211935</v>
      </c>
      <c r="F10" s="78">
        <v>42000000</v>
      </c>
      <c r="G10" s="78">
        <v>0</v>
      </c>
      <c r="H10" s="78">
        <v>0</v>
      </c>
      <c r="I10" s="78">
        <v>22869</v>
      </c>
      <c r="J10" s="78">
        <v>82502072</v>
      </c>
      <c r="K10" s="78">
        <v>303306758</v>
      </c>
      <c r="L10" s="79">
        <v>849147020</v>
      </c>
      <c r="M10" s="77">
        <v>109013286</v>
      </c>
      <c r="N10" s="78">
        <v>219869023</v>
      </c>
      <c r="O10" s="78">
        <v>59338174</v>
      </c>
      <c r="P10" s="78">
        <v>31431714</v>
      </c>
      <c r="Q10" s="78">
        <v>26337011</v>
      </c>
      <c r="R10" s="78">
        <v>0</v>
      </c>
      <c r="S10" s="78">
        <v>250603000</v>
      </c>
      <c r="T10" s="78">
        <v>70069682</v>
      </c>
      <c r="U10" s="80">
        <v>766661890</v>
      </c>
      <c r="V10" s="81">
        <v>89283571</v>
      </c>
    </row>
    <row r="11" spans="1:22" ht="12.75">
      <c r="A11" s="47" t="s">
        <v>566</v>
      </c>
      <c r="B11" s="75" t="s">
        <v>332</v>
      </c>
      <c r="C11" s="76" t="s">
        <v>333</v>
      </c>
      <c r="D11" s="77">
        <v>166126100</v>
      </c>
      <c r="E11" s="78">
        <v>117343000</v>
      </c>
      <c r="F11" s="78">
        <v>4579100</v>
      </c>
      <c r="G11" s="78">
        <v>0</v>
      </c>
      <c r="H11" s="78">
        <v>0</v>
      </c>
      <c r="I11" s="78">
        <v>0</v>
      </c>
      <c r="J11" s="78">
        <v>51500000</v>
      </c>
      <c r="K11" s="78">
        <v>220740552</v>
      </c>
      <c r="L11" s="79">
        <v>560288752</v>
      </c>
      <c r="M11" s="77">
        <v>46852200</v>
      </c>
      <c r="N11" s="78">
        <v>121377000</v>
      </c>
      <c r="O11" s="78">
        <v>24853900</v>
      </c>
      <c r="P11" s="78">
        <v>12522700</v>
      </c>
      <c r="Q11" s="78">
        <v>11808100</v>
      </c>
      <c r="R11" s="78">
        <v>0</v>
      </c>
      <c r="S11" s="78">
        <v>334174365</v>
      </c>
      <c r="T11" s="78">
        <v>50612000</v>
      </c>
      <c r="U11" s="80">
        <v>602200265</v>
      </c>
      <c r="V11" s="81">
        <v>115103665</v>
      </c>
    </row>
    <row r="12" spans="1:22" ht="12.75">
      <c r="A12" s="47" t="s">
        <v>566</v>
      </c>
      <c r="B12" s="75" t="s">
        <v>334</v>
      </c>
      <c r="C12" s="76" t="s">
        <v>335</v>
      </c>
      <c r="D12" s="77">
        <v>94656190</v>
      </c>
      <c r="E12" s="78">
        <v>65335779</v>
      </c>
      <c r="F12" s="78">
        <v>0</v>
      </c>
      <c r="G12" s="78">
        <v>0</v>
      </c>
      <c r="H12" s="78">
        <v>0</v>
      </c>
      <c r="I12" s="78">
        <v>0</v>
      </c>
      <c r="J12" s="78">
        <v>77000000</v>
      </c>
      <c r="K12" s="78">
        <v>123003243</v>
      </c>
      <c r="L12" s="79">
        <v>359995212</v>
      </c>
      <c r="M12" s="77">
        <v>47920615</v>
      </c>
      <c r="N12" s="78">
        <v>57376650</v>
      </c>
      <c r="O12" s="78">
        <v>33029922</v>
      </c>
      <c r="P12" s="78">
        <v>15328303</v>
      </c>
      <c r="Q12" s="78">
        <v>8993336</v>
      </c>
      <c r="R12" s="78">
        <v>0</v>
      </c>
      <c r="S12" s="78">
        <v>178928000</v>
      </c>
      <c r="T12" s="78">
        <v>46977407</v>
      </c>
      <c r="U12" s="80">
        <v>388554233</v>
      </c>
      <c r="V12" s="81">
        <v>68331000</v>
      </c>
    </row>
    <row r="13" spans="1:22" ht="12.75">
      <c r="A13" s="47" t="s">
        <v>566</v>
      </c>
      <c r="B13" s="75" t="s">
        <v>336</v>
      </c>
      <c r="C13" s="76" t="s">
        <v>337</v>
      </c>
      <c r="D13" s="77">
        <v>182749100</v>
      </c>
      <c r="E13" s="78">
        <v>342671425</v>
      </c>
      <c r="F13" s="78">
        <v>25287000</v>
      </c>
      <c r="G13" s="78">
        <v>0</v>
      </c>
      <c r="H13" s="78">
        <v>0</v>
      </c>
      <c r="I13" s="78">
        <v>0</v>
      </c>
      <c r="J13" s="78">
        <v>110159231</v>
      </c>
      <c r="K13" s="78">
        <v>203390033</v>
      </c>
      <c r="L13" s="79">
        <v>864256789</v>
      </c>
      <c r="M13" s="77">
        <v>80520000</v>
      </c>
      <c r="N13" s="78">
        <v>392065000</v>
      </c>
      <c r="O13" s="78">
        <v>71217000</v>
      </c>
      <c r="P13" s="78">
        <v>36759000</v>
      </c>
      <c r="Q13" s="78">
        <v>17938000</v>
      </c>
      <c r="R13" s="78">
        <v>0</v>
      </c>
      <c r="S13" s="78">
        <v>111527700</v>
      </c>
      <c r="T13" s="78">
        <v>107233000</v>
      </c>
      <c r="U13" s="80">
        <v>817259700</v>
      </c>
      <c r="V13" s="81">
        <v>0</v>
      </c>
    </row>
    <row r="14" spans="1:22" ht="12.75">
      <c r="A14" s="47" t="s">
        <v>566</v>
      </c>
      <c r="B14" s="75" t="s">
        <v>338</v>
      </c>
      <c r="C14" s="76" t="s">
        <v>339</v>
      </c>
      <c r="D14" s="77">
        <v>55772980</v>
      </c>
      <c r="E14" s="78">
        <v>59590769</v>
      </c>
      <c r="F14" s="78">
        <v>0</v>
      </c>
      <c r="G14" s="78">
        <v>0</v>
      </c>
      <c r="H14" s="78">
        <v>0</v>
      </c>
      <c r="I14" s="78">
        <v>0</v>
      </c>
      <c r="J14" s="78">
        <v>36089339</v>
      </c>
      <c r="K14" s="78">
        <v>60578655</v>
      </c>
      <c r="L14" s="79">
        <v>212031743</v>
      </c>
      <c r="M14" s="77">
        <v>18320722</v>
      </c>
      <c r="N14" s="78">
        <v>52984348</v>
      </c>
      <c r="O14" s="78">
        <v>17810435</v>
      </c>
      <c r="P14" s="78">
        <v>17406022</v>
      </c>
      <c r="Q14" s="78">
        <v>6638890</v>
      </c>
      <c r="R14" s="78">
        <v>0</v>
      </c>
      <c r="S14" s="78">
        <v>114579198</v>
      </c>
      <c r="T14" s="78">
        <v>27831880</v>
      </c>
      <c r="U14" s="80">
        <v>255571495</v>
      </c>
      <c r="V14" s="81">
        <v>44884198</v>
      </c>
    </row>
    <row r="15" spans="1:22" ht="12.75">
      <c r="A15" s="47" t="s">
        <v>566</v>
      </c>
      <c r="B15" s="75" t="s">
        <v>76</v>
      </c>
      <c r="C15" s="76" t="s">
        <v>77</v>
      </c>
      <c r="D15" s="77">
        <v>488009016</v>
      </c>
      <c r="E15" s="78">
        <v>404960000</v>
      </c>
      <c r="F15" s="78">
        <v>250000000</v>
      </c>
      <c r="G15" s="78">
        <v>0</v>
      </c>
      <c r="H15" s="78">
        <v>0</v>
      </c>
      <c r="I15" s="78">
        <v>3607896</v>
      </c>
      <c r="J15" s="78">
        <v>73136456</v>
      </c>
      <c r="K15" s="78">
        <v>480457180</v>
      </c>
      <c r="L15" s="79">
        <v>1700170548</v>
      </c>
      <c r="M15" s="77">
        <v>350789676</v>
      </c>
      <c r="N15" s="78">
        <v>488433324</v>
      </c>
      <c r="O15" s="78">
        <v>370783128</v>
      </c>
      <c r="P15" s="78">
        <v>101719532</v>
      </c>
      <c r="Q15" s="78">
        <v>108215142</v>
      </c>
      <c r="R15" s="78">
        <v>0</v>
      </c>
      <c r="S15" s="78">
        <v>364103004</v>
      </c>
      <c r="T15" s="78">
        <v>49554348</v>
      </c>
      <c r="U15" s="80">
        <v>1833598154</v>
      </c>
      <c r="V15" s="81">
        <v>74651004</v>
      </c>
    </row>
    <row r="16" spans="1:22" ht="12.75">
      <c r="A16" s="47" t="s">
        <v>567</v>
      </c>
      <c r="B16" s="75" t="s">
        <v>517</v>
      </c>
      <c r="C16" s="76" t="s">
        <v>518</v>
      </c>
      <c r="D16" s="77">
        <v>153856600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316370710</v>
      </c>
      <c r="L16" s="79">
        <v>470227310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78">
        <v>2756000</v>
      </c>
      <c r="S16" s="78">
        <v>454585000</v>
      </c>
      <c r="T16" s="78">
        <v>15317180</v>
      </c>
      <c r="U16" s="80">
        <v>472658180</v>
      </c>
      <c r="V16" s="81">
        <v>0</v>
      </c>
    </row>
    <row r="17" spans="1:22" ht="13.5">
      <c r="A17" s="48"/>
      <c r="B17" s="82" t="s">
        <v>605</v>
      </c>
      <c r="C17" s="83"/>
      <c r="D17" s="84">
        <f aca="true" t="shared" si="0" ref="D17:V17">SUM(D9:D16)</f>
        <v>1445897066</v>
      </c>
      <c r="E17" s="85">
        <f t="shared" si="0"/>
        <v>1274188418</v>
      </c>
      <c r="F17" s="85">
        <f t="shared" si="0"/>
        <v>321866100</v>
      </c>
      <c r="G17" s="85">
        <f t="shared" si="0"/>
        <v>0</v>
      </c>
      <c r="H17" s="85">
        <f t="shared" si="0"/>
        <v>0</v>
      </c>
      <c r="I17" s="85">
        <f t="shared" si="0"/>
        <v>4153531</v>
      </c>
      <c r="J17" s="85">
        <f t="shared" si="0"/>
        <v>481925699</v>
      </c>
      <c r="K17" s="85">
        <f t="shared" si="0"/>
        <v>1942640841</v>
      </c>
      <c r="L17" s="86">
        <f t="shared" si="0"/>
        <v>5470671655</v>
      </c>
      <c r="M17" s="84">
        <f t="shared" si="0"/>
        <v>744074324</v>
      </c>
      <c r="N17" s="85">
        <f t="shared" si="0"/>
        <v>1368563730</v>
      </c>
      <c r="O17" s="85">
        <f t="shared" si="0"/>
        <v>615832935</v>
      </c>
      <c r="P17" s="85">
        <f t="shared" si="0"/>
        <v>220766014</v>
      </c>
      <c r="Q17" s="85">
        <f t="shared" si="0"/>
        <v>190717033</v>
      </c>
      <c r="R17" s="85">
        <f t="shared" si="0"/>
        <v>2756000</v>
      </c>
      <c r="S17" s="85">
        <f t="shared" si="0"/>
        <v>2168138948</v>
      </c>
      <c r="T17" s="85">
        <f t="shared" si="0"/>
        <v>418916885</v>
      </c>
      <c r="U17" s="87">
        <f t="shared" si="0"/>
        <v>5729765869</v>
      </c>
      <c r="V17" s="88">
        <f t="shared" si="0"/>
        <v>477803892</v>
      </c>
    </row>
    <row r="18" spans="1:22" ht="12.75">
      <c r="A18" s="47" t="s">
        <v>566</v>
      </c>
      <c r="B18" s="75" t="s">
        <v>340</v>
      </c>
      <c r="C18" s="76" t="s">
        <v>341</v>
      </c>
      <c r="D18" s="77">
        <v>153659606</v>
      </c>
      <c r="E18" s="78">
        <v>138762000</v>
      </c>
      <c r="F18" s="78">
        <v>1404000</v>
      </c>
      <c r="G18" s="78">
        <v>0</v>
      </c>
      <c r="H18" s="78">
        <v>0</v>
      </c>
      <c r="I18" s="78">
        <v>0</v>
      </c>
      <c r="J18" s="78">
        <v>35126000</v>
      </c>
      <c r="K18" s="78">
        <v>114186068</v>
      </c>
      <c r="L18" s="79">
        <v>443137674</v>
      </c>
      <c r="M18" s="77">
        <v>96766032</v>
      </c>
      <c r="N18" s="78">
        <v>159714364</v>
      </c>
      <c r="O18" s="78">
        <v>37206478</v>
      </c>
      <c r="P18" s="78">
        <v>13492011</v>
      </c>
      <c r="Q18" s="78">
        <v>15469050</v>
      </c>
      <c r="R18" s="78">
        <v>0</v>
      </c>
      <c r="S18" s="78">
        <v>107241035</v>
      </c>
      <c r="T18" s="78">
        <v>41741155</v>
      </c>
      <c r="U18" s="80">
        <v>471630125</v>
      </c>
      <c r="V18" s="81">
        <v>20054000</v>
      </c>
    </row>
    <row r="19" spans="1:22" ht="12.75">
      <c r="A19" s="47" t="s">
        <v>566</v>
      </c>
      <c r="B19" s="75" t="s">
        <v>78</v>
      </c>
      <c r="C19" s="76" t="s">
        <v>79</v>
      </c>
      <c r="D19" s="77">
        <v>868353759</v>
      </c>
      <c r="E19" s="78">
        <v>1038553299</v>
      </c>
      <c r="F19" s="78">
        <v>0</v>
      </c>
      <c r="G19" s="78">
        <v>0</v>
      </c>
      <c r="H19" s="78">
        <v>0</v>
      </c>
      <c r="I19" s="78">
        <v>84041476</v>
      </c>
      <c r="J19" s="78">
        <v>388001064</v>
      </c>
      <c r="K19" s="78">
        <v>887247458</v>
      </c>
      <c r="L19" s="79">
        <v>3266197056</v>
      </c>
      <c r="M19" s="77">
        <v>426739508</v>
      </c>
      <c r="N19" s="78">
        <v>1265743688</v>
      </c>
      <c r="O19" s="78">
        <v>484876329</v>
      </c>
      <c r="P19" s="78">
        <v>181862046</v>
      </c>
      <c r="Q19" s="78">
        <v>124940483</v>
      </c>
      <c r="R19" s="78">
        <v>0</v>
      </c>
      <c r="S19" s="78">
        <v>529415300</v>
      </c>
      <c r="T19" s="78">
        <v>240895536</v>
      </c>
      <c r="U19" s="80">
        <v>3254472890</v>
      </c>
      <c r="V19" s="81">
        <v>190198650</v>
      </c>
    </row>
    <row r="20" spans="1:22" ht="12.75">
      <c r="A20" s="47" t="s">
        <v>566</v>
      </c>
      <c r="B20" s="75" t="s">
        <v>80</v>
      </c>
      <c r="C20" s="76" t="s">
        <v>81</v>
      </c>
      <c r="D20" s="77">
        <v>545555593</v>
      </c>
      <c r="E20" s="78">
        <v>436264517</v>
      </c>
      <c r="F20" s="78">
        <v>20283905</v>
      </c>
      <c r="G20" s="78">
        <v>0</v>
      </c>
      <c r="H20" s="78">
        <v>0</v>
      </c>
      <c r="I20" s="78">
        <v>19132479</v>
      </c>
      <c r="J20" s="78">
        <v>20133952</v>
      </c>
      <c r="K20" s="78">
        <v>515346887</v>
      </c>
      <c r="L20" s="79">
        <v>1556717333</v>
      </c>
      <c r="M20" s="77">
        <v>353052280</v>
      </c>
      <c r="N20" s="78">
        <v>572991362</v>
      </c>
      <c r="O20" s="78">
        <v>89184538</v>
      </c>
      <c r="P20" s="78">
        <v>64439882</v>
      </c>
      <c r="Q20" s="78">
        <v>72621449</v>
      </c>
      <c r="R20" s="78">
        <v>0</v>
      </c>
      <c r="S20" s="78">
        <v>255080567</v>
      </c>
      <c r="T20" s="78">
        <v>147181467</v>
      </c>
      <c r="U20" s="80">
        <v>1554551545</v>
      </c>
      <c r="V20" s="81">
        <v>68203800</v>
      </c>
    </row>
    <row r="21" spans="1:22" ht="12.75">
      <c r="A21" s="47" t="s">
        <v>566</v>
      </c>
      <c r="B21" s="75" t="s">
        <v>342</v>
      </c>
      <c r="C21" s="76" t="s">
        <v>343</v>
      </c>
      <c r="D21" s="77">
        <v>97840878</v>
      </c>
      <c r="E21" s="78">
        <v>52343423</v>
      </c>
      <c r="F21" s="78">
        <v>0</v>
      </c>
      <c r="G21" s="78">
        <v>0</v>
      </c>
      <c r="H21" s="78">
        <v>0</v>
      </c>
      <c r="I21" s="78">
        <v>3936804</v>
      </c>
      <c r="J21" s="78">
        <v>24020969</v>
      </c>
      <c r="K21" s="78">
        <v>108684823</v>
      </c>
      <c r="L21" s="79">
        <v>286826897</v>
      </c>
      <c r="M21" s="77">
        <v>59770323</v>
      </c>
      <c r="N21" s="78">
        <v>65392258</v>
      </c>
      <c r="O21" s="78">
        <v>18850960</v>
      </c>
      <c r="P21" s="78">
        <v>12753413</v>
      </c>
      <c r="Q21" s="78">
        <v>12494306</v>
      </c>
      <c r="R21" s="78">
        <v>0</v>
      </c>
      <c r="S21" s="78">
        <v>62317300</v>
      </c>
      <c r="T21" s="78">
        <v>25864001</v>
      </c>
      <c r="U21" s="80">
        <v>257442561</v>
      </c>
      <c r="V21" s="81">
        <v>0</v>
      </c>
    </row>
    <row r="22" spans="1:22" ht="12.75">
      <c r="A22" s="47" t="s">
        <v>566</v>
      </c>
      <c r="B22" s="75" t="s">
        <v>344</v>
      </c>
      <c r="C22" s="76" t="s">
        <v>345</v>
      </c>
      <c r="D22" s="77">
        <v>137247906</v>
      </c>
      <c r="E22" s="78">
        <v>0</v>
      </c>
      <c r="F22" s="78">
        <v>127673404</v>
      </c>
      <c r="G22" s="78">
        <v>0</v>
      </c>
      <c r="H22" s="78">
        <v>0</v>
      </c>
      <c r="I22" s="78">
        <v>0</v>
      </c>
      <c r="J22" s="78">
        <v>225588509</v>
      </c>
      <c r="K22" s="78">
        <v>435834535</v>
      </c>
      <c r="L22" s="79">
        <v>926344354</v>
      </c>
      <c r="M22" s="77">
        <v>44492345</v>
      </c>
      <c r="N22" s="78">
        <v>0</v>
      </c>
      <c r="O22" s="78">
        <v>118011019</v>
      </c>
      <c r="P22" s="78">
        <v>2812706</v>
      </c>
      <c r="Q22" s="78">
        <v>34280454</v>
      </c>
      <c r="R22" s="78">
        <v>0</v>
      </c>
      <c r="S22" s="78">
        <v>538752000</v>
      </c>
      <c r="T22" s="78">
        <v>128680123</v>
      </c>
      <c r="U22" s="80">
        <v>867028647</v>
      </c>
      <c r="V22" s="81">
        <v>164802750</v>
      </c>
    </row>
    <row r="23" spans="1:22" ht="12.75">
      <c r="A23" s="47" t="s">
        <v>566</v>
      </c>
      <c r="B23" s="75" t="s">
        <v>346</v>
      </c>
      <c r="C23" s="76" t="s">
        <v>347</v>
      </c>
      <c r="D23" s="77">
        <v>197639280</v>
      </c>
      <c r="E23" s="78">
        <v>0</v>
      </c>
      <c r="F23" s="78">
        <v>0</v>
      </c>
      <c r="G23" s="78">
        <v>0</v>
      </c>
      <c r="H23" s="78">
        <v>0</v>
      </c>
      <c r="I23" s="78">
        <v>300000</v>
      </c>
      <c r="J23" s="78">
        <v>39495000</v>
      </c>
      <c r="K23" s="78">
        <v>426182720</v>
      </c>
      <c r="L23" s="79">
        <v>663617000</v>
      </c>
      <c r="M23" s="77">
        <v>13250000</v>
      </c>
      <c r="N23" s="78">
        <v>0</v>
      </c>
      <c r="O23" s="78">
        <v>34150000</v>
      </c>
      <c r="P23" s="78">
        <v>9200000</v>
      </c>
      <c r="Q23" s="78">
        <v>1825000</v>
      </c>
      <c r="R23" s="78">
        <v>475000</v>
      </c>
      <c r="S23" s="78">
        <v>474458000</v>
      </c>
      <c r="T23" s="78">
        <v>63200000</v>
      </c>
      <c r="U23" s="80">
        <v>596558000</v>
      </c>
      <c r="V23" s="81">
        <v>122491000</v>
      </c>
    </row>
    <row r="24" spans="1:22" ht="12.75">
      <c r="A24" s="47" t="s">
        <v>567</v>
      </c>
      <c r="B24" s="75" t="s">
        <v>519</v>
      </c>
      <c r="C24" s="76" t="s">
        <v>520</v>
      </c>
      <c r="D24" s="77">
        <v>144286965</v>
      </c>
      <c r="E24" s="78">
        <v>0</v>
      </c>
      <c r="F24" s="78">
        <v>0</v>
      </c>
      <c r="G24" s="78">
        <v>0</v>
      </c>
      <c r="H24" s="78">
        <v>0</v>
      </c>
      <c r="I24" s="78">
        <v>967752</v>
      </c>
      <c r="J24" s="78">
        <v>0</v>
      </c>
      <c r="K24" s="78">
        <v>299968498</v>
      </c>
      <c r="L24" s="79">
        <v>445223215</v>
      </c>
      <c r="M24" s="77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350768000</v>
      </c>
      <c r="T24" s="78">
        <v>24805100</v>
      </c>
      <c r="U24" s="80">
        <v>375573100</v>
      </c>
      <c r="V24" s="81">
        <v>2180000</v>
      </c>
    </row>
    <row r="25" spans="1:22" ht="13.5">
      <c r="A25" s="48"/>
      <c r="B25" s="82" t="s">
        <v>606</v>
      </c>
      <c r="C25" s="83"/>
      <c r="D25" s="84">
        <f aca="true" t="shared" si="1" ref="D25:V25">SUM(D18:D24)</f>
        <v>2144583987</v>
      </c>
      <c r="E25" s="85">
        <f t="shared" si="1"/>
        <v>1665923239</v>
      </c>
      <c r="F25" s="85">
        <f t="shared" si="1"/>
        <v>149361309</v>
      </c>
      <c r="G25" s="85">
        <f t="shared" si="1"/>
        <v>0</v>
      </c>
      <c r="H25" s="85">
        <f t="shared" si="1"/>
        <v>0</v>
      </c>
      <c r="I25" s="85">
        <f t="shared" si="1"/>
        <v>108378511</v>
      </c>
      <c r="J25" s="85">
        <f t="shared" si="1"/>
        <v>732365494</v>
      </c>
      <c r="K25" s="85">
        <f t="shared" si="1"/>
        <v>2787450989</v>
      </c>
      <c r="L25" s="86">
        <f t="shared" si="1"/>
        <v>7588063529</v>
      </c>
      <c r="M25" s="84">
        <f t="shared" si="1"/>
        <v>994070488</v>
      </c>
      <c r="N25" s="85">
        <f t="shared" si="1"/>
        <v>2063841672</v>
      </c>
      <c r="O25" s="85">
        <f t="shared" si="1"/>
        <v>782279324</v>
      </c>
      <c r="P25" s="85">
        <f t="shared" si="1"/>
        <v>284560058</v>
      </c>
      <c r="Q25" s="85">
        <f t="shared" si="1"/>
        <v>261630742</v>
      </c>
      <c r="R25" s="85">
        <f t="shared" si="1"/>
        <v>475000</v>
      </c>
      <c r="S25" s="85">
        <f t="shared" si="1"/>
        <v>2318032202</v>
      </c>
      <c r="T25" s="85">
        <f t="shared" si="1"/>
        <v>672367382</v>
      </c>
      <c r="U25" s="87">
        <f t="shared" si="1"/>
        <v>7377256868</v>
      </c>
      <c r="V25" s="88">
        <f t="shared" si="1"/>
        <v>567930200</v>
      </c>
    </row>
    <row r="26" spans="1:22" ht="12.75">
      <c r="A26" s="47" t="s">
        <v>566</v>
      </c>
      <c r="B26" s="75" t="s">
        <v>348</v>
      </c>
      <c r="C26" s="76" t="s">
        <v>349</v>
      </c>
      <c r="D26" s="77">
        <v>193636000</v>
      </c>
      <c r="E26" s="78">
        <v>172243340</v>
      </c>
      <c r="F26" s="78">
        <v>0</v>
      </c>
      <c r="G26" s="78">
        <v>0</v>
      </c>
      <c r="H26" s="78">
        <v>0</v>
      </c>
      <c r="I26" s="78">
        <v>10200000</v>
      </c>
      <c r="J26" s="78">
        <v>3500000</v>
      </c>
      <c r="K26" s="78">
        <v>206495660</v>
      </c>
      <c r="L26" s="79">
        <v>586075000</v>
      </c>
      <c r="M26" s="77">
        <v>135594730</v>
      </c>
      <c r="N26" s="78">
        <v>190757000</v>
      </c>
      <c r="O26" s="78">
        <v>42065000</v>
      </c>
      <c r="P26" s="78">
        <v>18411000</v>
      </c>
      <c r="Q26" s="78">
        <v>18411000</v>
      </c>
      <c r="R26" s="78">
        <v>42000</v>
      </c>
      <c r="S26" s="78">
        <v>221165000</v>
      </c>
      <c r="T26" s="78">
        <v>72885541</v>
      </c>
      <c r="U26" s="80">
        <v>699331271</v>
      </c>
      <c r="V26" s="81">
        <v>84392000</v>
      </c>
    </row>
    <row r="27" spans="1:22" ht="12.75">
      <c r="A27" s="47" t="s">
        <v>566</v>
      </c>
      <c r="B27" s="75" t="s">
        <v>350</v>
      </c>
      <c r="C27" s="76" t="s">
        <v>351</v>
      </c>
      <c r="D27" s="77">
        <v>358810803</v>
      </c>
      <c r="E27" s="78">
        <v>65599457</v>
      </c>
      <c r="F27" s="78">
        <v>1745280</v>
      </c>
      <c r="G27" s="78">
        <v>0</v>
      </c>
      <c r="H27" s="78">
        <v>0</v>
      </c>
      <c r="I27" s="78">
        <v>692458</v>
      </c>
      <c r="J27" s="78">
        <v>22199697</v>
      </c>
      <c r="K27" s="78">
        <v>398009968</v>
      </c>
      <c r="L27" s="79">
        <v>847057663</v>
      </c>
      <c r="M27" s="77">
        <v>114723093</v>
      </c>
      <c r="N27" s="78">
        <v>103402721</v>
      </c>
      <c r="O27" s="78">
        <v>22201046</v>
      </c>
      <c r="P27" s="78">
        <v>5328393</v>
      </c>
      <c r="Q27" s="78">
        <v>7723663</v>
      </c>
      <c r="R27" s="78">
        <v>0</v>
      </c>
      <c r="S27" s="78">
        <v>788322522</v>
      </c>
      <c r="T27" s="78">
        <v>73323793</v>
      </c>
      <c r="U27" s="80">
        <v>1115025231</v>
      </c>
      <c r="V27" s="81">
        <v>241891082</v>
      </c>
    </row>
    <row r="28" spans="1:22" ht="12.75">
      <c r="A28" s="47" t="s">
        <v>566</v>
      </c>
      <c r="B28" s="75" t="s">
        <v>352</v>
      </c>
      <c r="C28" s="76" t="s">
        <v>353</v>
      </c>
      <c r="D28" s="77">
        <v>457848905</v>
      </c>
      <c r="E28" s="78">
        <v>47266686</v>
      </c>
      <c r="F28" s="78">
        <v>0</v>
      </c>
      <c r="G28" s="78">
        <v>8541308</v>
      </c>
      <c r="H28" s="78">
        <v>6855568</v>
      </c>
      <c r="I28" s="78">
        <v>0</v>
      </c>
      <c r="J28" s="78">
        <v>17055000</v>
      </c>
      <c r="K28" s="78">
        <v>686553824</v>
      </c>
      <c r="L28" s="79">
        <v>1224121291</v>
      </c>
      <c r="M28" s="77">
        <v>210292000</v>
      </c>
      <c r="N28" s="78">
        <v>0</v>
      </c>
      <c r="O28" s="78">
        <v>63338000</v>
      </c>
      <c r="P28" s="78">
        <v>4894000</v>
      </c>
      <c r="Q28" s="78">
        <v>8933000</v>
      </c>
      <c r="R28" s="78">
        <v>0</v>
      </c>
      <c r="S28" s="78">
        <v>1217075173</v>
      </c>
      <c r="T28" s="78">
        <v>191591000</v>
      </c>
      <c r="U28" s="80">
        <v>1696123173</v>
      </c>
      <c r="V28" s="81">
        <v>428721314</v>
      </c>
    </row>
    <row r="29" spans="1:22" ht="12.75">
      <c r="A29" s="47" t="s">
        <v>566</v>
      </c>
      <c r="B29" s="75" t="s">
        <v>82</v>
      </c>
      <c r="C29" s="76" t="s">
        <v>83</v>
      </c>
      <c r="D29" s="77">
        <v>887761680</v>
      </c>
      <c r="E29" s="78">
        <v>686219648</v>
      </c>
      <c r="F29" s="78">
        <v>49967750</v>
      </c>
      <c r="G29" s="78">
        <v>0</v>
      </c>
      <c r="H29" s="78">
        <v>0</v>
      </c>
      <c r="I29" s="78">
        <v>40038889</v>
      </c>
      <c r="J29" s="78">
        <v>143664047</v>
      </c>
      <c r="K29" s="78">
        <v>1402627471</v>
      </c>
      <c r="L29" s="79">
        <v>3210279485</v>
      </c>
      <c r="M29" s="77">
        <v>602531007</v>
      </c>
      <c r="N29" s="78">
        <v>944851544</v>
      </c>
      <c r="O29" s="78">
        <v>97757506</v>
      </c>
      <c r="P29" s="78">
        <v>28674591</v>
      </c>
      <c r="Q29" s="78">
        <v>107241388</v>
      </c>
      <c r="R29" s="78">
        <v>0</v>
      </c>
      <c r="S29" s="78">
        <v>1278053001</v>
      </c>
      <c r="T29" s="78">
        <v>278374441</v>
      </c>
      <c r="U29" s="80">
        <v>3337483478</v>
      </c>
      <c r="V29" s="81">
        <v>536992301</v>
      </c>
    </row>
    <row r="30" spans="1:22" ht="12.75">
      <c r="A30" s="47" t="s">
        <v>567</v>
      </c>
      <c r="B30" s="75" t="s">
        <v>521</v>
      </c>
      <c r="C30" s="76" t="s">
        <v>522</v>
      </c>
      <c r="D30" s="77">
        <v>132344999</v>
      </c>
      <c r="E30" s="78">
        <v>0</v>
      </c>
      <c r="F30" s="78">
        <v>0</v>
      </c>
      <c r="G30" s="78">
        <v>0</v>
      </c>
      <c r="H30" s="78">
        <v>0</v>
      </c>
      <c r="I30" s="78">
        <v>21395905</v>
      </c>
      <c r="J30" s="78">
        <v>0</v>
      </c>
      <c r="K30" s="78">
        <v>96739321</v>
      </c>
      <c r="L30" s="79">
        <v>250480225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245801000</v>
      </c>
      <c r="T30" s="78">
        <v>9590000</v>
      </c>
      <c r="U30" s="80">
        <v>255391000</v>
      </c>
      <c r="V30" s="81">
        <v>2352000</v>
      </c>
    </row>
    <row r="31" spans="1:22" ht="13.5">
      <c r="A31" s="48"/>
      <c r="B31" s="82" t="s">
        <v>607</v>
      </c>
      <c r="C31" s="83"/>
      <c r="D31" s="84">
        <f aca="true" t="shared" si="2" ref="D31:V31">SUM(D26:D30)</f>
        <v>2030402387</v>
      </c>
      <c r="E31" s="85">
        <f t="shared" si="2"/>
        <v>971329131</v>
      </c>
      <c r="F31" s="85">
        <f t="shared" si="2"/>
        <v>51713030</v>
      </c>
      <c r="G31" s="85">
        <f t="shared" si="2"/>
        <v>8541308</v>
      </c>
      <c r="H31" s="85">
        <f t="shared" si="2"/>
        <v>6855568</v>
      </c>
      <c r="I31" s="85">
        <f t="shared" si="2"/>
        <v>72327252</v>
      </c>
      <c r="J31" s="85">
        <f t="shared" si="2"/>
        <v>186418744</v>
      </c>
      <c r="K31" s="85">
        <f t="shared" si="2"/>
        <v>2790426244</v>
      </c>
      <c r="L31" s="86">
        <f t="shared" si="2"/>
        <v>6118013664</v>
      </c>
      <c r="M31" s="84">
        <f t="shared" si="2"/>
        <v>1063140830</v>
      </c>
      <c r="N31" s="85">
        <f t="shared" si="2"/>
        <v>1239011265</v>
      </c>
      <c r="O31" s="85">
        <f t="shared" si="2"/>
        <v>225361552</v>
      </c>
      <c r="P31" s="85">
        <f t="shared" si="2"/>
        <v>57307984</v>
      </c>
      <c r="Q31" s="85">
        <f t="shared" si="2"/>
        <v>142309051</v>
      </c>
      <c r="R31" s="85">
        <f t="shared" si="2"/>
        <v>42000</v>
      </c>
      <c r="S31" s="85">
        <f t="shared" si="2"/>
        <v>3750416696</v>
      </c>
      <c r="T31" s="85">
        <f t="shared" si="2"/>
        <v>625764775</v>
      </c>
      <c r="U31" s="87">
        <f t="shared" si="2"/>
        <v>7103354153</v>
      </c>
      <c r="V31" s="88">
        <f t="shared" si="2"/>
        <v>1294348697</v>
      </c>
    </row>
    <row r="32" spans="1:22" ht="13.5">
      <c r="A32" s="49"/>
      <c r="B32" s="89" t="s">
        <v>608</v>
      </c>
      <c r="C32" s="90"/>
      <c r="D32" s="91">
        <f aca="true" t="shared" si="3" ref="D32:V32">SUM(D9:D16,D18:D24,D26:D30)</f>
        <v>5620883440</v>
      </c>
      <c r="E32" s="92">
        <f t="shared" si="3"/>
        <v>3911440788</v>
      </c>
      <c r="F32" s="92">
        <f t="shared" si="3"/>
        <v>522940439</v>
      </c>
      <c r="G32" s="92">
        <f t="shared" si="3"/>
        <v>8541308</v>
      </c>
      <c r="H32" s="92">
        <f t="shared" si="3"/>
        <v>6855568</v>
      </c>
      <c r="I32" s="92">
        <f t="shared" si="3"/>
        <v>184859294</v>
      </c>
      <c r="J32" s="92">
        <f t="shared" si="3"/>
        <v>1400709937</v>
      </c>
      <c r="K32" s="92">
        <f t="shared" si="3"/>
        <v>7520518074</v>
      </c>
      <c r="L32" s="93">
        <f t="shared" si="3"/>
        <v>19176748848</v>
      </c>
      <c r="M32" s="91">
        <f t="shared" si="3"/>
        <v>2801285642</v>
      </c>
      <c r="N32" s="92">
        <f t="shared" si="3"/>
        <v>4671416667</v>
      </c>
      <c r="O32" s="92">
        <f t="shared" si="3"/>
        <v>1623473811</v>
      </c>
      <c r="P32" s="92">
        <f t="shared" si="3"/>
        <v>562634056</v>
      </c>
      <c r="Q32" s="92">
        <f t="shared" si="3"/>
        <v>594656826</v>
      </c>
      <c r="R32" s="92">
        <f t="shared" si="3"/>
        <v>3273000</v>
      </c>
      <c r="S32" s="92">
        <f t="shared" si="3"/>
        <v>8236587846</v>
      </c>
      <c r="T32" s="92">
        <f t="shared" si="3"/>
        <v>1717049042</v>
      </c>
      <c r="U32" s="94">
        <f t="shared" si="3"/>
        <v>20210376890</v>
      </c>
      <c r="V32" s="88">
        <f t="shared" si="3"/>
        <v>2340082789</v>
      </c>
    </row>
    <row r="33" spans="1:22" ht="12">
      <c r="A33" s="51"/>
      <c r="B33" s="130" t="s">
        <v>43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95"/>
      <c r="V33" s="96"/>
    </row>
    <row r="34" spans="1:22" ht="12">
      <c r="A34" s="50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</row>
    <row r="35" spans="1:22" ht="12">
      <c r="A35" s="5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</row>
    <row r="36" spans="1:22" ht="12">
      <c r="A36" s="50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</row>
    <row r="37" spans="1:22" ht="12">
      <c r="A37" s="5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ht="12">
      <c r="A38" s="5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33:T33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0">
      <selection activeCell="B20" sqref="B20:U2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609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566</v>
      </c>
      <c r="B9" s="75" t="s">
        <v>398</v>
      </c>
      <c r="C9" s="76" t="s">
        <v>399</v>
      </c>
      <c r="D9" s="77">
        <v>67354198</v>
      </c>
      <c r="E9" s="78">
        <v>6904545</v>
      </c>
      <c r="F9" s="78">
        <v>6811771</v>
      </c>
      <c r="G9" s="78">
        <v>0</v>
      </c>
      <c r="H9" s="78">
        <v>0</v>
      </c>
      <c r="I9" s="78">
        <v>269164</v>
      </c>
      <c r="J9" s="78">
        <v>20087331</v>
      </c>
      <c r="K9" s="78">
        <v>77010683</v>
      </c>
      <c r="L9" s="79">
        <v>178437692</v>
      </c>
      <c r="M9" s="77">
        <v>26622632</v>
      </c>
      <c r="N9" s="78">
        <v>4733771</v>
      </c>
      <c r="O9" s="78">
        <v>12321097</v>
      </c>
      <c r="P9" s="78">
        <v>2102754</v>
      </c>
      <c r="Q9" s="78">
        <v>1210541</v>
      </c>
      <c r="R9" s="78">
        <v>0</v>
      </c>
      <c r="S9" s="78">
        <v>250111000</v>
      </c>
      <c r="T9" s="78">
        <v>3524701</v>
      </c>
      <c r="U9" s="80">
        <v>300626496</v>
      </c>
      <c r="V9" s="81">
        <v>116324000</v>
      </c>
    </row>
    <row r="10" spans="1:22" ht="12.75">
      <c r="A10" s="47" t="s">
        <v>566</v>
      </c>
      <c r="B10" s="75" t="s">
        <v>400</v>
      </c>
      <c r="C10" s="76" t="s">
        <v>401</v>
      </c>
      <c r="D10" s="77">
        <v>126394680</v>
      </c>
      <c r="E10" s="78">
        <v>80261266</v>
      </c>
      <c r="F10" s="78">
        <v>24811414</v>
      </c>
      <c r="G10" s="78">
        <v>0</v>
      </c>
      <c r="H10" s="78">
        <v>0</v>
      </c>
      <c r="I10" s="78">
        <v>5414100</v>
      </c>
      <c r="J10" s="78">
        <v>1035000</v>
      </c>
      <c r="K10" s="78">
        <v>143529919</v>
      </c>
      <c r="L10" s="79">
        <v>381446379</v>
      </c>
      <c r="M10" s="77">
        <v>44667795</v>
      </c>
      <c r="N10" s="78">
        <v>99851871</v>
      </c>
      <c r="O10" s="78">
        <v>23957634</v>
      </c>
      <c r="P10" s="78">
        <v>6942666</v>
      </c>
      <c r="Q10" s="78">
        <v>7844588</v>
      </c>
      <c r="R10" s="78">
        <v>0</v>
      </c>
      <c r="S10" s="78">
        <v>260484000</v>
      </c>
      <c r="T10" s="78">
        <v>33572742</v>
      </c>
      <c r="U10" s="80">
        <v>477321296</v>
      </c>
      <c r="V10" s="81">
        <v>94431717</v>
      </c>
    </row>
    <row r="11" spans="1:22" ht="12.75">
      <c r="A11" s="47" t="s">
        <v>566</v>
      </c>
      <c r="B11" s="75" t="s">
        <v>402</v>
      </c>
      <c r="C11" s="76" t="s">
        <v>403</v>
      </c>
      <c r="D11" s="77">
        <v>151433545</v>
      </c>
      <c r="E11" s="78">
        <v>116439693</v>
      </c>
      <c r="F11" s="78">
        <v>21817958</v>
      </c>
      <c r="G11" s="78">
        <v>0</v>
      </c>
      <c r="H11" s="78">
        <v>0</v>
      </c>
      <c r="I11" s="78">
        <v>3085000</v>
      </c>
      <c r="J11" s="78">
        <v>13883999</v>
      </c>
      <c r="K11" s="78">
        <v>189294631</v>
      </c>
      <c r="L11" s="79">
        <v>495954826</v>
      </c>
      <c r="M11" s="77">
        <v>55187569</v>
      </c>
      <c r="N11" s="78">
        <v>131156123</v>
      </c>
      <c r="O11" s="78">
        <v>69924955</v>
      </c>
      <c r="P11" s="78">
        <v>35333345</v>
      </c>
      <c r="Q11" s="78">
        <v>25060667</v>
      </c>
      <c r="R11" s="78">
        <v>0</v>
      </c>
      <c r="S11" s="78">
        <v>112551000</v>
      </c>
      <c r="T11" s="78">
        <v>27349668</v>
      </c>
      <c r="U11" s="80">
        <v>456563327</v>
      </c>
      <c r="V11" s="81">
        <v>75482000</v>
      </c>
    </row>
    <row r="12" spans="1:22" ht="12.75">
      <c r="A12" s="47" t="s">
        <v>567</v>
      </c>
      <c r="B12" s="75" t="s">
        <v>547</v>
      </c>
      <c r="C12" s="76" t="s">
        <v>548</v>
      </c>
      <c r="D12" s="77">
        <v>61935055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37703945</v>
      </c>
      <c r="L12" s="79">
        <v>99639000</v>
      </c>
      <c r="M12" s="77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94024000</v>
      </c>
      <c r="T12" s="78">
        <v>6385428</v>
      </c>
      <c r="U12" s="80">
        <v>100409428</v>
      </c>
      <c r="V12" s="81">
        <v>0</v>
      </c>
    </row>
    <row r="13" spans="1:22" ht="13.5">
      <c r="A13" s="48"/>
      <c r="B13" s="82" t="s">
        <v>610</v>
      </c>
      <c r="C13" s="83"/>
      <c r="D13" s="84">
        <f aca="true" t="shared" si="0" ref="D13:V13">SUM(D9:D12)</f>
        <v>407117478</v>
      </c>
      <c r="E13" s="85">
        <f t="shared" si="0"/>
        <v>203605504</v>
      </c>
      <c r="F13" s="85">
        <f t="shared" si="0"/>
        <v>53441143</v>
      </c>
      <c r="G13" s="85">
        <f t="shared" si="0"/>
        <v>0</v>
      </c>
      <c r="H13" s="85">
        <f t="shared" si="0"/>
        <v>0</v>
      </c>
      <c r="I13" s="85">
        <f t="shared" si="0"/>
        <v>8768264</v>
      </c>
      <c r="J13" s="85">
        <f t="shared" si="0"/>
        <v>35006330</v>
      </c>
      <c r="K13" s="85">
        <f t="shared" si="0"/>
        <v>447539178</v>
      </c>
      <c r="L13" s="86">
        <f t="shared" si="0"/>
        <v>1155477897</v>
      </c>
      <c r="M13" s="84">
        <f t="shared" si="0"/>
        <v>126477996</v>
      </c>
      <c r="N13" s="85">
        <f t="shared" si="0"/>
        <v>235741765</v>
      </c>
      <c r="O13" s="85">
        <f t="shared" si="0"/>
        <v>106203686</v>
      </c>
      <c r="P13" s="85">
        <f t="shared" si="0"/>
        <v>44378765</v>
      </c>
      <c r="Q13" s="85">
        <f t="shared" si="0"/>
        <v>34115796</v>
      </c>
      <c r="R13" s="85">
        <f t="shared" si="0"/>
        <v>0</v>
      </c>
      <c r="S13" s="85">
        <f t="shared" si="0"/>
        <v>717170000</v>
      </c>
      <c r="T13" s="85">
        <f t="shared" si="0"/>
        <v>70832539</v>
      </c>
      <c r="U13" s="87">
        <f t="shared" si="0"/>
        <v>1334920547</v>
      </c>
      <c r="V13" s="88">
        <f t="shared" si="0"/>
        <v>286237717</v>
      </c>
    </row>
    <row r="14" spans="1:22" ht="12.75">
      <c r="A14" s="47" t="s">
        <v>566</v>
      </c>
      <c r="B14" s="75" t="s">
        <v>354</v>
      </c>
      <c r="C14" s="76" t="s">
        <v>355</v>
      </c>
      <c r="D14" s="77">
        <v>26568805</v>
      </c>
      <c r="E14" s="78">
        <v>13518091</v>
      </c>
      <c r="F14" s="78">
        <v>1049177</v>
      </c>
      <c r="G14" s="78">
        <v>0</v>
      </c>
      <c r="H14" s="78">
        <v>0</v>
      </c>
      <c r="I14" s="78">
        <v>1117860</v>
      </c>
      <c r="J14" s="78">
        <v>8980851</v>
      </c>
      <c r="K14" s="78">
        <v>19389277</v>
      </c>
      <c r="L14" s="79">
        <v>70624061</v>
      </c>
      <c r="M14" s="77">
        <v>13682417</v>
      </c>
      <c r="N14" s="78">
        <v>12612533</v>
      </c>
      <c r="O14" s="78">
        <v>8129192</v>
      </c>
      <c r="P14" s="78">
        <v>4095317</v>
      </c>
      <c r="Q14" s="78">
        <v>4867674</v>
      </c>
      <c r="R14" s="78">
        <v>0</v>
      </c>
      <c r="S14" s="78">
        <v>45658000</v>
      </c>
      <c r="T14" s="78">
        <v>7467050</v>
      </c>
      <c r="U14" s="80">
        <v>96512183</v>
      </c>
      <c r="V14" s="81">
        <v>26587000</v>
      </c>
    </row>
    <row r="15" spans="1:22" ht="12.75">
      <c r="A15" s="47" t="s">
        <v>566</v>
      </c>
      <c r="B15" s="75" t="s">
        <v>356</v>
      </c>
      <c r="C15" s="76" t="s">
        <v>357</v>
      </c>
      <c r="D15" s="77">
        <v>87600199</v>
      </c>
      <c r="E15" s="78">
        <v>73878256</v>
      </c>
      <c r="F15" s="78">
        <v>31468920</v>
      </c>
      <c r="G15" s="78">
        <v>0</v>
      </c>
      <c r="H15" s="78">
        <v>0</v>
      </c>
      <c r="I15" s="78">
        <v>7200000</v>
      </c>
      <c r="J15" s="78">
        <v>19066479</v>
      </c>
      <c r="K15" s="78">
        <v>105745815</v>
      </c>
      <c r="L15" s="79">
        <v>324959669</v>
      </c>
      <c r="M15" s="77">
        <v>49087458</v>
      </c>
      <c r="N15" s="78">
        <v>82719739</v>
      </c>
      <c r="O15" s="78">
        <v>33053220</v>
      </c>
      <c r="P15" s="78">
        <v>11004875</v>
      </c>
      <c r="Q15" s="78">
        <v>13531791</v>
      </c>
      <c r="R15" s="78">
        <v>0</v>
      </c>
      <c r="S15" s="78">
        <v>71311000</v>
      </c>
      <c r="T15" s="78">
        <v>21312510</v>
      </c>
      <c r="U15" s="80">
        <v>282020593</v>
      </c>
      <c r="V15" s="81">
        <v>23384000</v>
      </c>
    </row>
    <row r="16" spans="1:22" ht="12.75">
      <c r="A16" s="47" t="s">
        <v>566</v>
      </c>
      <c r="B16" s="75" t="s">
        <v>358</v>
      </c>
      <c r="C16" s="76" t="s">
        <v>359</v>
      </c>
      <c r="D16" s="77">
        <v>22517214</v>
      </c>
      <c r="E16" s="78">
        <v>10655000</v>
      </c>
      <c r="F16" s="78">
        <v>330732</v>
      </c>
      <c r="G16" s="78">
        <v>0</v>
      </c>
      <c r="H16" s="78">
        <v>0</v>
      </c>
      <c r="I16" s="78">
        <v>211736</v>
      </c>
      <c r="J16" s="78">
        <v>4343000</v>
      </c>
      <c r="K16" s="78">
        <v>24229677</v>
      </c>
      <c r="L16" s="79">
        <v>62287359</v>
      </c>
      <c r="M16" s="77">
        <v>8382000</v>
      </c>
      <c r="N16" s="78">
        <v>8707000</v>
      </c>
      <c r="O16" s="78">
        <v>4774000</v>
      </c>
      <c r="P16" s="78">
        <v>1727000</v>
      </c>
      <c r="Q16" s="78">
        <v>2331000</v>
      </c>
      <c r="R16" s="78">
        <v>0</v>
      </c>
      <c r="S16" s="78">
        <v>43328118</v>
      </c>
      <c r="T16" s="78">
        <v>5257840</v>
      </c>
      <c r="U16" s="80">
        <v>74506958</v>
      </c>
      <c r="V16" s="81">
        <v>20145118</v>
      </c>
    </row>
    <row r="17" spans="1:22" ht="12.75">
      <c r="A17" s="47" t="s">
        <v>566</v>
      </c>
      <c r="B17" s="75" t="s">
        <v>360</v>
      </c>
      <c r="C17" s="76" t="s">
        <v>361</v>
      </c>
      <c r="D17" s="77">
        <v>41314004</v>
      </c>
      <c r="E17" s="78">
        <v>24100477</v>
      </c>
      <c r="F17" s="78">
        <v>110844</v>
      </c>
      <c r="G17" s="78">
        <v>0</v>
      </c>
      <c r="H17" s="78">
        <v>0</v>
      </c>
      <c r="I17" s="78">
        <v>2185592</v>
      </c>
      <c r="J17" s="78">
        <v>12980764</v>
      </c>
      <c r="K17" s="78">
        <v>32684772</v>
      </c>
      <c r="L17" s="79">
        <v>113376453</v>
      </c>
      <c r="M17" s="77">
        <v>8832882</v>
      </c>
      <c r="N17" s="78">
        <v>28527193</v>
      </c>
      <c r="O17" s="78">
        <v>11062679</v>
      </c>
      <c r="P17" s="78">
        <v>6533724</v>
      </c>
      <c r="Q17" s="78">
        <v>6912728</v>
      </c>
      <c r="R17" s="78">
        <v>0</v>
      </c>
      <c r="S17" s="78">
        <v>89050000</v>
      </c>
      <c r="T17" s="78">
        <v>5558562</v>
      </c>
      <c r="U17" s="80">
        <v>156477768</v>
      </c>
      <c r="V17" s="81">
        <v>61837000</v>
      </c>
    </row>
    <row r="18" spans="1:22" ht="12.75">
      <c r="A18" s="47" t="s">
        <v>566</v>
      </c>
      <c r="B18" s="75" t="s">
        <v>362</v>
      </c>
      <c r="C18" s="76" t="s">
        <v>363</v>
      </c>
      <c r="D18" s="77">
        <v>25753200</v>
      </c>
      <c r="E18" s="78">
        <v>8113000</v>
      </c>
      <c r="F18" s="78">
        <v>0</v>
      </c>
      <c r="G18" s="78">
        <v>0</v>
      </c>
      <c r="H18" s="78">
        <v>0</v>
      </c>
      <c r="I18" s="78">
        <v>231200</v>
      </c>
      <c r="J18" s="78">
        <v>2467600</v>
      </c>
      <c r="K18" s="78">
        <v>17610200</v>
      </c>
      <c r="L18" s="79">
        <v>54175200</v>
      </c>
      <c r="M18" s="77">
        <v>6574100</v>
      </c>
      <c r="N18" s="78">
        <v>9855100</v>
      </c>
      <c r="O18" s="78">
        <v>2820000</v>
      </c>
      <c r="P18" s="78">
        <v>2666900</v>
      </c>
      <c r="Q18" s="78">
        <v>2098400</v>
      </c>
      <c r="R18" s="78">
        <v>12700</v>
      </c>
      <c r="S18" s="78">
        <v>67938000</v>
      </c>
      <c r="T18" s="78">
        <v>6285000</v>
      </c>
      <c r="U18" s="80">
        <v>98250200</v>
      </c>
      <c r="V18" s="81">
        <v>44020000</v>
      </c>
    </row>
    <row r="19" spans="1:22" ht="12.75">
      <c r="A19" s="47" t="s">
        <v>566</v>
      </c>
      <c r="B19" s="75" t="s">
        <v>364</v>
      </c>
      <c r="C19" s="76" t="s">
        <v>365</v>
      </c>
      <c r="D19" s="77">
        <v>28124979</v>
      </c>
      <c r="E19" s="78">
        <v>8158190</v>
      </c>
      <c r="F19" s="78">
        <v>5100210</v>
      </c>
      <c r="G19" s="78">
        <v>0</v>
      </c>
      <c r="H19" s="78">
        <v>0</v>
      </c>
      <c r="I19" s="78">
        <v>1532776</v>
      </c>
      <c r="J19" s="78">
        <v>4996486</v>
      </c>
      <c r="K19" s="78">
        <v>21171984</v>
      </c>
      <c r="L19" s="79">
        <v>69084625</v>
      </c>
      <c r="M19" s="77">
        <v>5065730</v>
      </c>
      <c r="N19" s="78">
        <v>9015640</v>
      </c>
      <c r="O19" s="78">
        <v>6584080</v>
      </c>
      <c r="P19" s="78">
        <v>1043215</v>
      </c>
      <c r="Q19" s="78">
        <v>1090620</v>
      </c>
      <c r="R19" s="78">
        <v>0</v>
      </c>
      <c r="S19" s="78">
        <v>49460000</v>
      </c>
      <c r="T19" s="78">
        <v>2702657</v>
      </c>
      <c r="U19" s="80">
        <v>74961942</v>
      </c>
      <c r="V19" s="81">
        <v>27356087</v>
      </c>
    </row>
    <row r="20" spans="1:22" ht="12.75">
      <c r="A20" s="47" t="s">
        <v>567</v>
      </c>
      <c r="B20" s="75" t="s">
        <v>555</v>
      </c>
      <c r="C20" s="76" t="s">
        <v>556</v>
      </c>
      <c r="D20" s="77">
        <v>38312422</v>
      </c>
      <c r="E20" s="78">
        <v>0</v>
      </c>
      <c r="F20" s="78">
        <v>0</v>
      </c>
      <c r="G20" s="78">
        <v>0</v>
      </c>
      <c r="H20" s="78">
        <v>0</v>
      </c>
      <c r="I20" s="78">
        <v>100255</v>
      </c>
      <c r="J20" s="78">
        <v>0</v>
      </c>
      <c r="K20" s="78">
        <v>31634971</v>
      </c>
      <c r="L20" s="79">
        <v>70047648</v>
      </c>
      <c r="M20" s="77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51376000</v>
      </c>
      <c r="T20" s="78">
        <v>15056251</v>
      </c>
      <c r="U20" s="80">
        <v>66432251</v>
      </c>
      <c r="V20" s="81">
        <v>0</v>
      </c>
    </row>
    <row r="21" spans="1:22" ht="13.5">
      <c r="A21" s="48"/>
      <c r="B21" s="82" t="s">
        <v>611</v>
      </c>
      <c r="C21" s="83"/>
      <c r="D21" s="84">
        <f aca="true" t="shared" si="1" ref="D21:V21">SUM(D14:D20)</f>
        <v>270190823</v>
      </c>
      <c r="E21" s="85">
        <f t="shared" si="1"/>
        <v>138423014</v>
      </c>
      <c r="F21" s="85">
        <f t="shared" si="1"/>
        <v>38059883</v>
      </c>
      <c r="G21" s="85">
        <f t="shared" si="1"/>
        <v>0</v>
      </c>
      <c r="H21" s="85">
        <f t="shared" si="1"/>
        <v>0</v>
      </c>
      <c r="I21" s="85">
        <f t="shared" si="1"/>
        <v>12579419</v>
      </c>
      <c r="J21" s="85">
        <f t="shared" si="1"/>
        <v>52835180</v>
      </c>
      <c r="K21" s="85">
        <f t="shared" si="1"/>
        <v>252466696</v>
      </c>
      <c r="L21" s="86">
        <f t="shared" si="1"/>
        <v>764555015</v>
      </c>
      <c r="M21" s="84">
        <f t="shared" si="1"/>
        <v>91624587</v>
      </c>
      <c r="N21" s="85">
        <f t="shared" si="1"/>
        <v>151437205</v>
      </c>
      <c r="O21" s="85">
        <f t="shared" si="1"/>
        <v>66423171</v>
      </c>
      <c r="P21" s="85">
        <f t="shared" si="1"/>
        <v>27071031</v>
      </c>
      <c r="Q21" s="85">
        <f t="shared" si="1"/>
        <v>30832213</v>
      </c>
      <c r="R21" s="85">
        <f t="shared" si="1"/>
        <v>12700</v>
      </c>
      <c r="S21" s="85">
        <f t="shared" si="1"/>
        <v>418121118</v>
      </c>
      <c r="T21" s="85">
        <f t="shared" si="1"/>
        <v>63639870</v>
      </c>
      <c r="U21" s="87">
        <f t="shared" si="1"/>
        <v>849161895</v>
      </c>
      <c r="V21" s="88">
        <f t="shared" si="1"/>
        <v>203329205</v>
      </c>
    </row>
    <row r="22" spans="1:22" ht="12.75">
      <c r="A22" s="47" t="s">
        <v>566</v>
      </c>
      <c r="B22" s="75" t="s">
        <v>366</v>
      </c>
      <c r="C22" s="76" t="s">
        <v>367</v>
      </c>
      <c r="D22" s="77">
        <v>35828809</v>
      </c>
      <c r="E22" s="78">
        <v>17783254</v>
      </c>
      <c r="F22" s="78">
        <v>1340002</v>
      </c>
      <c r="G22" s="78">
        <v>0</v>
      </c>
      <c r="H22" s="78">
        <v>0</v>
      </c>
      <c r="I22" s="78">
        <v>836073</v>
      </c>
      <c r="J22" s="78">
        <v>39027284</v>
      </c>
      <c r="K22" s="78">
        <v>89721520</v>
      </c>
      <c r="L22" s="79">
        <v>184536942</v>
      </c>
      <c r="M22" s="77">
        <v>5694041</v>
      </c>
      <c r="N22" s="78">
        <v>11726503</v>
      </c>
      <c r="O22" s="78">
        <v>6330056</v>
      </c>
      <c r="P22" s="78">
        <v>3800471</v>
      </c>
      <c r="Q22" s="78">
        <v>4194105</v>
      </c>
      <c r="R22" s="78">
        <v>0</v>
      </c>
      <c r="S22" s="78">
        <v>52657000</v>
      </c>
      <c r="T22" s="78">
        <v>39859961</v>
      </c>
      <c r="U22" s="80">
        <v>124262137</v>
      </c>
      <c r="V22" s="81">
        <v>14862000</v>
      </c>
    </row>
    <row r="23" spans="1:22" ht="12.75">
      <c r="A23" s="47" t="s">
        <v>566</v>
      </c>
      <c r="B23" s="75" t="s">
        <v>368</v>
      </c>
      <c r="C23" s="76" t="s">
        <v>369</v>
      </c>
      <c r="D23" s="77">
        <v>53559144</v>
      </c>
      <c r="E23" s="78">
        <v>21548017</v>
      </c>
      <c r="F23" s="78">
        <v>400000</v>
      </c>
      <c r="G23" s="78">
        <v>0</v>
      </c>
      <c r="H23" s="78">
        <v>0</v>
      </c>
      <c r="I23" s="78">
        <v>0</v>
      </c>
      <c r="J23" s="78">
        <v>11387767</v>
      </c>
      <c r="K23" s="78">
        <v>68965198</v>
      </c>
      <c r="L23" s="79">
        <v>155860126</v>
      </c>
      <c r="M23" s="77">
        <v>10446602</v>
      </c>
      <c r="N23" s="78">
        <v>33817551</v>
      </c>
      <c r="O23" s="78">
        <v>13617213</v>
      </c>
      <c r="P23" s="78">
        <v>8967532</v>
      </c>
      <c r="Q23" s="78">
        <v>6461188</v>
      </c>
      <c r="R23" s="78">
        <v>0</v>
      </c>
      <c r="S23" s="78">
        <v>73056000</v>
      </c>
      <c r="T23" s="78">
        <v>19744911</v>
      </c>
      <c r="U23" s="80">
        <v>166110997</v>
      </c>
      <c r="V23" s="81">
        <v>23780600</v>
      </c>
    </row>
    <row r="24" spans="1:22" ht="12.75">
      <c r="A24" s="47" t="s">
        <v>566</v>
      </c>
      <c r="B24" s="75" t="s">
        <v>370</v>
      </c>
      <c r="C24" s="76" t="s">
        <v>371</v>
      </c>
      <c r="D24" s="77">
        <v>82290780</v>
      </c>
      <c r="E24" s="78">
        <v>62224926</v>
      </c>
      <c r="F24" s="78">
        <v>2589270</v>
      </c>
      <c r="G24" s="78">
        <v>0</v>
      </c>
      <c r="H24" s="78">
        <v>0</v>
      </c>
      <c r="I24" s="78">
        <v>2219086</v>
      </c>
      <c r="J24" s="78">
        <v>7212613</v>
      </c>
      <c r="K24" s="78">
        <v>89625346</v>
      </c>
      <c r="L24" s="79">
        <v>246162021</v>
      </c>
      <c r="M24" s="77">
        <v>29289480</v>
      </c>
      <c r="N24" s="78">
        <v>58374363</v>
      </c>
      <c r="O24" s="78">
        <v>32364669</v>
      </c>
      <c r="P24" s="78">
        <v>20780005</v>
      </c>
      <c r="Q24" s="78">
        <v>12572442</v>
      </c>
      <c r="R24" s="78">
        <v>174671</v>
      </c>
      <c r="S24" s="78">
        <v>96376000</v>
      </c>
      <c r="T24" s="78">
        <v>37201898</v>
      </c>
      <c r="U24" s="80">
        <v>287133528</v>
      </c>
      <c r="V24" s="81">
        <v>52190000</v>
      </c>
    </row>
    <row r="25" spans="1:22" ht="12.75">
      <c r="A25" s="47" t="s">
        <v>566</v>
      </c>
      <c r="B25" s="75" t="s">
        <v>372</v>
      </c>
      <c r="C25" s="76" t="s">
        <v>373</v>
      </c>
      <c r="D25" s="77">
        <v>21001755</v>
      </c>
      <c r="E25" s="78">
        <v>11812072</v>
      </c>
      <c r="F25" s="78">
        <v>0</v>
      </c>
      <c r="G25" s="78">
        <v>0</v>
      </c>
      <c r="H25" s="78">
        <v>0</v>
      </c>
      <c r="I25" s="78">
        <v>0</v>
      </c>
      <c r="J25" s="78">
        <v>3401247</v>
      </c>
      <c r="K25" s="78">
        <v>37029161</v>
      </c>
      <c r="L25" s="79">
        <v>73244235</v>
      </c>
      <c r="M25" s="77">
        <v>7497216</v>
      </c>
      <c r="N25" s="78">
        <v>10388495</v>
      </c>
      <c r="O25" s="78">
        <v>2700330</v>
      </c>
      <c r="P25" s="78">
        <v>2590848</v>
      </c>
      <c r="Q25" s="78">
        <v>2140630</v>
      </c>
      <c r="R25" s="78">
        <v>0</v>
      </c>
      <c r="S25" s="78">
        <v>91528420</v>
      </c>
      <c r="T25" s="78">
        <v>22464764</v>
      </c>
      <c r="U25" s="80">
        <v>139310703</v>
      </c>
      <c r="V25" s="81">
        <v>65422420</v>
      </c>
    </row>
    <row r="26" spans="1:22" ht="12.75">
      <c r="A26" s="47" t="s">
        <v>566</v>
      </c>
      <c r="B26" s="75" t="s">
        <v>374</v>
      </c>
      <c r="C26" s="76" t="s">
        <v>375</v>
      </c>
      <c r="D26" s="77">
        <v>19718000</v>
      </c>
      <c r="E26" s="78">
        <v>9000000</v>
      </c>
      <c r="F26" s="78">
        <v>231000</v>
      </c>
      <c r="G26" s="78">
        <v>0</v>
      </c>
      <c r="H26" s="78">
        <v>0</v>
      </c>
      <c r="I26" s="78">
        <v>151781</v>
      </c>
      <c r="J26" s="78">
        <v>5710655</v>
      </c>
      <c r="K26" s="78">
        <v>34275312</v>
      </c>
      <c r="L26" s="79">
        <v>69086748</v>
      </c>
      <c r="M26" s="77">
        <v>1515401</v>
      </c>
      <c r="N26" s="78">
        <v>4384449</v>
      </c>
      <c r="O26" s="78">
        <v>2804126</v>
      </c>
      <c r="P26" s="78">
        <v>2237723</v>
      </c>
      <c r="Q26" s="78">
        <v>1888065</v>
      </c>
      <c r="R26" s="78">
        <v>0</v>
      </c>
      <c r="S26" s="78">
        <v>41659300</v>
      </c>
      <c r="T26" s="78">
        <v>2149633</v>
      </c>
      <c r="U26" s="80">
        <v>56638697</v>
      </c>
      <c r="V26" s="81">
        <v>15926000</v>
      </c>
    </row>
    <row r="27" spans="1:22" ht="12.75">
      <c r="A27" s="47" t="s">
        <v>566</v>
      </c>
      <c r="B27" s="75" t="s">
        <v>376</v>
      </c>
      <c r="C27" s="76" t="s">
        <v>377</v>
      </c>
      <c r="D27" s="77">
        <v>27896780</v>
      </c>
      <c r="E27" s="78">
        <v>6369839</v>
      </c>
      <c r="F27" s="78">
        <v>695145</v>
      </c>
      <c r="G27" s="78">
        <v>0</v>
      </c>
      <c r="H27" s="78">
        <v>0</v>
      </c>
      <c r="I27" s="78">
        <v>384240</v>
      </c>
      <c r="J27" s="78">
        <v>0</v>
      </c>
      <c r="K27" s="78">
        <v>32009892</v>
      </c>
      <c r="L27" s="79">
        <v>67355896</v>
      </c>
      <c r="M27" s="77">
        <v>8406304</v>
      </c>
      <c r="N27" s="78">
        <v>15531823</v>
      </c>
      <c r="O27" s="78">
        <v>4636212</v>
      </c>
      <c r="P27" s="78">
        <v>3331877</v>
      </c>
      <c r="Q27" s="78">
        <v>1730955</v>
      </c>
      <c r="R27" s="78">
        <v>0</v>
      </c>
      <c r="S27" s="78">
        <v>61144999</v>
      </c>
      <c r="T27" s="78">
        <v>7034633</v>
      </c>
      <c r="U27" s="80">
        <v>101816803</v>
      </c>
      <c r="V27" s="81">
        <v>33209400</v>
      </c>
    </row>
    <row r="28" spans="1:22" ht="12.75">
      <c r="A28" s="47" t="s">
        <v>566</v>
      </c>
      <c r="B28" s="75" t="s">
        <v>378</v>
      </c>
      <c r="C28" s="76" t="s">
        <v>379</v>
      </c>
      <c r="D28" s="77">
        <v>44162999</v>
      </c>
      <c r="E28" s="78">
        <v>20075010</v>
      </c>
      <c r="F28" s="78">
        <v>0</v>
      </c>
      <c r="G28" s="78">
        <v>0</v>
      </c>
      <c r="H28" s="78">
        <v>0</v>
      </c>
      <c r="I28" s="78">
        <v>1442171</v>
      </c>
      <c r="J28" s="78">
        <v>7160</v>
      </c>
      <c r="K28" s="78">
        <v>42895996</v>
      </c>
      <c r="L28" s="79">
        <v>108583336</v>
      </c>
      <c r="M28" s="77">
        <v>19209092</v>
      </c>
      <c r="N28" s="78">
        <v>18053000</v>
      </c>
      <c r="O28" s="78">
        <v>13334850</v>
      </c>
      <c r="P28" s="78">
        <v>4377000</v>
      </c>
      <c r="Q28" s="78">
        <v>1817000</v>
      </c>
      <c r="R28" s="78">
        <v>0</v>
      </c>
      <c r="S28" s="78">
        <v>52676773</v>
      </c>
      <c r="T28" s="78">
        <v>17062402</v>
      </c>
      <c r="U28" s="80">
        <v>126530117</v>
      </c>
      <c r="V28" s="81">
        <v>18324000</v>
      </c>
    </row>
    <row r="29" spans="1:22" ht="12.75">
      <c r="A29" s="47" t="s">
        <v>566</v>
      </c>
      <c r="B29" s="75" t="s">
        <v>380</v>
      </c>
      <c r="C29" s="76" t="s">
        <v>381</v>
      </c>
      <c r="D29" s="77">
        <v>65096116</v>
      </c>
      <c r="E29" s="78">
        <v>41800000</v>
      </c>
      <c r="F29" s="78">
        <v>600000</v>
      </c>
      <c r="G29" s="78">
        <v>0</v>
      </c>
      <c r="H29" s="78">
        <v>0</v>
      </c>
      <c r="I29" s="78">
        <v>5217633</v>
      </c>
      <c r="J29" s="78">
        <v>15104182</v>
      </c>
      <c r="K29" s="78">
        <v>57419652</v>
      </c>
      <c r="L29" s="79">
        <v>185237583</v>
      </c>
      <c r="M29" s="77">
        <v>13056140</v>
      </c>
      <c r="N29" s="78">
        <v>40810813</v>
      </c>
      <c r="O29" s="78">
        <v>18671337</v>
      </c>
      <c r="P29" s="78">
        <v>4876344</v>
      </c>
      <c r="Q29" s="78">
        <v>3401530</v>
      </c>
      <c r="R29" s="78">
        <v>0</v>
      </c>
      <c r="S29" s="78">
        <v>78334000</v>
      </c>
      <c r="T29" s="78">
        <v>6924185</v>
      </c>
      <c r="U29" s="80">
        <v>166074349</v>
      </c>
      <c r="V29" s="81">
        <v>28855000</v>
      </c>
    </row>
    <row r="30" spans="1:22" ht="12.75">
      <c r="A30" s="47" t="s">
        <v>567</v>
      </c>
      <c r="B30" s="75" t="s">
        <v>557</v>
      </c>
      <c r="C30" s="76" t="s">
        <v>558</v>
      </c>
      <c r="D30" s="77">
        <v>33571287</v>
      </c>
      <c r="E30" s="78">
        <v>0</v>
      </c>
      <c r="F30" s="78">
        <v>0</v>
      </c>
      <c r="G30" s="78">
        <v>0</v>
      </c>
      <c r="H30" s="78">
        <v>0</v>
      </c>
      <c r="I30" s="78">
        <v>60000</v>
      </c>
      <c r="J30" s="78">
        <v>0</v>
      </c>
      <c r="K30" s="78">
        <v>22141400</v>
      </c>
      <c r="L30" s="79">
        <v>55772687</v>
      </c>
      <c r="M30" s="77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53538000</v>
      </c>
      <c r="T30" s="78">
        <v>3653085</v>
      </c>
      <c r="U30" s="80">
        <v>57191085</v>
      </c>
      <c r="V30" s="81">
        <v>0</v>
      </c>
    </row>
    <row r="31" spans="1:22" ht="13.5">
      <c r="A31" s="48"/>
      <c r="B31" s="82" t="s">
        <v>612</v>
      </c>
      <c r="C31" s="83"/>
      <c r="D31" s="84">
        <f aca="true" t="shared" si="2" ref="D31:V31">SUM(D22:D30)</f>
        <v>383125670</v>
      </c>
      <c r="E31" s="85">
        <f t="shared" si="2"/>
        <v>190613118</v>
      </c>
      <c r="F31" s="85">
        <f t="shared" si="2"/>
        <v>5855417</v>
      </c>
      <c r="G31" s="85">
        <f t="shared" si="2"/>
        <v>0</v>
      </c>
      <c r="H31" s="85">
        <f t="shared" si="2"/>
        <v>0</v>
      </c>
      <c r="I31" s="85">
        <f t="shared" si="2"/>
        <v>10310984</v>
      </c>
      <c r="J31" s="85">
        <f t="shared" si="2"/>
        <v>81850908</v>
      </c>
      <c r="K31" s="85">
        <f t="shared" si="2"/>
        <v>474083477</v>
      </c>
      <c r="L31" s="86">
        <f t="shared" si="2"/>
        <v>1145839574</v>
      </c>
      <c r="M31" s="84">
        <f t="shared" si="2"/>
        <v>95114276</v>
      </c>
      <c r="N31" s="85">
        <f t="shared" si="2"/>
        <v>193086997</v>
      </c>
      <c r="O31" s="85">
        <f t="shared" si="2"/>
        <v>94458793</v>
      </c>
      <c r="P31" s="85">
        <f t="shared" si="2"/>
        <v>50961800</v>
      </c>
      <c r="Q31" s="85">
        <f t="shared" si="2"/>
        <v>34205915</v>
      </c>
      <c r="R31" s="85">
        <f t="shared" si="2"/>
        <v>174671</v>
      </c>
      <c r="S31" s="85">
        <f t="shared" si="2"/>
        <v>600970492</v>
      </c>
      <c r="T31" s="85">
        <f t="shared" si="2"/>
        <v>156095472</v>
      </c>
      <c r="U31" s="87">
        <f t="shared" si="2"/>
        <v>1225068416</v>
      </c>
      <c r="V31" s="88">
        <f t="shared" si="2"/>
        <v>252569420</v>
      </c>
    </row>
    <row r="32" spans="1:22" ht="12.75">
      <c r="A32" s="47" t="s">
        <v>566</v>
      </c>
      <c r="B32" s="75" t="s">
        <v>382</v>
      </c>
      <c r="C32" s="76" t="s">
        <v>383</v>
      </c>
      <c r="D32" s="77">
        <v>101837468</v>
      </c>
      <c r="E32" s="78">
        <v>55714702</v>
      </c>
      <c r="F32" s="78">
        <v>2941383</v>
      </c>
      <c r="G32" s="78">
        <v>0</v>
      </c>
      <c r="H32" s="78">
        <v>0</v>
      </c>
      <c r="I32" s="78">
        <v>1589765</v>
      </c>
      <c r="J32" s="78">
        <v>17617133</v>
      </c>
      <c r="K32" s="78">
        <v>51531307</v>
      </c>
      <c r="L32" s="79">
        <v>231231758</v>
      </c>
      <c r="M32" s="77">
        <v>22580446</v>
      </c>
      <c r="N32" s="78">
        <v>77113060</v>
      </c>
      <c r="O32" s="78">
        <v>18403531</v>
      </c>
      <c r="P32" s="78">
        <v>11564273</v>
      </c>
      <c r="Q32" s="78">
        <v>8390990</v>
      </c>
      <c r="R32" s="78">
        <v>0</v>
      </c>
      <c r="S32" s="78">
        <v>108184000</v>
      </c>
      <c r="T32" s="78">
        <v>11429650</v>
      </c>
      <c r="U32" s="80">
        <v>257665950</v>
      </c>
      <c r="V32" s="81">
        <v>25934200</v>
      </c>
    </row>
    <row r="33" spans="1:22" ht="12.75">
      <c r="A33" s="47" t="s">
        <v>566</v>
      </c>
      <c r="B33" s="75" t="s">
        <v>384</v>
      </c>
      <c r="C33" s="76" t="s">
        <v>385</v>
      </c>
      <c r="D33" s="77">
        <v>28963741</v>
      </c>
      <c r="E33" s="78">
        <v>0</v>
      </c>
      <c r="F33" s="78">
        <v>1350418</v>
      </c>
      <c r="G33" s="78">
        <v>0</v>
      </c>
      <c r="H33" s="78">
        <v>0</v>
      </c>
      <c r="I33" s="78">
        <v>0</v>
      </c>
      <c r="J33" s="78">
        <v>0</v>
      </c>
      <c r="K33" s="78">
        <v>29407776</v>
      </c>
      <c r="L33" s="79">
        <v>59721935</v>
      </c>
      <c r="M33" s="77">
        <v>4367871</v>
      </c>
      <c r="N33" s="78">
        <v>0</v>
      </c>
      <c r="O33" s="78">
        <v>4300792</v>
      </c>
      <c r="P33" s="78">
        <v>1779611</v>
      </c>
      <c r="Q33" s="78">
        <v>2890747</v>
      </c>
      <c r="R33" s="78">
        <v>0</v>
      </c>
      <c r="S33" s="78">
        <v>41895000</v>
      </c>
      <c r="T33" s="78">
        <v>4592356</v>
      </c>
      <c r="U33" s="80">
        <v>59826377</v>
      </c>
      <c r="V33" s="81">
        <v>14567000</v>
      </c>
    </row>
    <row r="34" spans="1:22" ht="12.75">
      <c r="A34" s="47" t="s">
        <v>566</v>
      </c>
      <c r="B34" s="75" t="s">
        <v>386</v>
      </c>
      <c r="C34" s="76" t="s">
        <v>387</v>
      </c>
      <c r="D34" s="77">
        <v>81160999</v>
      </c>
      <c r="E34" s="78">
        <v>39038000</v>
      </c>
      <c r="F34" s="78">
        <v>16848000</v>
      </c>
      <c r="G34" s="78">
        <v>0</v>
      </c>
      <c r="H34" s="78">
        <v>0</v>
      </c>
      <c r="I34" s="78">
        <v>5455000</v>
      </c>
      <c r="J34" s="78">
        <v>11806374</v>
      </c>
      <c r="K34" s="78">
        <v>73629450</v>
      </c>
      <c r="L34" s="79">
        <v>227937823</v>
      </c>
      <c r="M34" s="77">
        <v>35502329</v>
      </c>
      <c r="N34" s="78">
        <v>54132802</v>
      </c>
      <c r="O34" s="78">
        <v>49317070</v>
      </c>
      <c r="P34" s="78">
        <v>21976423</v>
      </c>
      <c r="Q34" s="78">
        <v>23805872</v>
      </c>
      <c r="R34" s="78">
        <v>0</v>
      </c>
      <c r="S34" s="78">
        <v>60588600</v>
      </c>
      <c r="T34" s="78">
        <v>4049600</v>
      </c>
      <c r="U34" s="80">
        <v>249372696</v>
      </c>
      <c r="V34" s="81">
        <v>19829000</v>
      </c>
    </row>
    <row r="35" spans="1:22" ht="12.75">
      <c r="A35" s="47" t="s">
        <v>566</v>
      </c>
      <c r="B35" s="75" t="s">
        <v>388</v>
      </c>
      <c r="C35" s="76" t="s">
        <v>389</v>
      </c>
      <c r="D35" s="77">
        <v>31509686</v>
      </c>
      <c r="E35" s="78">
        <v>23189958</v>
      </c>
      <c r="F35" s="78">
        <v>0</v>
      </c>
      <c r="G35" s="78">
        <v>0</v>
      </c>
      <c r="H35" s="78">
        <v>0</v>
      </c>
      <c r="I35" s="78">
        <v>0</v>
      </c>
      <c r="J35" s="78">
        <v>5773806</v>
      </c>
      <c r="K35" s="78">
        <v>36845572</v>
      </c>
      <c r="L35" s="79">
        <v>97319022</v>
      </c>
      <c r="M35" s="77">
        <v>14966102</v>
      </c>
      <c r="N35" s="78">
        <v>28966681</v>
      </c>
      <c r="O35" s="78">
        <v>7415188</v>
      </c>
      <c r="P35" s="78">
        <v>3671804</v>
      </c>
      <c r="Q35" s="78">
        <v>5930094</v>
      </c>
      <c r="R35" s="78">
        <v>0</v>
      </c>
      <c r="S35" s="78">
        <v>39224000</v>
      </c>
      <c r="T35" s="78">
        <v>12968570</v>
      </c>
      <c r="U35" s="80">
        <v>113142439</v>
      </c>
      <c r="V35" s="81">
        <v>15675000</v>
      </c>
    </row>
    <row r="36" spans="1:22" ht="12.75">
      <c r="A36" s="47" t="s">
        <v>566</v>
      </c>
      <c r="B36" s="75" t="s">
        <v>390</v>
      </c>
      <c r="C36" s="76" t="s">
        <v>391</v>
      </c>
      <c r="D36" s="77">
        <v>325494430</v>
      </c>
      <c r="E36" s="78">
        <v>178500000</v>
      </c>
      <c r="F36" s="78">
        <v>7000000</v>
      </c>
      <c r="G36" s="78">
        <v>0</v>
      </c>
      <c r="H36" s="78">
        <v>0</v>
      </c>
      <c r="I36" s="78">
        <v>12224837</v>
      </c>
      <c r="J36" s="78">
        <v>15000000</v>
      </c>
      <c r="K36" s="78">
        <v>209832144</v>
      </c>
      <c r="L36" s="79">
        <v>748051411</v>
      </c>
      <c r="M36" s="77">
        <v>99461638</v>
      </c>
      <c r="N36" s="78">
        <v>316656230</v>
      </c>
      <c r="O36" s="78">
        <v>62986556</v>
      </c>
      <c r="P36" s="78">
        <v>34657040</v>
      </c>
      <c r="Q36" s="78">
        <v>33294794</v>
      </c>
      <c r="R36" s="78">
        <v>0</v>
      </c>
      <c r="S36" s="78">
        <v>139081000</v>
      </c>
      <c r="T36" s="78">
        <v>71329751</v>
      </c>
      <c r="U36" s="80">
        <v>757467009</v>
      </c>
      <c r="V36" s="81">
        <v>45689342</v>
      </c>
    </row>
    <row r="37" spans="1:22" ht="12.75">
      <c r="A37" s="47" t="s">
        <v>567</v>
      </c>
      <c r="B37" s="75" t="s">
        <v>559</v>
      </c>
      <c r="C37" s="76" t="s">
        <v>560</v>
      </c>
      <c r="D37" s="77">
        <v>50697682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50000</v>
      </c>
      <c r="K37" s="78">
        <v>19579013</v>
      </c>
      <c r="L37" s="79">
        <v>70326695</v>
      </c>
      <c r="M37" s="77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73048000</v>
      </c>
      <c r="T37" s="78">
        <v>1560000</v>
      </c>
      <c r="U37" s="80">
        <v>74608000</v>
      </c>
      <c r="V37" s="81">
        <v>0</v>
      </c>
    </row>
    <row r="38" spans="1:22" ht="13.5">
      <c r="A38" s="48"/>
      <c r="B38" s="82" t="s">
        <v>613</v>
      </c>
      <c r="C38" s="83"/>
      <c r="D38" s="84">
        <f aca="true" t="shared" si="3" ref="D38:V38">SUM(D32:D37)</f>
        <v>619664006</v>
      </c>
      <c r="E38" s="85">
        <f t="shared" si="3"/>
        <v>296442660</v>
      </c>
      <c r="F38" s="85">
        <f t="shared" si="3"/>
        <v>28139801</v>
      </c>
      <c r="G38" s="85">
        <f t="shared" si="3"/>
        <v>0</v>
      </c>
      <c r="H38" s="85">
        <f t="shared" si="3"/>
        <v>0</v>
      </c>
      <c r="I38" s="85">
        <f t="shared" si="3"/>
        <v>19269602</v>
      </c>
      <c r="J38" s="85">
        <f t="shared" si="3"/>
        <v>50247313</v>
      </c>
      <c r="K38" s="85">
        <f t="shared" si="3"/>
        <v>420825262</v>
      </c>
      <c r="L38" s="86">
        <f t="shared" si="3"/>
        <v>1434588644</v>
      </c>
      <c r="M38" s="84">
        <f t="shared" si="3"/>
        <v>176878386</v>
      </c>
      <c r="N38" s="85">
        <f t="shared" si="3"/>
        <v>476868773</v>
      </c>
      <c r="O38" s="85">
        <f t="shared" si="3"/>
        <v>142423137</v>
      </c>
      <c r="P38" s="85">
        <f t="shared" si="3"/>
        <v>73649151</v>
      </c>
      <c r="Q38" s="85">
        <f t="shared" si="3"/>
        <v>74312497</v>
      </c>
      <c r="R38" s="85">
        <f t="shared" si="3"/>
        <v>0</v>
      </c>
      <c r="S38" s="85">
        <f t="shared" si="3"/>
        <v>462020600</v>
      </c>
      <c r="T38" s="85">
        <f t="shared" si="3"/>
        <v>105929927</v>
      </c>
      <c r="U38" s="87">
        <f t="shared" si="3"/>
        <v>1512082471</v>
      </c>
      <c r="V38" s="88">
        <f t="shared" si="3"/>
        <v>121694542</v>
      </c>
    </row>
    <row r="39" spans="1:22" ht="12.75">
      <c r="A39" s="47" t="s">
        <v>566</v>
      </c>
      <c r="B39" s="75" t="s">
        <v>84</v>
      </c>
      <c r="C39" s="76" t="s">
        <v>85</v>
      </c>
      <c r="D39" s="77">
        <v>716651971</v>
      </c>
      <c r="E39" s="78">
        <v>462000000</v>
      </c>
      <c r="F39" s="78">
        <v>90500000</v>
      </c>
      <c r="G39" s="78">
        <v>0</v>
      </c>
      <c r="H39" s="78">
        <v>0</v>
      </c>
      <c r="I39" s="78">
        <v>25797836</v>
      </c>
      <c r="J39" s="78">
        <v>227000000</v>
      </c>
      <c r="K39" s="78">
        <v>524905208</v>
      </c>
      <c r="L39" s="79">
        <v>2046855015</v>
      </c>
      <c r="M39" s="77">
        <v>541312085</v>
      </c>
      <c r="N39" s="78">
        <v>727992073</v>
      </c>
      <c r="O39" s="78">
        <v>268107667</v>
      </c>
      <c r="P39" s="78">
        <v>63813496</v>
      </c>
      <c r="Q39" s="78">
        <v>47595118</v>
      </c>
      <c r="R39" s="78">
        <v>0</v>
      </c>
      <c r="S39" s="78">
        <v>473937000</v>
      </c>
      <c r="T39" s="78">
        <v>216144900</v>
      </c>
      <c r="U39" s="80">
        <v>2338902339</v>
      </c>
      <c r="V39" s="81">
        <v>282795413</v>
      </c>
    </row>
    <row r="40" spans="1:22" ht="12.75">
      <c r="A40" s="47" t="s">
        <v>566</v>
      </c>
      <c r="B40" s="75" t="s">
        <v>392</v>
      </c>
      <c r="C40" s="76" t="s">
        <v>393</v>
      </c>
      <c r="D40" s="77">
        <v>40022234</v>
      </c>
      <c r="E40" s="78">
        <v>35234000</v>
      </c>
      <c r="F40" s="78">
        <v>18322000</v>
      </c>
      <c r="G40" s="78">
        <v>2819000</v>
      </c>
      <c r="H40" s="78">
        <v>0</v>
      </c>
      <c r="I40" s="78">
        <v>6231100</v>
      </c>
      <c r="J40" s="78">
        <v>14665023</v>
      </c>
      <c r="K40" s="78">
        <v>75090296</v>
      </c>
      <c r="L40" s="79">
        <v>192383653</v>
      </c>
      <c r="M40" s="77">
        <v>7533000</v>
      </c>
      <c r="N40" s="78">
        <v>32140000</v>
      </c>
      <c r="O40" s="78">
        <v>15786000</v>
      </c>
      <c r="P40" s="78">
        <v>2210000</v>
      </c>
      <c r="Q40" s="78">
        <v>9072000</v>
      </c>
      <c r="R40" s="78">
        <v>0</v>
      </c>
      <c r="S40" s="78">
        <v>80176000</v>
      </c>
      <c r="T40" s="78">
        <v>29914728</v>
      </c>
      <c r="U40" s="80">
        <v>176831728</v>
      </c>
      <c r="V40" s="81">
        <v>0</v>
      </c>
    </row>
    <row r="41" spans="1:22" ht="12.75">
      <c r="A41" s="47" t="s">
        <v>566</v>
      </c>
      <c r="B41" s="75" t="s">
        <v>394</v>
      </c>
      <c r="C41" s="76" t="s">
        <v>395</v>
      </c>
      <c r="D41" s="77">
        <v>42411533</v>
      </c>
      <c r="E41" s="78">
        <v>31044939</v>
      </c>
      <c r="F41" s="78">
        <v>7500000</v>
      </c>
      <c r="G41" s="78">
        <v>0</v>
      </c>
      <c r="H41" s="78">
        <v>0</v>
      </c>
      <c r="I41" s="78">
        <v>252500</v>
      </c>
      <c r="J41" s="78">
        <v>27440512</v>
      </c>
      <c r="K41" s="78">
        <v>41423967</v>
      </c>
      <c r="L41" s="79">
        <v>150073451</v>
      </c>
      <c r="M41" s="77">
        <v>9418052</v>
      </c>
      <c r="N41" s="78">
        <v>20825757</v>
      </c>
      <c r="O41" s="78">
        <v>8752183</v>
      </c>
      <c r="P41" s="78">
        <v>6701478</v>
      </c>
      <c r="Q41" s="78">
        <v>6506072</v>
      </c>
      <c r="R41" s="78">
        <v>0</v>
      </c>
      <c r="S41" s="78">
        <v>77578000</v>
      </c>
      <c r="T41" s="78">
        <v>16999722</v>
      </c>
      <c r="U41" s="80">
        <v>146781264</v>
      </c>
      <c r="V41" s="81">
        <v>30166000</v>
      </c>
    </row>
    <row r="42" spans="1:22" ht="12.75">
      <c r="A42" s="47" t="s">
        <v>566</v>
      </c>
      <c r="B42" s="75" t="s">
        <v>396</v>
      </c>
      <c r="C42" s="76" t="s">
        <v>397</v>
      </c>
      <c r="D42" s="77">
        <v>101810089</v>
      </c>
      <c r="E42" s="78">
        <v>66570697</v>
      </c>
      <c r="F42" s="78">
        <v>24000000</v>
      </c>
      <c r="G42" s="78">
        <v>0</v>
      </c>
      <c r="H42" s="78">
        <v>0</v>
      </c>
      <c r="I42" s="78">
        <v>0</v>
      </c>
      <c r="J42" s="78">
        <v>12207723</v>
      </c>
      <c r="K42" s="78">
        <v>99207356</v>
      </c>
      <c r="L42" s="79">
        <v>303795865</v>
      </c>
      <c r="M42" s="77">
        <v>27145605</v>
      </c>
      <c r="N42" s="78">
        <v>82884709</v>
      </c>
      <c r="O42" s="78">
        <v>41330179</v>
      </c>
      <c r="P42" s="78">
        <v>18716689</v>
      </c>
      <c r="Q42" s="78">
        <v>9858008</v>
      </c>
      <c r="R42" s="78">
        <v>0</v>
      </c>
      <c r="S42" s="78">
        <v>165740174</v>
      </c>
      <c r="T42" s="78">
        <v>37343430</v>
      </c>
      <c r="U42" s="80">
        <v>383018794</v>
      </c>
      <c r="V42" s="81">
        <v>68891174</v>
      </c>
    </row>
    <row r="43" spans="1:22" ht="12.75">
      <c r="A43" s="47" t="s">
        <v>567</v>
      </c>
      <c r="B43" s="75" t="s">
        <v>561</v>
      </c>
      <c r="C43" s="76" t="s">
        <v>562</v>
      </c>
      <c r="D43" s="77">
        <v>72691760</v>
      </c>
      <c r="E43" s="78">
        <v>0</v>
      </c>
      <c r="F43" s="78">
        <v>0</v>
      </c>
      <c r="G43" s="78">
        <v>0</v>
      </c>
      <c r="H43" s="78">
        <v>0</v>
      </c>
      <c r="I43" s="78">
        <v>222490</v>
      </c>
      <c r="J43" s="78">
        <v>3000</v>
      </c>
      <c r="K43" s="78">
        <v>55600000</v>
      </c>
      <c r="L43" s="79">
        <v>128517250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121311000</v>
      </c>
      <c r="T43" s="78">
        <v>6307860</v>
      </c>
      <c r="U43" s="80">
        <v>127618860</v>
      </c>
      <c r="V43" s="81">
        <v>0</v>
      </c>
    </row>
    <row r="44" spans="1:22" ht="13.5">
      <c r="A44" s="48"/>
      <c r="B44" s="82" t="s">
        <v>614</v>
      </c>
      <c r="C44" s="83"/>
      <c r="D44" s="84">
        <f aca="true" t="shared" si="4" ref="D44:V44">SUM(D39:D43)</f>
        <v>973587587</v>
      </c>
      <c r="E44" s="85">
        <f t="shared" si="4"/>
        <v>594849636</v>
      </c>
      <c r="F44" s="85">
        <f t="shared" si="4"/>
        <v>140322000</v>
      </c>
      <c r="G44" s="85">
        <f t="shared" si="4"/>
        <v>2819000</v>
      </c>
      <c r="H44" s="85">
        <f t="shared" si="4"/>
        <v>0</v>
      </c>
      <c r="I44" s="85">
        <f t="shared" si="4"/>
        <v>32503926</v>
      </c>
      <c r="J44" s="85">
        <f t="shared" si="4"/>
        <v>281316258</v>
      </c>
      <c r="K44" s="85">
        <f t="shared" si="4"/>
        <v>796226827</v>
      </c>
      <c r="L44" s="86">
        <f t="shared" si="4"/>
        <v>2821625234</v>
      </c>
      <c r="M44" s="84">
        <f t="shared" si="4"/>
        <v>585408742</v>
      </c>
      <c r="N44" s="85">
        <f t="shared" si="4"/>
        <v>863842539</v>
      </c>
      <c r="O44" s="85">
        <f t="shared" si="4"/>
        <v>333976029</v>
      </c>
      <c r="P44" s="85">
        <f t="shared" si="4"/>
        <v>91441663</v>
      </c>
      <c r="Q44" s="85">
        <f t="shared" si="4"/>
        <v>73031198</v>
      </c>
      <c r="R44" s="85">
        <f t="shared" si="4"/>
        <v>0</v>
      </c>
      <c r="S44" s="85">
        <f t="shared" si="4"/>
        <v>918742174</v>
      </c>
      <c r="T44" s="85">
        <f t="shared" si="4"/>
        <v>306710640</v>
      </c>
      <c r="U44" s="87">
        <f t="shared" si="4"/>
        <v>3173152985</v>
      </c>
      <c r="V44" s="88">
        <f t="shared" si="4"/>
        <v>381852587</v>
      </c>
    </row>
    <row r="45" spans="1:22" ht="13.5">
      <c r="A45" s="49"/>
      <c r="B45" s="89" t="s">
        <v>615</v>
      </c>
      <c r="C45" s="90"/>
      <c r="D45" s="91">
        <f aca="true" t="shared" si="5" ref="D45:V45">SUM(D9:D12,D14:D20,D22:D30,D32:D37,D39:D43)</f>
        <v>2653685564</v>
      </c>
      <c r="E45" s="92">
        <f t="shared" si="5"/>
        <v>1423933932</v>
      </c>
      <c r="F45" s="92">
        <f t="shared" si="5"/>
        <v>265818244</v>
      </c>
      <c r="G45" s="92">
        <f t="shared" si="5"/>
        <v>2819000</v>
      </c>
      <c r="H45" s="92">
        <f t="shared" si="5"/>
        <v>0</v>
      </c>
      <c r="I45" s="92">
        <f t="shared" si="5"/>
        <v>83432195</v>
      </c>
      <c r="J45" s="92">
        <f t="shared" si="5"/>
        <v>501255989</v>
      </c>
      <c r="K45" s="92">
        <f t="shared" si="5"/>
        <v>2391141440</v>
      </c>
      <c r="L45" s="93">
        <f t="shared" si="5"/>
        <v>7322086364</v>
      </c>
      <c r="M45" s="91">
        <f t="shared" si="5"/>
        <v>1075503987</v>
      </c>
      <c r="N45" s="92">
        <f t="shared" si="5"/>
        <v>1920977279</v>
      </c>
      <c r="O45" s="92">
        <f t="shared" si="5"/>
        <v>743484816</v>
      </c>
      <c r="P45" s="92">
        <f t="shared" si="5"/>
        <v>287502410</v>
      </c>
      <c r="Q45" s="92">
        <f t="shared" si="5"/>
        <v>246497619</v>
      </c>
      <c r="R45" s="92">
        <f t="shared" si="5"/>
        <v>187371</v>
      </c>
      <c r="S45" s="92">
        <f t="shared" si="5"/>
        <v>3117024384</v>
      </c>
      <c r="T45" s="92">
        <f t="shared" si="5"/>
        <v>703208448</v>
      </c>
      <c r="U45" s="94">
        <f t="shared" si="5"/>
        <v>8094386314</v>
      </c>
      <c r="V45" s="88">
        <f t="shared" si="5"/>
        <v>1245683471</v>
      </c>
    </row>
    <row r="46" spans="1:22" ht="12">
      <c r="A46" s="51"/>
      <c r="B46" s="130" t="s">
        <v>43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46:T4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B20" sqref="B20:U2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616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566</v>
      </c>
      <c r="B9" s="75" t="s">
        <v>404</v>
      </c>
      <c r="C9" s="76" t="s">
        <v>405</v>
      </c>
      <c r="D9" s="77">
        <v>134591638</v>
      </c>
      <c r="E9" s="78">
        <v>0</v>
      </c>
      <c r="F9" s="78">
        <v>25732221</v>
      </c>
      <c r="G9" s="78">
        <v>0</v>
      </c>
      <c r="H9" s="78">
        <v>0</v>
      </c>
      <c r="I9" s="78">
        <v>199965</v>
      </c>
      <c r="J9" s="78">
        <v>46439339</v>
      </c>
      <c r="K9" s="78">
        <v>269262042</v>
      </c>
      <c r="L9" s="79">
        <v>476225205</v>
      </c>
      <c r="M9" s="77">
        <v>49379681</v>
      </c>
      <c r="N9" s="78">
        <v>0</v>
      </c>
      <c r="O9" s="78">
        <v>21680091</v>
      </c>
      <c r="P9" s="78">
        <v>0</v>
      </c>
      <c r="Q9" s="78">
        <v>19265944</v>
      </c>
      <c r="R9" s="78">
        <v>0</v>
      </c>
      <c r="S9" s="78">
        <v>483881000</v>
      </c>
      <c r="T9" s="78">
        <v>26074829</v>
      </c>
      <c r="U9" s="80">
        <v>600281545</v>
      </c>
      <c r="V9" s="81">
        <v>172384000</v>
      </c>
    </row>
    <row r="10" spans="1:22" ht="12.75">
      <c r="A10" s="47" t="s">
        <v>566</v>
      </c>
      <c r="B10" s="75" t="s">
        <v>86</v>
      </c>
      <c r="C10" s="76" t="s">
        <v>87</v>
      </c>
      <c r="D10" s="77">
        <v>390960000</v>
      </c>
      <c r="E10" s="78">
        <v>470000000</v>
      </c>
      <c r="F10" s="78">
        <v>80000000</v>
      </c>
      <c r="G10" s="78">
        <v>0</v>
      </c>
      <c r="H10" s="78">
        <v>0</v>
      </c>
      <c r="I10" s="78">
        <v>110500000</v>
      </c>
      <c r="J10" s="78">
        <v>280000000</v>
      </c>
      <c r="K10" s="78">
        <v>1053904400</v>
      </c>
      <c r="L10" s="79">
        <v>2385364400</v>
      </c>
      <c r="M10" s="77">
        <v>320130600</v>
      </c>
      <c r="N10" s="78">
        <v>472317000</v>
      </c>
      <c r="O10" s="78">
        <v>152810500</v>
      </c>
      <c r="P10" s="78">
        <v>50740000</v>
      </c>
      <c r="Q10" s="78">
        <v>53000000</v>
      </c>
      <c r="R10" s="78">
        <v>0</v>
      </c>
      <c r="S10" s="78">
        <v>913145000</v>
      </c>
      <c r="T10" s="78">
        <v>113114900</v>
      </c>
      <c r="U10" s="80">
        <v>2075258000</v>
      </c>
      <c r="V10" s="81">
        <v>285258000</v>
      </c>
    </row>
    <row r="11" spans="1:22" ht="12.75">
      <c r="A11" s="47" t="s">
        <v>566</v>
      </c>
      <c r="B11" s="75" t="s">
        <v>88</v>
      </c>
      <c r="C11" s="76" t="s">
        <v>89</v>
      </c>
      <c r="D11" s="77">
        <v>689646004</v>
      </c>
      <c r="E11" s="78">
        <v>1638785385</v>
      </c>
      <c r="F11" s="78">
        <v>370049446</v>
      </c>
      <c r="G11" s="78">
        <v>0</v>
      </c>
      <c r="H11" s="78">
        <v>0</v>
      </c>
      <c r="I11" s="78">
        <v>100026392</v>
      </c>
      <c r="J11" s="78">
        <v>539436041</v>
      </c>
      <c r="K11" s="78">
        <v>1434588798</v>
      </c>
      <c r="L11" s="79">
        <v>4772532066</v>
      </c>
      <c r="M11" s="77">
        <v>340074773</v>
      </c>
      <c r="N11" s="78">
        <v>1976896997</v>
      </c>
      <c r="O11" s="78">
        <v>581946497</v>
      </c>
      <c r="P11" s="78">
        <v>314413566</v>
      </c>
      <c r="Q11" s="78">
        <v>157729530</v>
      </c>
      <c r="R11" s="78">
        <v>253545</v>
      </c>
      <c r="S11" s="78">
        <v>1210158602</v>
      </c>
      <c r="T11" s="78">
        <v>704698423</v>
      </c>
      <c r="U11" s="80">
        <v>5286171933</v>
      </c>
      <c r="V11" s="81">
        <v>506885000</v>
      </c>
    </row>
    <row r="12" spans="1:22" ht="12.75">
      <c r="A12" s="47" t="s">
        <v>566</v>
      </c>
      <c r="B12" s="75" t="s">
        <v>406</v>
      </c>
      <c r="C12" s="76" t="s">
        <v>407</v>
      </c>
      <c r="D12" s="77">
        <v>50787041</v>
      </c>
      <c r="E12" s="78">
        <v>27878625</v>
      </c>
      <c r="F12" s="78">
        <v>1171891</v>
      </c>
      <c r="G12" s="78">
        <v>0</v>
      </c>
      <c r="H12" s="78">
        <v>0</v>
      </c>
      <c r="I12" s="78">
        <v>1000000</v>
      </c>
      <c r="J12" s="78">
        <v>18000000</v>
      </c>
      <c r="K12" s="78">
        <v>130155057</v>
      </c>
      <c r="L12" s="79">
        <v>228992614</v>
      </c>
      <c r="M12" s="77">
        <v>8000000</v>
      </c>
      <c r="N12" s="78">
        <v>43936230</v>
      </c>
      <c r="O12" s="78">
        <v>10194354</v>
      </c>
      <c r="P12" s="78">
        <v>4598761</v>
      </c>
      <c r="Q12" s="78">
        <v>2297569</v>
      </c>
      <c r="R12" s="78">
        <v>0</v>
      </c>
      <c r="S12" s="78">
        <v>145472000</v>
      </c>
      <c r="T12" s="78">
        <v>84151549</v>
      </c>
      <c r="U12" s="80">
        <v>298650463</v>
      </c>
      <c r="V12" s="81">
        <v>59122400</v>
      </c>
    </row>
    <row r="13" spans="1:22" ht="12.75">
      <c r="A13" s="47" t="s">
        <v>566</v>
      </c>
      <c r="B13" s="75" t="s">
        <v>408</v>
      </c>
      <c r="C13" s="76" t="s">
        <v>409</v>
      </c>
      <c r="D13" s="77">
        <v>233217586</v>
      </c>
      <c r="E13" s="78">
        <v>0</v>
      </c>
      <c r="F13" s="78">
        <v>80000000</v>
      </c>
      <c r="G13" s="78">
        <v>0</v>
      </c>
      <c r="H13" s="78">
        <v>0</v>
      </c>
      <c r="I13" s="78">
        <v>7000000</v>
      </c>
      <c r="J13" s="78">
        <v>106186000</v>
      </c>
      <c r="K13" s="78">
        <v>432112960</v>
      </c>
      <c r="L13" s="79">
        <v>858516546</v>
      </c>
      <c r="M13" s="77">
        <v>124692062</v>
      </c>
      <c r="N13" s="78">
        <v>0</v>
      </c>
      <c r="O13" s="78">
        <v>130716493</v>
      </c>
      <c r="P13" s="78">
        <v>3194644</v>
      </c>
      <c r="Q13" s="78">
        <v>11114463</v>
      </c>
      <c r="R13" s="78">
        <v>0</v>
      </c>
      <c r="S13" s="78">
        <v>597964713</v>
      </c>
      <c r="T13" s="78">
        <v>79199938</v>
      </c>
      <c r="U13" s="80">
        <v>946882313</v>
      </c>
      <c r="V13" s="81">
        <v>204883000</v>
      </c>
    </row>
    <row r="14" spans="1:22" ht="12.75">
      <c r="A14" s="47" t="s">
        <v>567</v>
      </c>
      <c r="B14" s="75" t="s">
        <v>531</v>
      </c>
      <c r="C14" s="76" t="s">
        <v>532</v>
      </c>
      <c r="D14" s="77">
        <v>177597989</v>
      </c>
      <c r="E14" s="78">
        <v>0</v>
      </c>
      <c r="F14" s="78">
        <v>0</v>
      </c>
      <c r="G14" s="78">
        <v>0</v>
      </c>
      <c r="H14" s="78">
        <v>0</v>
      </c>
      <c r="I14" s="78">
        <v>100000</v>
      </c>
      <c r="J14" s="78">
        <v>0</v>
      </c>
      <c r="K14" s="78">
        <v>124737284</v>
      </c>
      <c r="L14" s="79">
        <v>302435273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328124000</v>
      </c>
      <c r="T14" s="78">
        <v>1750000</v>
      </c>
      <c r="U14" s="80">
        <v>329874000</v>
      </c>
      <c r="V14" s="81">
        <v>0</v>
      </c>
    </row>
    <row r="15" spans="1:22" ht="13.5">
      <c r="A15" s="48"/>
      <c r="B15" s="82" t="s">
        <v>617</v>
      </c>
      <c r="C15" s="83"/>
      <c r="D15" s="84">
        <f aca="true" t="shared" si="0" ref="D15:V15">SUM(D9:D14)</f>
        <v>1676800258</v>
      </c>
      <c r="E15" s="85">
        <f t="shared" si="0"/>
        <v>2136664010</v>
      </c>
      <c r="F15" s="85">
        <f t="shared" si="0"/>
        <v>556953558</v>
      </c>
      <c r="G15" s="85">
        <f t="shared" si="0"/>
        <v>0</v>
      </c>
      <c r="H15" s="85">
        <f t="shared" si="0"/>
        <v>0</v>
      </c>
      <c r="I15" s="85">
        <f t="shared" si="0"/>
        <v>218826357</v>
      </c>
      <c r="J15" s="85">
        <f t="shared" si="0"/>
        <v>990061380</v>
      </c>
      <c r="K15" s="85">
        <f t="shared" si="0"/>
        <v>3444760541</v>
      </c>
      <c r="L15" s="86">
        <f t="shared" si="0"/>
        <v>9024066104</v>
      </c>
      <c r="M15" s="84">
        <f t="shared" si="0"/>
        <v>842277116</v>
      </c>
      <c r="N15" s="85">
        <f t="shared" si="0"/>
        <v>2493150227</v>
      </c>
      <c r="O15" s="85">
        <f t="shared" si="0"/>
        <v>897347935</v>
      </c>
      <c r="P15" s="85">
        <f t="shared" si="0"/>
        <v>372946971</v>
      </c>
      <c r="Q15" s="85">
        <f t="shared" si="0"/>
        <v>243407506</v>
      </c>
      <c r="R15" s="85">
        <f t="shared" si="0"/>
        <v>253545</v>
      </c>
      <c r="S15" s="85">
        <f t="shared" si="0"/>
        <v>3678745315</v>
      </c>
      <c r="T15" s="85">
        <f t="shared" si="0"/>
        <v>1008989639</v>
      </c>
      <c r="U15" s="87">
        <f t="shared" si="0"/>
        <v>9537118254</v>
      </c>
      <c r="V15" s="88">
        <f t="shared" si="0"/>
        <v>1228532400</v>
      </c>
    </row>
    <row r="16" spans="1:22" ht="12.75">
      <c r="A16" s="47" t="s">
        <v>566</v>
      </c>
      <c r="B16" s="75" t="s">
        <v>410</v>
      </c>
      <c r="C16" s="76" t="s">
        <v>411</v>
      </c>
      <c r="D16" s="77">
        <v>73177396</v>
      </c>
      <c r="E16" s="78">
        <v>0</v>
      </c>
      <c r="F16" s="78">
        <v>0</v>
      </c>
      <c r="G16" s="78">
        <v>0</v>
      </c>
      <c r="H16" s="78">
        <v>0</v>
      </c>
      <c r="I16" s="78">
        <v>60000</v>
      </c>
      <c r="J16" s="78">
        <v>4000000</v>
      </c>
      <c r="K16" s="78">
        <v>71470976</v>
      </c>
      <c r="L16" s="79">
        <v>148708372</v>
      </c>
      <c r="M16" s="77">
        <v>17475290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145072001</v>
      </c>
      <c r="T16" s="78">
        <v>7878530</v>
      </c>
      <c r="U16" s="80">
        <v>170425821</v>
      </c>
      <c r="V16" s="81">
        <v>28867001</v>
      </c>
    </row>
    <row r="17" spans="1:22" ht="12.75">
      <c r="A17" s="47" t="s">
        <v>566</v>
      </c>
      <c r="B17" s="75" t="s">
        <v>412</v>
      </c>
      <c r="C17" s="76" t="s">
        <v>413</v>
      </c>
      <c r="D17" s="77">
        <v>86772526</v>
      </c>
      <c r="E17" s="78">
        <v>40556621</v>
      </c>
      <c r="F17" s="78">
        <v>801506</v>
      </c>
      <c r="G17" s="78">
        <v>0</v>
      </c>
      <c r="H17" s="78">
        <v>0</v>
      </c>
      <c r="I17" s="78">
        <v>336117</v>
      </c>
      <c r="J17" s="78">
        <v>5421591</v>
      </c>
      <c r="K17" s="78">
        <v>66434940</v>
      </c>
      <c r="L17" s="79">
        <v>200323301</v>
      </c>
      <c r="M17" s="77">
        <v>28462031</v>
      </c>
      <c r="N17" s="78">
        <v>43482820</v>
      </c>
      <c r="O17" s="78">
        <v>6382066</v>
      </c>
      <c r="P17" s="78">
        <v>7250244</v>
      </c>
      <c r="Q17" s="78">
        <v>9769130</v>
      </c>
      <c r="R17" s="78">
        <v>0</v>
      </c>
      <c r="S17" s="78">
        <v>158810000</v>
      </c>
      <c r="T17" s="78">
        <v>4841140</v>
      </c>
      <c r="U17" s="80">
        <v>258997431</v>
      </c>
      <c r="V17" s="81">
        <v>51044000</v>
      </c>
    </row>
    <row r="18" spans="1:22" ht="12.75">
      <c r="A18" s="47" t="s">
        <v>566</v>
      </c>
      <c r="B18" s="75" t="s">
        <v>414</v>
      </c>
      <c r="C18" s="76" t="s">
        <v>415</v>
      </c>
      <c r="D18" s="77">
        <v>240000000</v>
      </c>
      <c r="E18" s="78">
        <v>0</v>
      </c>
      <c r="F18" s="78">
        <v>83374000</v>
      </c>
      <c r="G18" s="78">
        <v>0</v>
      </c>
      <c r="H18" s="78">
        <v>0</v>
      </c>
      <c r="I18" s="78">
        <v>3958117</v>
      </c>
      <c r="J18" s="78">
        <v>143175000</v>
      </c>
      <c r="K18" s="78">
        <v>281289758</v>
      </c>
      <c r="L18" s="79">
        <v>751796875</v>
      </c>
      <c r="M18" s="77">
        <v>293395758</v>
      </c>
      <c r="N18" s="78">
        <v>0</v>
      </c>
      <c r="O18" s="78">
        <v>179381610</v>
      </c>
      <c r="P18" s="78">
        <v>43604054</v>
      </c>
      <c r="Q18" s="78">
        <v>38299420</v>
      </c>
      <c r="R18" s="78">
        <v>0</v>
      </c>
      <c r="S18" s="78">
        <v>301732000</v>
      </c>
      <c r="T18" s="78">
        <v>120790546</v>
      </c>
      <c r="U18" s="80">
        <v>977203388</v>
      </c>
      <c r="V18" s="81">
        <v>60004000</v>
      </c>
    </row>
    <row r="19" spans="1:22" ht="12.75">
      <c r="A19" s="47" t="s">
        <v>566</v>
      </c>
      <c r="B19" s="75" t="s">
        <v>416</v>
      </c>
      <c r="C19" s="76" t="s">
        <v>417</v>
      </c>
      <c r="D19" s="77">
        <v>184000000</v>
      </c>
      <c r="E19" s="78">
        <v>60198000</v>
      </c>
      <c r="F19" s="78">
        <v>4000000</v>
      </c>
      <c r="G19" s="78">
        <v>0</v>
      </c>
      <c r="H19" s="78">
        <v>0</v>
      </c>
      <c r="I19" s="78">
        <v>930000</v>
      </c>
      <c r="J19" s="78">
        <v>39340000</v>
      </c>
      <c r="K19" s="78">
        <v>178775000</v>
      </c>
      <c r="L19" s="79">
        <v>467243000</v>
      </c>
      <c r="M19" s="77">
        <v>55000000</v>
      </c>
      <c r="N19" s="78">
        <v>184000000</v>
      </c>
      <c r="O19" s="78">
        <v>54000000</v>
      </c>
      <c r="P19" s="78">
        <v>32000000</v>
      </c>
      <c r="Q19" s="78">
        <v>13000000</v>
      </c>
      <c r="R19" s="78">
        <v>4250000</v>
      </c>
      <c r="S19" s="78">
        <v>162744000</v>
      </c>
      <c r="T19" s="78">
        <v>37500000</v>
      </c>
      <c r="U19" s="80">
        <v>542494000</v>
      </c>
      <c r="V19" s="81">
        <v>45851000</v>
      </c>
    </row>
    <row r="20" spans="1:22" ht="12.75">
      <c r="A20" s="47" t="s">
        <v>566</v>
      </c>
      <c r="B20" s="75" t="s">
        <v>418</v>
      </c>
      <c r="C20" s="76" t="s">
        <v>419</v>
      </c>
      <c r="D20" s="77">
        <v>128865402</v>
      </c>
      <c r="E20" s="78">
        <v>43558500</v>
      </c>
      <c r="F20" s="78">
        <v>0</v>
      </c>
      <c r="G20" s="78">
        <v>0</v>
      </c>
      <c r="H20" s="78">
        <v>0</v>
      </c>
      <c r="I20" s="78">
        <v>479250</v>
      </c>
      <c r="J20" s="78">
        <v>21300000</v>
      </c>
      <c r="K20" s="78">
        <v>139740252</v>
      </c>
      <c r="L20" s="79">
        <v>333943404</v>
      </c>
      <c r="M20" s="77">
        <v>42191156</v>
      </c>
      <c r="N20" s="78">
        <v>75674561</v>
      </c>
      <c r="O20" s="78">
        <v>16774661</v>
      </c>
      <c r="P20" s="78">
        <v>4740039</v>
      </c>
      <c r="Q20" s="78">
        <v>14368128</v>
      </c>
      <c r="R20" s="78">
        <v>69221</v>
      </c>
      <c r="S20" s="78">
        <v>212882000</v>
      </c>
      <c r="T20" s="78">
        <v>14110329</v>
      </c>
      <c r="U20" s="80">
        <v>380810095</v>
      </c>
      <c r="V20" s="81">
        <v>55120000</v>
      </c>
    </row>
    <row r="21" spans="1:22" ht="12.75">
      <c r="A21" s="47" t="s">
        <v>567</v>
      </c>
      <c r="B21" s="75" t="s">
        <v>533</v>
      </c>
      <c r="C21" s="76" t="s">
        <v>534</v>
      </c>
      <c r="D21" s="77">
        <v>326847762</v>
      </c>
      <c r="E21" s="78">
        <v>0</v>
      </c>
      <c r="F21" s="78">
        <v>18000000</v>
      </c>
      <c r="G21" s="78">
        <v>0</v>
      </c>
      <c r="H21" s="78">
        <v>0</v>
      </c>
      <c r="I21" s="78">
        <v>500000</v>
      </c>
      <c r="J21" s="78">
        <v>0</v>
      </c>
      <c r="K21" s="78">
        <v>537053794</v>
      </c>
      <c r="L21" s="79">
        <v>882401556</v>
      </c>
      <c r="M21" s="77">
        <v>0</v>
      </c>
      <c r="N21" s="78">
        <v>0</v>
      </c>
      <c r="O21" s="78">
        <v>477553</v>
      </c>
      <c r="P21" s="78">
        <v>56312</v>
      </c>
      <c r="Q21" s="78">
        <v>0</v>
      </c>
      <c r="R21" s="78">
        <v>0</v>
      </c>
      <c r="S21" s="78">
        <v>995125000</v>
      </c>
      <c r="T21" s="78">
        <v>1674731</v>
      </c>
      <c r="U21" s="80">
        <v>997333596</v>
      </c>
      <c r="V21" s="81">
        <v>295614000</v>
      </c>
    </row>
    <row r="22" spans="1:22" ht="13.5">
      <c r="A22" s="48"/>
      <c r="B22" s="82" t="s">
        <v>618</v>
      </c>
      <c r="C22" s="83"/>
      <c r="D22" s="84">
        <f aca="true" t="shared" si="1" ref="D22:V22">SUM(D16:D21)</f>
        <v>1039663086</v>
      </c>
      <c r="E22" s="85">
        <f t="shared" si="1"/>
        <v>144313121</v>
      </c>
      <c r="F22" s="85">
        <f t="shared" si="1"/>
        <v>106175506</v>
      </c>
      <c r="G22" s="85">
        <f t="shared" si="1"/>
        <v>0</v>
      </c>
      <c r="H22" s="85">
        <f t="shared" si="1"/>
        <v>0</v>
      </c>
      <c r="I22" s="85">
        <f t="shared" si="1"/>
        <v>6263484</v>
      </c>
      <c r="J22" s="85">
        <f t="shared" si="1"/>
        <v>213236591</v>
      </c>
      <c r="K22" s="85">
        <f t="shared" si="1"/>
        <v>1274764720</v>
      </c>
      <c r="L22" s="86">
        <f t="shared" si="1"/>
        <v>2784416508</v>
      </c>
      <c r="M22" s="84">
        <f t="shared" si="1"/>
        <v>436524235</v>
      </c>
      <c r="N22" s="85">
        <f t="shared" si="1"/>
        <v>303157381</v>
      </c>
      <c r="O22" s="85">
        <f t="shared" si="1"/>
        <v>257015890</v>
      </c>
      <c r="P22" s="85">
        <f t="shared" si="1"/>
        <v>87650649</v>
      </c>
      <c r="Q22" s="85">
        <f t="shared" si="1"/>
        <v>75436678</v>
      </c>
      <c r="R22" s="85">
        <f t="shared" si="1"/>
        <v>4319221</v>
      </c>
      <c r="S22" s="85">
        <f t="shared" si="1"/>
        <v>1976365001</v>
      </c>
      <c r="T22" s="85">
        <f t="shared" si="1"/>
        <v>186795276</v>
      </c>
      <c r="U22" s="87">
        <f t="shared" si="1"/>
        <v>3327264331</v>
      </c>
      <c r="V22" s="88">
        <f t="shared" si="1"/>
        <v>536500001</v>
      </c>
    </row>
    <row r="23" spans="1:22" ht="12.75">
      <c r="A23" s="47" t="s">
        <v>566</v>
      </c>
      <c r="B23" s="75" t="s">
        <v>420</v>
      </c>
      <c r="C23" s="76" t="s">
        <v>421</v>
      </c>
      <c r="D23" s="77">
        <v>161404085</v>
      </c>
      <c r="E23" s="78">
        <v>105195003</v>
      </c>
      <c r="F23" s="78">
        <v>0</v>
      </c>
      <c r="G23" s="78">
        <v>0</v>
      </c>
      <c r="H23" s="78">
        <v>0</v>
      </c>
      <c r="I23" s="78">
        <v>10381079</v>
      </c>
      <c r="J23" s="78">
        <v>9050000</v>
      </c>
      <c r="K23" s="78">
        <v>86762258</v>
      </c>
      <c r="L23" s="79">
        <v>372792425</v>
      </c>
      <c r="M23" s="77">
        <v>53582255</v>
      </c>
      <c r="N23" s="78">
        <v>159414341</v>
      </c>
      <c r="O23" s="78">
        <v>28123208</v>
      </c>
      <c r="P23" s="78">
        <v>19731622</v>
      </c>
      <c r="Q23" s="78">
        <v>15447514</v>
      </c>
      <c r="R23" s="78">
        <v>0</v>
      </c>
      <c r="S23" s="78">
        <v>87311000</v>
      </c>
      <c r="T23" s="78">
        <v>51325081</v>
      </c>
      <c r="U23" s="80">
        <v>414935021</v>
      </c>
      <c r="V23" s="81">
        <v>35043000</v>
      </c>
    </row>
    <row r="24" spans="1:22" ht="12.75">
      <c r="A24" s="47" t="s">
        <v>566</v>
      </c>
      <c r="B24" s="75" t="s">
        <v>422</v>
      </c>
      <c r="C24" s="76" t="s">
        <v>423</v>
      </c>
      <c r="D24" s="77">
        <v>68212609</v>
      </c>
      <c r="E24" s="78">
        <v>28927995</v>
      </c>
      <c r="F24" s="78">
        <v>0</v>
      </c>
      <c r="G24" s="78">
        <v>0</v>
      </c>
      <c r="H24" s="78">
        <v>0</v>
      </c>
      <c r="I24" s="78">
        <v>300000</v>
      </c>
      <c r="J24" s="78">
        <v>27482289</v>
      </c>
      <c r="K24" s="78">
        <v>55977012</v>
      </c>
      <c r="L24" s="79">
        <v>180899905</v>
      </c>
      <c r="M24" s="77">
        <v>12605476</v>
      </c>
      <c r="N24" s="78">
        <v>31377840</v>
      </c>
      <c r="O24" s="78">
        <v>6447422</v>
      </c>
      <c r="P24" s="78">
        <v>11005164</v>
      </c>
      <c r="Q24" s="78">
        <v>6741695</v>
      </c>
      <c r="R24" s="78">
        <v>0</v>
      </c>
      <c r="S24" s="78">
        <v>75631000</v>
      </c>
      <c r="T24" s="78">
        <v>15994574</v>
      </c>
      <c r="U24" s="80">
        <v>159803171</v>
      </c>
      <c r="V24" s="81">
        <v>19462000</v>
      </c>
    </row>
    <row r="25" spans="1:22" ht="12.75">
      <c r="A25" s="47" t="s">
        <v>566</v>
      </c>
      <c r="B25" s="75" t="s">
        <v>424</v>
      </c>
      <c r="C25" s="76" t="s">
        <v>425</v>
      </c>
      <c r="D25" s="77">
        <v>95553650</v>
      </c>
      <c r="E25" s="78">
        <v>4092000</v>
      </c>
      <c r="F25" s="78">
        <v>0</v>
      </c>
      <c r="G25" s="78">
        <v>0</v>
      </c>
      <c r="H25" s="78">
        <v>0</v>
      </c>
      <c r="I25" s="78">
        <v>238000</v>
      </c>
      <c r="J25" s="78">
        <v>3000000</v>
      </c>
      <c r="K25" s="78">
        <v>160552850</v>
      </c>
      <c r="L25" s="79">
        <v>263436500</v>
      </c>
      <c r="M25" s="77">
        <v>38500000</v>
      </c>
      <c r="N25" s="78">
        <v>3518000</v>
      </c>
      <c r="O25" s="78">
        <v>842000</v>
      </c>
      <c r="P25" s="78">
        <v>2043000</v>
      </c>
      <c r="Q25" s="78">
        <v>3285000</v>
      </c>
      <c r="R25" s="78">
        <v>0</v>
      </c>
      <c r="S25" s="78">
        <v>226976000</v>
      </c>
      <c r="T25" s="78">
        <v>21339000</v>
      </c>
      <c r="U25" s="80">
        <v>296503000</v>
      </c>
      <c r="V25" s="81">
        <v>44841250</v>
      </c>
    </row>
    <row r="26" spans="1:22" ht="12.75">
      <c r="A26" s="47" t="s">
        <v>566</v>
      </c>
      <c r="B26" s="75" t="s">
        <v>426</v>
      </c>
      <c r="C26" s="76" t="s">
        <v>427</v>
      </c>
      <c r="D26" s="77">
        <v>60187124</v>
      </c>
      <c r="E26" s="78">
        <v>54782815</v>
      </c>
      <c r="F26" s="78">
        <v>26600000</v>
      </c>
      <c r="G26" s="78">
        <v>0</v>
      </c>
      <c r="H26" s="78">
        <v>0</v>
      </c>
      <c r="I26" s="78">
        <v>1300</v>
      </c>
      <c r="J26" s="78">
        <v>61996000</v>
      </c>
      <c r="K26" s="78">
        <v>79144569</v>
      </c>
      <c r="L26" s="79">
        <v>282711808</v>
      </c>
      <c r="M26" s="77">
        <v>25874397</v>
      </c>
      <c r="N26" s="78">
        <v>81487760</v>
      </c>
      <c r="O26" s="78">
        <v>34359738</v>
      </c>
      <c r="P26" s="78">
        <v>13101857</v>
      </c>
      <c r="Q26" s="78">
        <v>14605062</v>
      </c>
      <c r="R26" s="78">
        <v>0</v>
      </c>
      <c r="S26" s="78">
        <v>67516998</v>
      </c>
      <c r="T26" s="78">
        <v>42121855</v>
      </c>
      <c r="U26" s="80">
        <v>279067667</v>
      </c>
      <c r="V26" s="81">
        <v>19579000</v>
      </c>
    </row>
    <row r="27" spans="1:22" ht="12.75">
      <c r="A27" s="47" t="s">
        <v>566</v>
      </c>
      <c r="B27" s="75" t="s">
        <v>428</v>
      </c>
      <c r="C27" s="76" t="s">
        <v>429</v>
      </c>
      <c r="D27" s="77">
        <v>34395956</v>
      </c>
      <c r="E27" s="78">
        <v>0</v>
      </c>
      <c r="F27" s="78">
        <v>0</v>
      </c>
      <c r="G27" s="78">
        <v>0</v>
      </c>
      <c r="H27" s="78">
        <v>0</v>
      </c>
      <c r="I27" s="78">
        <v>250000</v>
      </c>
      <c r="J27" s="78">
        <v>1300000</v>
      </c>
      <c r="K27" s="78">
        <v>143142952</v>
      </c>
      <c r="L27" s="79">
        <v>179088908</v>
      </c>
      <c r="M27" s="77">
        <v>17617818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153101001</v>
      </c>
      <c r="T27" s="78">
        <v>3335000</v>
      </c>
      <c r="U27" s="80">
        <v>174053819</v>
      </c>
      <c r="V27" s="81">
        <v>29521000</v>
      </c>
    </row>
    <row r="28" spans="1:22" ht="12.75">
      <c r="A28" s="47" t="s">
        <v>567</v>
      </c>
      <c r="B28" s="75" t="s">
        <v>535</v>
      </c>
      <c r="C28" s="76" t="s">
        <v>536</v>
      </c>
      <c r="D28" s="77">
        <v>137836000</v>
      </c>
      <c r="E28" s="78">
        <v>0</v>
      </c>
      <c r="F28" s="78">
        <v>115011000</v>
      </c>
      <c r="G28" s="78">
        <v>0</v>
      </c>
      <c r="H28" s="78">
        <v>0</v>
      </c>
      <c r="I28" s="78">
        <v>130000</v>
      </c>
      <c r="J28" s="78">
        <v>1500000</v>
      </c>
      <c r="K28" s="78">
        <v>121314000</v>
      </c>
      <c r="L28" s="79">
        <v>375791000</v>
      </c>
      <c r="M28" s="77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711662102</v>
      </c>
      <c r="T28" s="78">
        <v>3670000</v>
      </c>
      <c r="U28" s="80">
        <v>715332102</v>
      </c>
      <c r="V28" s="81">
        <v>369415000</v>
      </c>
    </row>
    <row r="29" spans="1:22" ht="13.5">
      <c r="A29" s="48"/>
      <c r="B29" s="82" t="s">
        <v>619</v>
      </c>
      <c r="C29" s="83"/>
      <c r="D29" s="84">
        <f aca="true" t="shared" si="2" ref="D29:V29">SUM(D23:D28)</f>
        <v>557589424</v>
      </c>
      <c r="E29" s="85">
        <f t="shared" si="2"/>
        <v>192997813</v>
      </c>
      <c r="F29" s="85">
        <f t="shared" si="2"/>
        <v>141611000</v>
      </c>
      <c r="G29" s="85">
        <f t="shared" si="2"/>
        <v>0</v>
      </c>
      <c r="H29" s="85">
        <f t="shared" si="2"/>
        <v>0</v>
      </c>
      <c r="I29" s="85">
        <f t="shared" si="2"/>
        <v>11300379</v>
      </c>
      <c r="J29" s="85">
        <f t="shared" si="2"/>
        <v>104328289</v>
      </c>
      <c r="K29" s="85">
        <f t="shared" si="2"/>
        <v>646893641</v>
      </c>
      <c r="L29" s="86">
        <f t="shared" si="2"/>
        <v>1654720546</v>
      </c>
      <c r="M29" s="84">
        <f t="shared" si="2"/>
        <v>148179946</v>
      </c>
      <c r="N29" s="85">
        <f t="shared" si="2"/>
        <v>275797941</v>
      </c>
      <c r="O29" s="85">
        <f t="shared" si="2"/>
        <v>69772368</v>
      </c>
      <c r="P29" s="85">
        <f t="shared" si="2"/>
        <v>45881643</v>
      </c>
      <c r="Q29" s="85">
        <f t="shared" si="2"/>
        <v>40079271</v>
      </c>
      <c r="R29" s="85">
        <f t="shared" si="2"/>
        <v>0</v>
      </c>
      <c r="S29" s="85">
        <f t="shared" si="2"/>
        <v>1322198101</v>
      </c>
      <c r="T29" s="85">
        <f t="shared" si="2"/>
        <v>137785510</v>
      </c>
      <c r="U29" s="87">
        <f t="shared" si="2"/>
        <v>2039694780</v>
      </c>
      <c r="V29" s="88">
        <f t="shared" si="2"/>
        <v>517861250</v>
      </c>
    </row>
    <row r="30" spans="1:22" ht="12.75">
      <c r="A30" s="47" t="s">
        <v>566</v>
      </c>
      <c r="B30" s="75" t="s">
        <v>90</v>
      </c>
      <c r="C30" s="76" t="s">
        <v>91</v>
      </c>
      <c r="D30" s="77">
        <v>652667779</v>
      </c>
      <c r="E30" s="78">
        <v>597699615</v>
      </c>
      <c r="F30" s="78">
        <v>300200000</v>
      </c>
      <c r="G30" s="78">
        <v>0</v>
      </c>
      <c r="H30" s="78">
        <v>0</v>
      </c>
      <c r="I30" s="78">
        <v>11000000</v>
      </c>
      <c r="J30" s="78">
        <v>551000000</v>
      </c>
      <c r="K30" s="78">
        <v>1006510929</v>
      </c>
      <c r="L30" s="79">
        <v>3119078323</v>
      </c>
      <c r="M30" s="77">
        <v>413697037</v>
      </c>
      <c r="N30" s="78">
        <v>804515536</v>
      </c>
      <c r="O30" s="78">
        <v>591843746</v>
      </c>
      <c r="P30" s="78">
        <v>119074195</v>
      </c>
      <c r="Q30" s="78">
        <v>185155654</v>
      </c>
      <c r="R30" s="78">
        <v>0</v>
      </c>
      <c r="S30" s="78">
        <v>577997550</v>
      </c>
      <c r="T30" s="78">
        <v>197245857</v>
      </c>
      <c r="U30" s="80">
        <v>2889529575</v>
      </c>
      <c r="V30" s="81">
        <v>168889550</v>
      </c>
    </row>
    <row r="31" spans="1:22" ht="12.75">
      <c r="A31" s="47" t="s">
        <v>566</v>
      </c>
      <c r="B31" s="75" t="s">
        <v>430</v>
      </c>
      <c r="C31" s="76" t="s">
        <v>431</v>
      </c>
      <c r="D31" s="77">
        <v>92823815</v>
      </c>
      <c r="E31" s="78">
        <v>51347742</v>
      </c>
      <c r="F31" s="78">
        <v>56772588</v>
      </c>
      <c r="G31" s="78">
        <v>0</v>
      </c>
      <c r="H31" s="78">
        <v>0</v>
      </c>
      <c r="I31" s="78">
        <v>3511200</v>
      </c>
      <c r="J31" s="78">
        <v>48291174</v>
      </c>
      <c r="K31" s="78">
        <v>145562864</v>
      </c>
      <c r="L31" s="79">
        <v>398309383</v>
      </c>
      <c r="M31" s="77">
        <v>45333988</v>
      </c>
      <c r="N31" s="78">
        <v>58774615</v>
      </c>
      <c r="O31" s="78">
        <v>64820030</v>
      </c>
      <c r="P31" s="78">
        <v>37619782</v>
      </c>
      <c r="Q31" s="78">
        <v>17760957</v>
      </c>
      <c r="R31" s="78">
        <v>0</v>
      </c>
      <c r="S31" s="78">
        <v>188496319</v>
      </c>
      <c r="T31" s="78">
        <v>65232980</v>
      </c>
      <c r="U31" s="80">
        <v>478038671</v>
      </c>
      <c r="V31" s="81">
        <v>68034519</v>
      </c>
    </row>
    <row r="32" spans="1:22" ht="12.75">
      <c r="A32" s="47" t="s">
        <v>566</v>
      </c>
      <c r="B32" s="75" t="s">
        <v>92</v>
      </c>
      <c r="C32" s="76" t="s">
        <v>93</v>
      </c>
      <c r="D32" s="77">
        <v>439667857</v>
      </c>
      <c r="E32" s="78">
        <v>558064000</v>
      </c>
      <c r="F32" s="78">
        <v>21889000</v>
      </c>
      <c r="G32" s="78">
        <v>0</v>
      </c>
      <c r="H32" s="78">
        <v>0</v>
      </c>
      <c r="I32" s="78">
        <v>0</v>
      </c>
      <c r="J32" s="78">
        <v>95930572</v>
      </c>
      <c r="K32" s="78">
        <v>696890376</v>
      </c>
      <c r="L32" s="79">
        <v>1812441805</v>
      </c>
      <c r="M32" s="77">
        <v>174267678</v>
      </c>
      <c r="N32" s="78">
        <v>704219268</v>
      </c>
      <c r="O32" s="78">
        <v>108026519</v>
      </c>
      <c r="P32" s="78">
        <v>66559520</v>
      </c>
      <c r="Q32" s="78">
        <v>61753192</v>
      </c>
      <c r="R32" s="78">
        <v>0</v>
      </c>
      <c r="S32" s="78">
        <v>362553000</v>
      </c>
      <c r="T32" s="78">
        <v>156039326</v>
      </c>
      <c r="U32" s="80">
        <v>1633418503</v>
      </c>
      <c r="V32" s="81">
        <v>120647000</v>
      </c>
    </row>
    <row r="33" spans="1:22" ht="12.75">
      <c r="A33" s="47" t="s">
        <v>567</v>
      </c>
      <c r="B33" s="75" t="s">
        <v>539</v>
      </c>
      <c r="C33" s="76" t="s">
        <v>540</v>
      </c>
      <c r="D33" s="77">
        <v>98519010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89144122</v>
      </c>
      <c r="L33" s="79">
        <v>187663132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184644000</v>
      </c>
      <c r="T33" s="78">
        <v>2488000</v>
      </c>
      <c r="U33" s="80">
        <v>187132000</v>
      </c>
      <c r="V33" s="81">
        <v>0</v>
      </c>
    </row>
    <row r="34" spans="1:22" ht="13.5">
      <c r="A34" s="48"/>
      <c r="B34" s="82" t="s">
        <v>620</v>
      </c>
      <c r="C34" s="83"/>
      <c r="D34" s="84">
        <f aca="true" t="shared" si="3" ref="D34:V34">SUM(D30:D33)</f>
        <v>1283678461</v>
      </c>
      <c r="E34" s="85">
        <f t="shared" si="3"/>
        <v>1207111357</v>
      </c>
      <c r="F34" s="85">
        <f t="shared" si="3"/>
        <v>378861588</v>
      </c>
      <c r="G34" s="85">
        <f t="shared" si="3"/>
        <v>0</v>
      </c>
      <c r="H34" s="85">
        <f t="shared" si="3"/>
        <v>0</v>
      </c>
      <c r="I34" s="85">
        <f t="shared" si="3"/>
        <v>14511200</v>
      </c>
      <c r="J34" s="85">
        <f t="shared" si="3"/>
        <v>695221746</v>
      </c>
      <c r="K34" s="85">
        <f t="shared" si="3"/>
        <v>1938108291</v>
      </c>
      <c r="L34" s="86">
        <f t="shared" si="3"/>
        <v>5517492643</v>
      </c>
      <c r="M34" s="84">
        <f t="shared" si="3"/>
        <v>633298703</v>
      </c>
      <c r="N34" s="85">
        <f t="shared" si="3"/>
        <v>1567509419</v>
      </c>
      <c r="O34" s="85">
        <f t="shared" si="3"/>
        <v>764690295</v>
      </c>
      <c r="P34" s="85">
        <f t="shared" si="3"/>
        <v>223253497</v>
      </c>
      <c r="Q34" s="85">
        <f t="shared" si="3"/>
        <v>264669803</v>
      </c>
      <c r="R34" s="85">
        <f t="shared" si="3"/>
        <v>0</v>
      </c>
      <c r="S34" s="85">
        <f t="shared" si="3"/>
        <v>1313690869</v>
      </c>
      <c r="T34" s="85">
        <f t="shared" si="3"/>
        <v>421006163</v>
      </c>
      <c r="U34" s="87">
        <f t="shared" si="3"/>
        <v>5188118749</v>
      </c>
      <c r="V34" s="88">
        <f t="shared" si="3"/>
        <v>357571069</v>
      </c>
    </row>
    <row r="35" spans="1:22" ht="13.5">
      <c r="A35" s="49"/>
      <c r="B35" s="89" t="s">
        <v>621</v>
      </c>
      <c r="C35" s="90"/>
      <c r="D35" s="91">
        <f aca="true" t="shared" si="4" ref="D35:V35">SUM(D9:D14,D16:D21,D23:D28,D30:D33)</f>
        <v>4557731229</v>
      </c>
      <c r="E35" s="92">
        <f t="shared" si="4"/>
        <v>3681086301</v>
      </c>
      <c r="F35" s="92">
        <f t="shared" si="4"/>
        <v>1183601652</v>
      </c>
      <c r="G35" s="92">
        <f t="shared" si="4"/>
        <v>0</v>
      </c>
      <c r="H35" s="92">
        <f t="shared" si="4"/>
        <v>0</v>
      </c>
      <c r="I35" s="92">
        <f t="shared" si="4"/>
        <v>250901420</v>
      </c>
      <c r="J35" s="92">
        <f t="shared" si="4"/>
        <v>2002848006</v>
      </c>
      <c r="K35" s="92">
        <f t="shared" si="4"/>
        <v>7304527193</v>
      </c>
      <c r="L35" s="93">
        <f t="shared" si="4"/>
        <v>18980695801</v>
      </c>
      <c r="M35" s="91">
        <f t="shared" si="4"/>
        <v>2060280000</v>
      </c>
      <c r="N35" s="92">
        <f t="shared" si="4"/>
        <v>4639614968</v>
      </c>
      <c r="O35" s="92">
        <f t="shared" si="4"/>
        <v>1988826488</v>
      </c>
      <c r="P35" s="92">
        <f t="shared" si="4"/>
        <v>729732760</v>
      </c>
      <c r="Q35" s="92">
        <f t="shared" si="4"/>
        <v>623593258</v>
      </c>
      <c r="R35" s="92">
        <f t="shared" si="4"/>
        <v>4572766</v>
      </c>
      <c r="S35" s="92">
        <f t="shared" si="4"/>
        <v>8290999286</v>
      </c>
      <c r="T35" s="92">
        <f t="shared" si="4"/>
        <v>1754576588</v>
      </c>
      <c r="U35" s="94">
        <f t="shared" si="4"/>
        <v>20092196114</v>
      </c>
      <c r="V35" s="88">
        <f t="shared" si="4"/>
        <v>2640464720</v>
      </c>
    </row>
    <row r="36" spans="1:22" ht="12">
      <c r="A36" s="51"/>
      <c r="B36" s="130" t="s">
        <v>43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95"/>
      <c r="V36" s="96"/>
    </row>
    <row r="37" spans="1:22" ht="12">
      <c r="A37" s="5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ht="12">
      <c r="A38" s="5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36:T3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3">
      <selection activeCell="B20" sqref="B20:U2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622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564</v>
      </c>
      <c r="B9" s="75" t="s">
        <v>47</v>
      </c>
      <c r="C9" s="76" t="s">
        <v>48</v>
      </c>
      <c r="D9" s="77">
        <v>13054088700</v>
      </c>
      <c r="E9" s="78">
        <v>8341400000</v>
      </c>
      <c r="F9" s="78">
        <v>1145732017</v>
      </c>
      <c r="G9" s="78">
        <v>0</v>
      </c>
      <c r="H9" s="78">
        <v>0</v>
      </c>
      <c r="I9" s="78">
        <v>1089284756</v>
      </c>
      <c r="J9" s="78">
        <v>2989251015</v>
      </c>
      <c r="K9" s="78">
        <v>12984752799</v>
      </c>
      <c r="L9" s="79">
        <v>39604509287</v>
      </c>
      <c r="M9" s="77">
        <v>9361951636</v>
      </c>
      <c r="N9" s="78">
        <v>12591403042</v>
      </c>
      <c r="O9" s="78">
        <v>3574754855</v>
      </c>
      <c r="P9" s="78">
        <v>1811047971</v>
      </c>
      <c r="Q9" s="78">
        <v>1202059060</v>
      </c>
      <c r="R9" s="78">
        <v>573142</v>
      </c>
      <c r="S9" s="78">
        <v>8871503489</v>
      </c>
      <c r="T9" s="78">
        <v>4390480255</v>
      </c>
      <c r="U9" s="80">
        <v>41803773450</v>
      </c>
      <c r="V9" s="81">
        <v>2067895986</v>
      </c>
    </row>
    <row r="10" spans="1:22" ht="13.5">
      <c r="A10" s="48"/>
      <c r="B10" s="82" t="s">
        <v>565</v>
      </c>
      <c r="C10" s="83"/>
      <c r="D10" s="84">
        <f aca="true" t="shared" si="0" ref="D10:V10">D9</f>
        <v>13054088700</v>
      </c>
      <c r="E10" s="85">
        <f t="shared" si="0"/>
        <v>8341400000</v>
      </c>
      <c r="F10" s="85">
        <f t="shared" si="0"/>
        <v>1145732017</v>
      </c>
      <c r="G10" s="85">
        <f t="shared" si="0"/>
        <v>0</v>
      </c>
      <c r="H10" s="85">
        <f t="shared" si="0"/>
        <v>0</v>
      </c>
      <c r="I10" s="85">
        <f t="shared" si="0"/>
        <v>1089284756</v>
      </c>
      <c r="J10" s="85">
        <f t="shared" si="0"/>
        <v>2989251015</v>
      </c>
      <c r="K10" s="85">
        <f t="shared" si="0"/>
        <v>12984752799</v>
      </c>
      <c r="L10" s="86">
        <f t="shared" si="0"/>
        <v>39604509287</v>
      </c>
      <c r="M10" s="84">
        <f t="shared" si="0"/>
        <v>9361951636</v>
      </c>
      <c r="N10" s="85">
        <f t="shared" si="0"/>
        <v>12591403042</v>
      </c>
      <c r="O10" s="85">
        <f t="shared" si="0"/>
        <v>3574754855</v>
      </c>
      <c r="P10" s="85">
        <f t="shared" si="0"/>
        <v>1811047971</v>
      </c>
      <c r="Q10" s="85">
        <f t="shared" si="0"/>
        <v>1202059060</v>
      </c>
      <c r="R10" s="85">
        <f t="shared" si="0"/>
        <v>573142</v>
      </c>
      <c r="S10" s="85">
        <f t="shared" si="0"/>
        <v>8871503489</v>
      </c>
      <c r="T10" s="85">
        <f t="shared" si="0"/>
        <v>4390480255</v>
      </c>
      <c r="U10" s="87">
        <f t="shared" si="0"/>
        <v>41803773450</v>
      </c>
      <c r="V10" s="88">
        <f t="shared" si="0"/>
        <v>2067895986</v>
      </c>
    </row>
    <row r="11" spans="1:22" ht="12.75">
      <c r="A11" s="47" t="s">
        <v>566</v>
      </c>
      <c r="B11" s="75" t="s">
        <v>432</v>
      </c>
      <c r="C11" s="76" t="s">
        <v>433</v>
      </c>
      <c r="D11" s="77">
        <v>122492653</v>
      </c>
      <c r="E11" s="78">
        <v>90059664</v>
      </c>
      <c r="F11" s="78">
        <v>4383523</v>
      </c>
      <c r="G11" s="78">
        <v>0</v>
      </c>
      <c r="H11" s="78">
        <v>0</v>
      </c>
      <c r="I11" s="78">
        <v>10099273</v>
      </c>
      <c r="J11" s="78">
        <v>13478000</v>
      </c>
      <c r="K11" s="78">
        <v>72794661</v>
      </c>
      <c r="L11" s="79">
        <v>313307774</v>
      </c>
      <c r="M11" s="77">
        <v>47103449</v>
      </c>
      <c r="N11" s="78">
        <v>123170642</v>
      </c>
      <c r="O11" s="78">
        <v>15308237</v>
      </c>
      <c r="P11" s="78">
        <v>15919223</v>
      </c>
      <c r="Q11" s="78">
        <v>16257957</v>
      </c>
      <c r="R11" s="78">
        <v>0</v>
      </c>
      <c r="S11" s="78">
        <v>109406708</v>
      </c>
      <c r="T11" s="78">
        <v>31671491</v>
      </c>
      <c r="U11" s="80">
        <v>358837707</v>
      </c>
      <c r="V11" s="81">
        <v>45317228</v>
      </c>
    </row>
    <row r="12" spans="1:22" ht="12.75">
      <c r="A12" s="47" t="s">
        <v>566</v>
      </c>
      <c r="B12" s="75" t="s">
        <v>434</v>
      </c>
      <c r="C12" s="76" t="s">
        <v>435</v>
      </c>
      <c r="D12" s="77">
        <v>106311100</v>
      </c>
      <c r="E12" s="78">
        <v>73347300</v>
      </c>
      <c r="F12" s="78">
        <v>889600</v>
      </c>
      <c r="G12" s="78">
        <v>0</v>
      </c>
      <c r="H12" s="78">
        <v>0</v>
      </c>
      <c r="I12" s="78">
        <v>8289000</v>
      </c>
      <c r="J12" s="78">
        <v>38009300</v>
      </c>
      <c r="K12" s="78">
        <v>64897500</v>
      </c>
      <c r="L12" s="79">
        <v>291743800</v>
      </c>
      <c r="M12" s="77">
        <v>43322800</v>
      </c>
      <c r="N12" s="78">
        <v>86156100</v>
      </c>
      <c r="O12" s="78">
        <v>29354300</v>
      </c>
      <c r="P12" s="78">
        <v>9752200</v>
      </c>
      <c r="Q12" s="78">
        <v>9424700</v>
      </c>
      <c r="R12" s="78">
        <v>0</v>
      </c>
      <c r="S12" s="78">
        <v>123773000</v>
      </c>
      <c r="T12" s="78">
        <v>37074100</v>
      </c>
      <c r="U12" s="80">
        <v>338857200</v>
      </c>
      <c r="V12" s="81">
        <v>58473400</v>
      </c>
    </row>
    <row r="13" spans="1:22" ht="12.75">
      <c r="A13" s="47" t="s">
        <v>566</v>
      </c>
      <c r="B13" s="75" t="s">
        <v>436</v>
      </c>
      <c r="C13" s="76" t="s">
        <v>437</v>
      </c>
      <c r="D13" s="77">
        <v>125026679</v>
      </c>
      <c r="E13" s="78">
        <v>74670000</v>
      </c>
      <c r="F13" s="78">
        <v>4810000</v>
      </c>
      <c r="G13" s="78">
        <v>0</v>
      </c>
      <c r="H13" s="78">
        <v>0</v>
      </c>
      <c r="I13" s="78">
        <v>14013694</v>
      </c>
      <c r="J13" s="78">
        <v>14142493</v>
      </c>
      <c r="K13" s="78">
        <v>103182419</v>
      </c>
      <c r="L13" s="79">
        <v>335845285</v>
      </c>
      <c r="M13" s="77">
        <v>67181878</v>
      </c>
      <c r="N13" s="78">
        <v>112163728</v>
      </c>
      <c r="O13" s="78">
        <v>21865717</v>
      </c>
      <c r="P13" s="78">
        <v>12906225</v>
      </c>
      <c r="Q13" s="78">
        <v>21262698</v>
      </c>
      <c r="R13" s="78">
        <v>0</v>
      </c>
      <c r="S13" s="78">
        <v>83183000</v>
      </c>
      <c r="T13" s="78">
        <v>31598192</v>
      </c>
      <c r="U13" s="80">
        <v>350161438</v>
      </c>
      <c r="V13" s="81">
        <v>21434870</v>
      </c>
    </row>
    <row r="14" spans="1:22" ht="12.75">
      <c r="A14" s="47" t="s">
        <v>566</v>
      </c>
      <c r="B14" s="75" t="s">
        <v>438</v>
      </c>
      <c r="C14" s="76" t="s">
        <v>439</v>
      </c>
      <c r="D14" s="77">
        <v>362612887</v>
      </c>
      <c r="E14" s="78">
        <v>246399077</v>
      </c>
      <c r="F14" s="78">
        <v>83027597</v>
      </c>
      <c r="G14" s="78">
        <v>0</v>
      </c>
      <c r="H14" s="78">
        <v>0</v>
      </c>
      <c r="I14" s="78">
        <v>21100000</v>
      </c>
      <c r="J14" s="78">
        <v>56069710</v>
      </c>
      <c r="K14" s="78">
        <v>380043013</v>
      </c>
      <c r="L14" s="79">
        <v>1149252284</v>
      </c>
      <c r="M14" s="77">
        <v>215750383</v>
      </c>
      <c r="N14" s="78">
        <v>334521441</v>
      </c>
      <c r="O14" s="78">
        <v>150867418</v>
      </c>
      <c r="P14" s="78">
        <v>62635103</v>
      </c>
      <c r="Q14" s="78">
        <v>66487654</v>
      </c>
      <c r="R14" s="78">
        <v>0</v>
      </c>
      <c r="S14" s="78">
        <v>140393710</v>
      </c>
      <c r="T14" s="78">
        <v>140497079</v>
      </c>
      <c r="U14" s="80">
        <v>1111152788</v>
      </c>
      <c r="V14" s="81">
        <v>46318660</v>
      </c>
    </row>
    <row r="15" spans="1:22" ht="12.75">
      <c r="A15" s="47" t="s">
        <v>566</v>
      </c>
      <c r="B15" s="75" t="s">
        <v>440</v>
      </c>
      <c r="C15" s="76" t="s">
        <v>441</v>
      </c>
      <c r="D15" s="77">
        <v>202968396</v>
      </c>
      <c r="E15" s="78">
        <v>193154486</v>
      </c>
      <c r="F15" s="78">
        <v>18273110</v>
      </c>
      <c r="G15" s="78">
        <v>0</v>
      </c>
      <c r="H15" s="78">
        <v>0</v>
      </c>
      <c r="I15" s="78">
        <v>15134957</v>
      </c>
      <c r="J15" s="78">
        <v>16816923</v>
      </c>
      <c r="K15" s="78">
        <v>240355602</v>
      </c>
      <c r="L15" s="79">
        <v>686703474</v>
      </c>
      <c r="M15" s="77">
        <v>103644910</v>
      </c>
      <c r="N15" s="78">
        <v>261358105</v>
      </c>
      <c r="O15" s="78">
        <v>56798806</v>
      </c>
      <c r="P15" s="78">
        <v>41079453</v>
      </c>
      <c r="Q15" s="78">
        <v>24832607</v>
      </c>
      <c r="R15" s="78">
        <v>0</v>
      </c>
      <c r="S15" s="78">
        <v>169160177</v>
      </c>
      <c r="T15" s="78">
        <v>77756023</v>
      </c>
      <c r="U15" s="80">
        <v>734630081</v>
      </c>
      <c r="V15" s="81">
        <v>36975000</v>
      </c>
    </row>
    <row r="16" spans="1:22" ht="12.75">
      <c r="A16" s="47" t="s">
        <v>567</v>
      </c>
      <c r="B16" s="75" t="s">
        <v>475</v>
      </c>
      <c r="C16" s="76" t="s">
        <v>476</v>
      </c>
      <c r="D16" s="77">
        <v>176749529</v>
      </c>
      <c r="E16" s="78">
        <v>0</v>
      </c>
      <c r="F16" s="78">
        <v>12262382</v>
      </c>
      <c r="G16" s="78">
        <v>0</v>
      </c>
      <c r="H16" s="78">
        <v>0</v>
      </c>
      <c r="I16" s="78">
        <v>165165</v>
      </c>
      <c r="J16" s="78">
        <v>800000</v>
      </c>
      <c r="K16" s="78">
        <v>163867436</v>
      </c>
      <c r="L16" s="79">
        <v>353844512</v>
      </c>
      <c r="M16" s="77">
        <v>0</v>
      </c>
      <c r="N16" s="78">
        <v>619544</v>
      </c>
      <c r="O16" s="78">
        <v>98327387</v>
      </c>
      <c r="P16" s="78">
        <v>82748</v>
      </c>
      <c r="Q16" s="78">
        <v>59535</v>
      </c>
      <c r="R16" s="78">
        <v>0</v>
      </c>
      <c r="S16" s="78">
        <v>95170000</v>
      </c>
      <c r="T16" s="78">
        <v>160919343</v>
      </c>
      <c r="U16" s="80">
        <v>355178557</v>
      </c>
      <c r="V16" s="81">
        <v>2558000</v>
      </c>
    </row>
    <row r="17" spans="1:22" ht="13.5">
      <c r="A17" s="48"/>
      <c r="B17" s="82" t="s">
        <v>623</v>
      </c>
      <c r="C17" s="83"/>
      <c r="D17" s="84">
        <f aca="true" t="shared" si="1" ref="D17:V17">SUM(D11:D16)</f>
        <v>1096161244</v>
      </c>
      <c r="E17" s="85">
        <f t="shared" si="1"/>
        <v>677630527</v>
      </c>
      <c r="F17" s="85">
        <f t="shared" si="1"/>
        <v>123646212</v>
      </c>
      <c r="G17" s="85">
        <f t="shared" si="1"/>
        <v>0</v>
      </c>
      <c r="H17" s="85">
        <f t="shared" si="1"/>
        <v>0</v>
      </c>
      <c r="I17" s="85">
        <f t="shared" si="1"/>
        <v>68802089</v>
      </c>
      <c r="J17" s="85">
        <f t="shared" si="1"/>
        <v>139316426</v>
      </c>
      <c r="K17" s="85">
        <f t="shared" si="1"/>
        <v>1025140631</v>
      </c>
      <c r="L17" s="86">
        <f t="shared" si="1"/>
        <v>3130697129</v>
      </c>
      <c r="M17" s="84">
        <f t="shared" si="1"/>
        <v>477003420</v>
      </c>
      <c r="N17" s="85">
        <f t="shared" si="1"/>
        <v>917989560</v>
      </c>
      <c r="O17" s="85">
        <f t="shared" si="1"/>
        <v>372521865</v>
      </c>
      <c r="P17" s="85">
        <f t="shared" si="1"/>
        <v>142374952</v>
      </c>
      <c r="Q17" s="85">
        <f t="shared" si="1"/>
        <v>138325151</v>
      </c>
      <c r="R17" s="85">
        <f t="shared" si="1"/>
        <v>0</v>
      </c>
      <c r="S17" s="85">
        <f t="shared" si="1"/>
        <v>721086595</v>
      </c>
      <c r="T17" s="85">
        <f t="shared" si="1"/>
        <v>479516228</v>
      </c>
      <c r="U17" s="87">
        <f t="shared" si="1"/>
        <v>3248817771</v>
      </c>
      <c r="V17" s="88">
        <f t="shared" si="1"/>
        <v>211077158</v>
      </c>
    </row>
    <row r="18" spans="1:22" ht="12.75">
      <c r="A18" s="47" t="s">
        <v>566</v>
      </c>
      <c r="B18" s="75" t="s">
        <v>442</v>
      </c>
      <c r="C18" s="76" t="s">
        <v>443</v>
      </c>
      <c r="D18" s="77">
        <v>179864102</v>
      </c>
      <c r="E18" s="78">
        <v>196500635</v>
      </c>
      <c r="F18" s="78">
        <v>236288</v>
      </c>
      <c r="G18" s="78">
        <v>772642</v>
      </c>
      <c r="H18" s="78">
        <v>0</v>
      </c>
      <c r="I18" s="78">
        <v>3671385</v>
      </c>
      <c r="J18" s="78">
        <v>22202840</v>
      </c>
      <c r="K18" s="78">
        <v>181334965</v>
      </c>
      <c r="L18" s="79">
        <v>584582857</v>
      </c>
      <c r="M18" s="77">
        <v>70001877</v>
      </c>
      <c r="N18" s="78">
        <v>235713884</v>
      </c>
      <c r="O18" s="78">
        <v>41882044</v>
      </c>
      <c r="P18" s="78">
        <v>17386707</v>
      </c>
      <c r="Q18" s="78">
        <v>21423938</v>
      </c>
      <c r="R18" s="78">
        <v>0</v>
      </c>
      <c r="S18" s="78">
        <v>166915573</v>
      </c>
      <c r="T18" s="78">
        <v>60758994</v>
      </c>
      <c r="U18" s="80">
        <v>614083017</v>
      </c>
      <c r="V18" s="81">
        <v>31534947</v>
      </c>
    </row>
    <row r="19" spans="1:22" ht="12.75">
      <c r="A19" s="47" t="s">
        <v>566</v>
      </c>
      <c r="B19" s="75" t="s">
        <v>94</v>
      </c>
      <c r="C19" s="76" t="s">
        <v>95</v>
      </c>
      <c r="D19" s="77">
        <v>625426030</v>
      </c>
      <c r="E19" s="78">
        <v>689784051</v>
      </c>
      <c r="F19" s="78">
        <v>22655849</v>
      </c>
      <c r="G19" s="78">
        <v>0</v>
      </c>
      <c r="H19" s="78">
        <v>0</v>
      </c>
      <c r="I19" s="78">
        <v>144574379</v>
      </c>
      <c r="J19" s="78">
        <v>100409320</v>
      </c>
      <c r="K19" s="78">
        <v>751842941</v>
      </c>
      <c r="L19" s="79">
        <v>2334692570</v>
      </c>
      <c r="M19" s="77">
        <v>305830748</v>
      </c>
      <c r="N19" s="78">
        <v>1066320982</v>
      </c>
      <c r="O19" s="78">
        <v>246100090</v>
      </c>
      <c r="P19" s="78">
        <v>108044289</v>
      </c>
      <c r="Q19" s="78">
        <v>111452497</v>
      </c>
      <c r="R19" s="78">
        <v>0</v>
      </c>
      <c r="S19" s="78">
        <v>350045381</v>
      </c>
      <c r="T19" s="78">
        <v>146465061</v>
      </c>
      <c r="U19" s="80">
        <v>2334259048</v>
      </c>
      <c r="V19" s="81">
        <v>84933000</v>
      </c>
    </row>
    <row r="20" spans="1:22" ht="12.75">
      <c r="A20" s="47" t="s">
        <v>566</v>
      </c>
      <c r="B20" s="75" t="s">
        <v>96</v>
      </c>
      <c r="C20" s="76" t="s">
        <v>97</v>
      </c>
      <c r="D20" s="77">
        <v>566807500</v>
      </c>
      <c r="E20" s="78">
        <v>339871700</v>
      </c>
      <c r="F20" s="78">
        <v>43410010</v>
      </c>
      <c r="G20" s="78">
        <v>0</v>
      </c>
      <c r="H20" s="78">
        <v>0</v>
      </c>
      <c r="I20" s="78">
        <v>26476730</v>
      </c>
      <c r="J20" s="78">
        <v>90629000</v>
      </c>
      <c r="K20" s="78">
        <v>649135208</v>
      </c>
      <c r="L20" s="79">
        <v>1716330148</v>
      </c>
      <c r="M20" s="77">
        <v>329306916</v>
      </c>
      <c r="N20" s="78">
        <v>548984220</v>
      </c>
      <c r="O20" s="78">
        <v>225542089</v>
      </c>
      <c r="P20" s="78">
        <v>107078132</v>
      </c>
      <c r="Q20" s="78">
        <v>56167898</v>
      </c>
      <c r="R20" s="78">
        <v>0</v>
      </c>
      <c r="S20" s="78">
        <v>236504001</v>
      </c>
      <c r="T20" s="78">
        <v>217766680</v>
      </c>
      <c r="U20" s="80">
        <v>1721349936</v>
      </c>
      <c r="V20" s="81">
        <v>91804000</v>
      </c>
    </row>
    <row r="21" spans="1:22" ht="12.75">
      <c r="A21" s="47" t="s">
        <v>566</v>
      </c>
      <c r="B21" s="75" t="s">
        <v>444</v>
      </c>
      <c r="C21" s="76" t="s">
        <v>445</v>
      </c>
      <c r="D21" s="77">
        <v>309933860</v>
      </c>
      <c r="E21" s="78">
        <v>279492523</v>
      </c>
      <c r="F21" s="78">
        <v>2399390</v>
      </c>
      <c r="G21" s="78">
        <v>0</v>
      </c>
      <c r="H21" s="78">
        <v>0</v>
      </c>
      <c r="I21" s="78">
        <v>24505128</v>
      </c>
      <c r="J21" s="78">
        <v>59661770</v>
      </c>
      <c r="K21" s="78">
        <v>335354847</v>
      </c>
      <c r="L21" s="79">
        <v>1011347518</v>
      </c>
      <c r="M21" s="77">
        <v>145752800</v>
      </c>
      <c r="N21" s="78">
        <v>395844900</v>
      </c>
      <c r="O21" s="78">
        <v>77097100</v>
      </c>
      <c r="P21" s="78">
        <v>67984300</v>
      </c>
      <c r="Q21" s="78">
        <v>37961700</v>
      </c>
      <c r="R21" s="78">
        <v>0</v>
      </c>
      <c r="S21" s="78">
        <v>287545247</v>
      </c>
      <c r="T21" s="78">
        <v>123033000</v>
      </c>
      <c r="U21" s="80">
        <v>1135219047</v>
      </c>
      <c r="V21" s="81">
        <v>141090000</v>
      </c>
    </row>
    <row r="22" spans="1:22" ht="12.75">
      <c r="A22" s="47" t="s">
        <v>566</v>
      </c>
      <c r="B22" s="75" t="s">
        <v>446</v>
      </c>
      <c r="C22" s="76" t="s">
        <v>447</v>
      </c>
      <c r="D22" s="77">
        <v>201198530</v>
      </c>
      <c r="E22" s="78">
        <v>285401310</v>
      </c>
      <c r="F22" s="78">
        <v>4461230</v>
      </c>
      <c r="G22" s="78">
        <v>0</v>
      </c>
      <c r="H22" s="78">
        <v>0</v>
      </c>
      <c r="I22" s="78">
        <v>13227600</v>
      </c>
      <c r="J22" s="78">
        <v>14425630</v>
      </c>
      <c r="K22" s="78">
        <v>161308570</v>
      </c>
      <c r="L22" s="79">
        <v>680022870</v>
      </c>
      <c r="M22" s="77">
        <v>52862690</v>
      </c>
      <c r="N22" s="78">
        <v>371654170</v>
      </c>
      <c r="O22" s="78">
        <v>45611950</v>
      </c>
      <c r="P22" s="78">
        <v>23306830</v>
      </c>
      <c r="Q22" s="78">
        <v>20209600</v>
      </c>
      <c r="R22" s="78">
        <v>0</v>
      </c>
      <c r="S22" s="78">
        <v>131999040</v>
      </c>
      <c r="T22" s="78">
        <v>47463890</v>
      </c>
      <c r="U22" s="80">
        <v>693108170</v>
      </c>
      <c r="V22" s="81">
        <v>29743040</v>
      </c>
    </row>
    <row r="23" spans="1:22" ht="12.75">
      <c r="A23" s="47" t="s">
        <v>567</v>
      </c>
      <c r="B23" s="75" t="s">
        <v>493</v>
      </c>
      <c r="C23" s="76" t="s">
        <v>494</v>
      </c>
      <c r="D23" s="77">
        <v>212704856</v>
      </c>
      <c r="E23" s="78">
        <v>0</v>
      </c>
      <c r="F23" s="78">
        <v>0</v>
      </c>
      <c r="G23" s="78">
        <v>0</v>
      </c>
      <c r="H23" s="78">
        <v>0</v>
      </c>
      <c r="I23" s="78">
        <v>8000</v>
      </c>
      <c r="J23" s="78">
        <v>5570510</v>
      </c>
      <c r="K23" s="78">
        <v>186793834</v>
      </c>
      <c r="L23" s="79">
        <v>405077200</v>
      </c>
      <c r="M23" s="77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230748900</v>
      </c>
      <c r="T23" s="78">
        <v>174328300</v>
      </c>
      <c r="U23" s="80">
        <v>405077200</v>
      </c>
      <c r="V23" s="81">
        <v>-2348100</v>
      </c>
    </row>
    <row r="24" spans="1:22" ht="13.5">
      <c r="A24" s="48"/>
      <c r="B24" s="82" t="s">
        <v>624</v>
      </c>
      <c r="C24" s="83"/>
      <c r="D24" s="84">
        <f aca="true" t="shared" si="2" ref="D24:V24">SUM(D18:D23)</f>
        <v>2095934878</v>
      </c>
      <c r="E24" s="85">
        <f t="shared" si="2"/>
        <v>1791050219</v>
      </c>
      <c r="F24" s="85">
        <f t="shared" si="2"/>
        <v>73162767</v>
      </c>
      <c r="G24" s="85">
        <f t="shared" si="2"/>
        <v>772642</v>
      </c>
      <c r="H24" s="85">
        <f t="shared" si="2"/>
        <v>0</v>
      </c>
      <c r="I24" s="85">
        <f t="shared" si="2"/>
        <v>212463222</v>
      </c>
      <c r="J24" s="85">
        <f t="shared" si="2"/>
        <v>292899070</v>
      </c>
      <c r="K24" s="85">
        <f t="shared" si="2"/>
        <v>2265770365</v>
      </c>
      <c r="L24" s="86">
        <f t="shared" si="2"/>
        <v>6732053163</v>
      </c>
      <c r="M24" s="84">
        <f t="shared" si="2"/>
        <v>903755031</v>
      </c>
      <c r="N24" s="85">
        <f t="shared" si="2"/>
        <v>2618518156</v>
      </c>
      <c r="O24" s="85">
        <f t="shared" si="2"/>
        <v>636233273</v>
      </c>
      <c r="P24" s="85">
        <f t="shared" si="2"/>
        <v>323800258</v>
      </c>
      <c r="Q24" s="85">
        <f t="shared" si="2"/>
        <v>247215633</v>
      </c>
      <c r="R24" s="85">
        <f t="shared" si="2"/>
        <v>0</v>
      </c>
      <c r="S24" s="85">
        <f t="shared" si="2"/>
        <v>1403758142</v>
      </c>
      <c r="T24" s="85">
        <f t="shared" si="2"/>
        <v>769815925</v>
      </c>
      <c r="U24" s="87">
        <f t="shared" si="2"/>
        <v>6903096418</v>
      </c>
      <c r="V24" s="88">
        <f t="shared" si="2"/>
        <v>376756887</v>
      </c>
    </row>
    <row r="25" spans="1:22" ht="12.75">
      <c r="A25" s="47" t="s">
        <v>566</v>
      </c>
      <c r="B25" s="75" t="s">
        <v>448</v>
      </c>
      <c r="C25" s="76" t="s">
        <v>449</v>
      </c>
      <c r="D25" s="77">
        <v>201997624</v>
      </c>
      <c r="E25" s="78">
        <v>58734025</v>
      </c>
      <c r="F25" s="78">
        <v>16640000</v>
      </c>
      <c r="G25" s="78">
        <v>0</v>
      </c>
      <c r="H25" s="78">
        <v>0</v>
      </c>
      <c r="I25" s="78">
        <v>22361693</v>
      </c>
      <c r="J25" s="78">
        <v>57890471</v>
      </c>
      <c r="K25" s="78">
        <v>193558587</v>
      </c>
      <c r="L25" s="79">
        <v>551182400</v>
      </c>
      <c r="M25" s="77">
        <v>100604061</v>
      </c>
      <c r="N25" s="78">
        <v>85711895</v>
      </c>
      <c r="O25" s="78">
        <v>72707942</v>
      </c>
      <c r="P25" s="78">
        <v>32562027</v>
      </c>
      <c r="Q25" s="78">
        <v>34046544</v>
      </c>
      <c r="R25" s="78">
        <v>0</v>
      </c>
      <c r="S25" s="78">
        <v>193391000</v>
      </c>
      <c r="T25" s="78">
        <v>60998543</v>
      </c>
      <c r="U25" s="80">
        <v>580022012</v>
      </c>
      <c r="V25" s="81">
        <v>47347694</v>
      </c>
    </row>
    <row r="26" spans="1:22" ht="12.75">
      <c r="A26" s="47" t="s">
        <v>566</v>
      </c>
      <c r="B26" s="75" t="s">
        <v>450</v>
      </c>
      <c r="C26" s="76" t="s">
        <v>451</v>
      </c>
      <c r="D26" s="77">
        <v>367024467</v>
      </c>
      <c r="E26" s="78">
        <v>238588349</v>
      </c>
      <c r="F26" s="78">
        <v>0</v>
      </c>
      <c r="G26" s="78">
        <v>0</v>
      </c>
      <c r="H26" s="78">
        <v>0</v>
      </c>
      <c r="I26" s="78">
        <v>47834480</v>
      </c>
      <c r="J26" s="78">
        <v>23492000</v>
      </c>
      <c r="K26" s="78">
        <v>457305416</v>
      </c>
      <c r="L26" s="79">
        <v>1134244712</v>
      </c>
      <c r="M26" s="77">
        <v>234998400</v>
      </c>
      <c r="N26" s="78">
        <v>362783800</v>
      </c>
      <c r="O26" s="78">
        <v>116780600</v>
      </c>
      <c r="P26" s="78">
        <v>73164100</v>
      </c>
      <c r="Q26" s="78">
        <v>60989600</v>
      </c>
      <c r="R26" s="78">
        <v>0</v>
      </c>
      <c r="S26" s="78">
        <v>192534250</v>
      </c>
      <c r="T26" s="78">
        <v>100945300</v>
      </c>
      <c r="U26" s="80">
        <v>1142196050</v>
      </c>
      <c r="V26" s="81">
        <v>61968297</v>
      </c>
    </row>
    <row r="27" spans="1:22" ht="12.75">
      <c r="A27" s="47" t="s">
        <v>566</v>
      </c>
      <c r="B27" s="75" t="s">
        <v>452</v>
      </c>
      <c r="C27" s="76" t="s">
        <v>453</v>
      </c>
      <c r="D27" s="77">
        <v>123373200</v>
      </c>
      <c r="E27" s="78">
        <v>82097500</v>
      </c>
      <c r="F27" s="78">
        <v>300000</v>
      </c>
      <c r="G27" s="78">
        <v>0</v>
      </c>
      <c r="H27" s="78">
        <v>0</v>
      </c>
      <c r="I27" s="78">
        <v>9438700</v>
      </c>
      <c r="J27" s="78">
        <v>9339300</v>
      </c>
      <c r="K27" s="78">
        <v>125905300</v>
      </c>
      <c r="L27" s="79">
        <v>350454000</v>
      </c>
      <c r="M27" s="77">
        <v>63981100</v>
      </c>
      <c r="N27" s="78">
        <v>110870600</v>
      </c>
      <c r="O27" s="78">
        <v>25946100</v>
      </c>
      <c r="P27" s="78">
        <v>10125000</v>
      </c>
      <c r="Q27" s="78">
        <v>16766400</v>
      </c>
      <c r="R27" s="78">
        <v>0</v>
      </c>
      <c r="S27" s="78">
        <v>91430400</v>
      </c>
      <c r="T27" s="78">
        <v>34392100</v>
      </c>
      <c r="U27" s="80">
        <v>353511700</v>
      </c>
      <c r="V27" s="81">
        <v>12280867</v>
      </c>
    </row>
    <row r="28" spans="1:22" ht="12.75">
      <c r="A28" s="47" t="s">
        <v>566</v>
      </c>
      <c r="B28" s="75" t="s">
        <v>454</v>
      </c>
      <c r="C28" s="76" t="s">
        <v>455</v>
      </c>
      <c r="D28" s="77">
        <v>97788952</v>
      </c>
      <c r="E28" s="78">
        <v>57318721</v>
      </c>
      <c r="F28" s="78">
        <v>0</v>
      </c>
      <c r="G28" s="78">
        <v>0</v>
      </c>
      <c r="H28" s="78">
        <v>0</v>
      </c>
      <c r="I28" s="78">
        <v>5389899</v>
      </c>
      <c r="J28" s="78">
        <v>21040210</v>
      </c>
      <c r="K28" s="78">
        <v>83218143</v>
      </c>
      <c r="L28" s="79">
        <v>264755925</v>
      </c>
      <c r="M28" s="77">
        <v>36256485</v>
      </c>
      <c r="N28" s="78">
        <v>78292996</v>
      </c>
      <c r="O28" s="78">
        <v>17284878</v>
      </c>
      <c r="P28" s="78">
        <v>14143962</v>
      </c>
      <c r="Q28" s="78">
        <v>8461144</v>
      </c>
      <c r="R28" s="78">
        <v>0</v>
      </c>
      <c r="S28" s="78">
        <v>61353744</v>
      </c>
      <c r="T28" s="78">
        <v>40026202</v>
      </c>
      <c r="U28" s="80">
        <v>255819411</v>
      </c>
      <c r="V28" s="81">
        <v>11475390</v>
      </c>
    </row>
    <row r="29" spans="1:22" ht="12.75">
      <c r="A29" s="47" t="s">
        <v>567</v>
      </c>
      <c r="B29" s="75" t="s">
        <v>515</v>
      </c>
      <c r="C29" s="76" t="s">
        <v>516</v>
      </c>
      <c r="D29" s="77">
        <v>105553309</v>
      </c>
      <c r="E29" s="78">
        <v>0</v>
      </c>
      <c r="F29" s="78">
        <v>0</v>
      </c>
      <c r="G29" s="78">
        <v>0</v>
      </c>
      <c r="H29" s="78">
        <v>0</v>
      </c>
      <c r="I29" s="78">
        <v>5625450</v>
      </c>
      <c r="J29" s="78">
        <v>0</v>
      </c>
      <c r="K29" s="78">
        <v>90726267</v>
      </c>
      <c r="L29" s="79">
        <v>201905026</v>
      </c>
      <c r="M29" s="77">
        <v>0</v>
      </c>
      <c r="N29" s="78">
        <v>0</v>
      </c>
      <c r="O29" s="78">
        <v>0</v>
      </c>
      <c r="P29" s="78">
        <v>0</v>
      </c>
      <c r="Q29" s="78">
        <v>9921491</v>
      </c>
      <c r="R29" s="78">
        <v>0</v>
      </c>
      <c r="S29" s="78">
        <v>159507106</v>
      </c>
      <c r="T29" s="78">
        <v>34086381</v>
      </c>
      <c r="U29" s="80">
        <v>203514978</v>
      </c>
      <c r="V29" s="81">
        <v>1483000</v>
      </c>
    </row>
    <row r="30" spans="1:22" ht="13.5">
      <c r="A30" s="48"/>
      <c r="B30" s="82" t="s">
        <v>625</v>
      </c>
      <c r="C30" s="83"/>
      <c r="D30" s="84">
        <f aca="true" t="shared" si="3" ref="D30:V30">SUM(D25:D29)</f>
        <v>895737552</v>
      </c>
      <c r="E30" s="85">
        <f t="shared" si="3"/>
        <v>436738595</v>
      </c>
      <c r="F30" s="85">
        <f t="shared" si="3"/>
        <v>16940000</v>
      </c>
      <c r="G30" s="85">
        <f t="shared" si="3"/>
        <v>0</v>
      </c>
      <c r="H30" s="85">
        <f t="shared" si="3"/>
        <v>0</v>
      </c>
      <c r="I30" s="85">
        <f t="shared" si="3"/>
        <v>90650222</v>
      </c>
      <c r="J30" s="85">
        <f t="shared" si="3"/>
        <v>111761981</v>
      </c>
      <c r="K30" s="85">
        <f t="shared" si="3"/>
        <v>950713713</v>
      </c>
      <c r="L30" s="86">
        <f t="shared" si="3"/>
        <v>2502542063</v>
      </c>
      <c r="M30" s="84">
        <f t="shared" si="3"/>
        <v>435840046</v>
      </c>
      <c r="N30" s="85">
        <f t="shared" si="3"/>
        <v>637659291</v>
      </c>
      <c r="O30" s="85">
        <f t="shared" si="3"/>
        <v>232719520</v>
      </c>
      <c r="P30" s="85">
        <f t="shared" si="3"/>
        <v>129995089</v>
      </c>
      <c r="Q30" s="85">
        <f t="shared" si="3"/>
        <v>130185179</v>
      </c>
      <c r="R30" s="85">
        <f t="shared" si="3"/>
        <v>0</v>
      </c>
      <c r="S30" s="85">
        <f t="shared" si="3"/>
        <v>698216500</v>
      </c>
      <c r="T30" s="85">
        <f t="shared" si="3"/>
        <v>270448526</v>
      </c>
      <c r="U30" s="87">
        <f t="shared" si="3"/>
        <v>2535064151</v>
      </c>
      <c r="V30" s="88">
        <f t="shared" si="3"/>
        <v>134555248</v>
      </c>
    </row>
    <row r="31" spans="1:22" ht="12.75">
      <c r="A31" s="47" t="s">
        <v>566</v>
      </c>
      <c r="B31" s="75" t="s">
        <v>456</v>
      </c>
      <c r="C31" s="76" t="s">
        <v>457</v>
      </c>
      <c r="D31" s="77">
        <v>55215411</v>
      </c>
      <c r="E31" s="78">
        <v>31458681</v>
      </c>
      <c r="F31" s="78">
        <v>800000</v>
      </c>
      <c r="G31" s="78">
        <v>0</v>
      </c>
      <c r="H31" s="78">
        <v>0</v>
      </c>
      <c r="I31" s="78">
        <v>421630</v>
      </c>
      <c r="J31" s="78">
        <v>16017520</v>
      </c>
      <c r="K31" s="78">
        <v>40064001</v>
      </c>
      <c r="L31" s="79">
        <v>143977243</v>
      </c>
      <c r="M31" s="77">
        <v>20113078</v>
      </c>
      <c r="N31" s="78">
        <v>46578467</v>
      </c>
      <c r="O31" s="78">
        <v>13824270</v>
      </c>
      <c r="P31" s="78">
        <v>8401320</v>
      </c>
      <c r="Q31" s="78">
        <v>6190138</v>
      </c>
      <c r="R31" s="78">
        <v>0</v>
      </c>
      <c r="S31" s="78">
        <v>77794000</v>
      </c>
      <c r="T31" s="78">
        <v>18213144</v>
      </c>
      <c r="U31" s="80">
        <v>191114417</v>
      </c>
      <c r="V31" s="81">
        <v>44648200</v>
      </c>
    </row>
    <row r="32" spans="1:22" ht="12.75">
      <c r="A32" s="47" t="s">
        <v>566</v>
      </c>
      <c r="B32" s="75" t="s">
        <v>458</v>
      </c>
      <c r="C32" s="76" t="s">
        <v>459</v>
      </c>
      <c r="D32" s="77">
        <v>166365251</v>
      </c>
      <c r="E32" s="78">
        <v>93875529</v>
      </c>
      <c r="F32" s="78">
        <v>8173828</v>
      </c>
      <c r="G32" s="78">
        <v>0</v>
      </c>
      <c r="H32" s="78">
        <v>0</v>
      </c>
      <c r="I32" s="78">
        <v>20698074</v>
      </c>
      <c r="J32" s="78">
        <v>59530298</v>
      </c>
      <c r="K32" s="78">
        <v>124332088</v>
      </c>
      <c r="L32" s="79">
        <v>472975068</v>
      </c>
      <c r="M32" s="77">
        <v>84864620</v>
      </c>
      <c r="N32" s="78">
        <v>138174744</v>
      </c>
      <c r="O32" s="78">
        <v>36394170</v>
      </c>
      <c r="P32" s="78">
        <v>21197425</v>
      </c>
      <c r="Q32" s="78">
        <v>18162091</v>
      </c>
      <c r="R32" s="78">
        <v>0</v>
      </c>
      <c r="S32" s="78">
        <v>71274800</v>
      </c>
      <c r="T32" s="78">
        <v>98738332</v>
      </c>
      <c r="U32" s="80">
        <v>468806182</v>
      </c>
      <c r="V32" s="81">
        <v>15523900</v>
      </c>
    </row>
    <row r="33" spans="1:22" ht="12.75">
      <c r="A33" s="47" t="s">
        <v>566</v>
      </c>
      <c r="B33" s="75" t="s">
        <v>460</v>
      </c>
      <c r="C33" s="76" t="s">
        <v>461</v>
      </c>
      <c r="D33" s="77">
        <v>291147241</v>
      </c>
      <c r="E33" s="78">
        <v>285789123</v>
      </c>
      <c r="F33" s="78">
        <v>0</v>
      </c>
      <c r="G33" s="78">
        <v>0</v>
      </c>
      <c r="H33" s="78">
        <v>0</v>
      </c>
      <c r="I33" s="78">
        <v>4992476</v>
      </c>
      <c r="J33" s="78">
        <v>18721500</v>
      </c>
      <c r="K33" s="78">
        <v>382656919</v>
      </c>
      <c r="L33" s="79">
        <v>983307259</v>
      </c>
      <c r="M33" s="77">
        <v>117328893</v>
      </c>
      <c r="N33" s="78">
        <v>404573626</v>
      </c>
      <c r="O33" s="78">
        <v>118463091</v>
      </c>
      <c r="P33" s="78">
        <v>63512480</v>
      </c>
      <c r="Q33" s="78">
        <v>56304469</v>
      </c>
      <c r="R33" s="78">
        <v>0</v>
      </c>
      <c r="S33" s="78">
        <v>171829574</v>
      </c>
      <c r="T33" s="78">
        <v>82811335</v>
      </c>
      <c r="U33" s="80">
        <v>1014823468</v>
      </c>
      <c r="V33" s="81">
        <v>51938000</v>
      </c>
    </row>
    <row r="34" spans="1:22" ht="12.75">
      <c r="A34" s="47" t="s">
        <v>566</v>
      </c>
      <c r="B34" s="75" t="s">
        <v>98</v>
      </c>
      <c r="C34" s="76" t="s">
        <v>99</v>
      </c>
      <c r="D34" s="77">
        <v>541868783</v>
      </c>
      <c r="E34" s="78">
        <v>437726150</v>
      </c>
      <c r="F34" s="78">
        <v>1666320</v>
      </c>
      <c r="G34" s="78">
        <v>0</v>
      </c>
      <c r="H34" s="78">
        <v>0</v>
      </c>
      <c r="I34" s="78">
        <v>32339650</v>
      </c>
      <c r="J34" s="78">
        <v>67986870</v>
      </c>
      <c r="K34" s="78">
        <v>874607445</v>
      </c>
      <c r="L34" s="79">
        <v>1956195218</v>
      </c>
      <c r="M34" s="77">
        <v>254955490</v>
      </c>
      <c r="N34" s="78">
        <v>647627780</v>
      </c>
      <c r="O34" s="78">
        <v>134198740</v>
      </c>
      <c r="P34" s="78">
        <v>89394990</v>
      </c>
      <c r="Q34" s="78">
        <v>77804720</v>
      </c>
      <c r="R34" s="78">
        <v>0</v>
      </c>
      <c r="S34" s="78">
        <v>649187924</v>
      </c>
      <c r="T34" s="78">
        <v>241362381</v>
      </c>
      <c r="U34" s="80">
        <v>2094532025</v>
      </c>
      <c r="V34" s="81">
        <v>175957898</v>
      </c>
    </row>
    <row r="35" spans="1:22" ht="12.75">
      <c r="A35" s="47" t="s">
        <v>566</v>
      </c>
      <c r="B35" s="75" t="s">
        <v>462</v>
      </c>
      <c r="C35" s="76" t="s">
        <v>463</v>
      </c>
      <c r="D35" s="77">
        <v>263060888</v>
      </c>
      <c r="E35" s="78">
        <v>163405110</v>
      </c>
      <c r="F35" s="78">
        <v>2966640</v>
      </c>
      <c r="G35" s="78">
        <v>0</v>
      </c>
      <c r="H35" s="78">
        <v>0</v>
      </c>
      <c r="I35" s="78">
        <v>19266431</v>
      </c>
      <c r="J35" s="78">
        <v>9961633</v>
      </c>
      <c r="K35" s="78">
        <v>196542576</v>
      </c>
      <c r="L35" s="79">
        <v>655203278</v>
      </c>
      <c r="M35" s="77">
        <v>87723043</v>
      </c>
      <c r="N35" s="78">
        <v>236916389</v>
      </c>
      <c r="O35" s="78">
        <v>70098830</v>
      </c>
      <c r="P35" s="78">
        <v>32684840</v>
      </c>
      <c r="Q35" s="78">
        <v>17216108</v>
      </c>
      <c r="R35" s="78">
        <v>0</v>
      </c>
      <c r="S35" s="78">
        <v>159460000</v>
      </c>
      <c r="T35" s="78">
        <v>55685064</v>
      </c>
      <c r="U35" s="80">
        <v>659784274</v>
      </c>
      <c r="V35" s="81">
        <v>50441000</v>
      </c>
    </row>
    <row r="36" spans="1:22" ht="12.75">
      <c r="A36" s="47" t="s">
        <v>566</v>
      </c>
      <c r="B36" s="75" t="s">
        <v>464</v>
      </c>
      <c r="C36" s="76" t="s">
        <v>465</v>
      </c>
      <c r="D36" s="77">
        <v>209540899</v>
      </c>
      <c r="E36" s="78">
        <v>111741800</v>
      </c>
      <c r="F36" s="78">
        <v>282000</v>
      </c>
      <c r="G36" s="78">
        <v>0</v>
      </c>
      <c r="H36" s="78">
        <v>0</v>
      </c>
      <c r="I36" s="78">
        <v>17804856</v>
      </c>
      <c r="J36" s="78">
        <v>20112380</v>
      </c>
      <c r="K36" s="78">
        <v>258082864</v>
      </c>
      <c r="L36" s="79">
        <v>617564799</v>
      </c>
      <c r="M36" s="77">
        <v>130946747</v>
      </c>
      <c r="N36" s="78">
        <v>165844064</v>
      </c>
      <c r="O36" s="78">
        <v>67808175</v>
      </c>
      <c r="P36" s="78">
        <v>53309890</v>
      </c>
      <c r="Q36" s="78">
        <v>31443162</v>
      </c>
      <c r="R36" s="78">
        <v>0</v>
      </c>
      <c r="S36" s="78">
        <v>187572995</v>
      </c>
      <c r="T36" s="78">
        <v>64033165</v>
      </c>
      <c r="U36" s="80">
        <v>700958198</v>
      </c>
      <c r="V36" s="81">
        <v>38545000</v>
      </c>
    </row>
    <row r="37" spans="1:22" ht="12.75">
      <c r="A37" s="47" t="s">
        <v>566</v>
      </c>
      <c r="B37" s="75" t="s">
        <v>466</v>
      </c>
      <c r="C37" s="76" t="s">
        <v>467</v>
      </c>
      <c r="D37" s="77">
        <v>254199498</v>
      </c>
      <c r="E37" s="78">
        <v>177274270</v>
      </c>
      <c r="F37" s="78">
        <v>0</v>
      </c>
      <c r="G37" s="78">
        <v>0</v>
      </c>
      <c r="H37" s="78">
        <v>0</v>
      </c>
      <c r="I37" s="78">
        <v>14395110</v>
      </c>
      <c r="J37" s="78">
        <v>108874932</v>
      </c>
      <c r="K37" s="78">
        <v>323516828</v>
      </c>
      <c r="L37" s="79">
        <v>878260638</v>
      </c>
      <c r="M37" s="77">
        <v>215403157</v>
      </c>
      <c r="N37" s="78">
        <v>250864793</v>
      </c>
      <c r="O37" s="78">
        <v>79542000</v>
      </c>
      <c r="P37" s="78">
        <v>29482000</v>
      </c>
      <c r="Q37" s="78">
        <v>26323320</v>
      </c>
      <c r="R37" s="78">
        <v>0</v>
      </c>
      <c r="S37" s="78">
        <v>207182000</v>
      </c>
      <c r="T37" s="78">
        <v>159106626</v>
      </c>
      <c r="U37" s="80">
        <v>967903896</v>
      </c>
      <c r="V37" s="81">
        <v>53359696</v>
      </c>
    </row>
    <row r="38" spans="1:22" ht="12.75">
      <c r="A38" s="47" t="s">
        <v>567</v>
      </c>
      <c r="B38" s="75" t="s">
        <v>537</v>
      </c>
      <c r="C38" s="76" t="s">
        <v>538</v>
      </c>
      <c r="D38" s="77">
        <v>132798446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8">
        <v>1600597</v>
      </c>
      <c r="K38" s="78">
        <v>253438564</v>
      </c>
      <c r="L38" s="79">
        <v>387837607</v>
      </c>
      <c r="M38" s="77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158885301</v>
      </c>
      <c r="T38" s="78">
        <v>231229836</v>
      </c>
      <c r="U38" s="80">
        <v>390115137</v>
      </c>
      <c r="V38" s="81">
        <v>0</v>
      </c>
    </row>
    <row r="39" spans="1:22" ht="13.5">
      <c r="A39" s="48"/>
      <c r="B39" s="82" t="s">
        <v>626</v>
      </c>
      <c r="C39" s="83"/>
      <c r="D39" s="84">
        <f aca="true" t="shared" si="4" ref="D39:V39">SUM(D31:D38)</f>
        <v>1914196417</v>
      </c>
      <c r="E39" s="85">
        <f t="shared" si="4"/>
        <v>1301270663</v>
      </c>
      <c r="F39" s="85">
        <f t="shared" si="4"/>
        <v>13888788</v>
      </c>
      <c r="G39" s="85">
        <f t="shared" si="4"/>
        <v>0</v>
      </c>
      <c r="H39" s="85">
        <f t="shared" si="4"/>
        <v>0</v>
      </c>
      <c r="I39" s="85">
        <f t="shared" si="4"/>
        <v>109918227</v>
      </c>
      <c r="J39" s="85">
        <f t="shared" si="4"/>
        <v>302805730</v>
      </c>
      <c r="K39" s="85">
        <f t="shared" si="4"/>
        <v>2453241285</v>
      </c>
      <c r="L39" s="86">
        <f t="shared" si="4"/>
        <v>6095321110</v>
      </c>
      <c r="M39" s="84">
        <f t="shared" si="4"/>
        <v>911335028</v>
      </c>
      <c r="N39" s="85">
        <f t="shared" si="4"/>
        <v>1890579863</v>
      </c>
      <c r="O39" s="85">
        <f t="shared" si="4"/>
        <v>520329276</v>
      </c>
      <c r="P39" s="85">
        <f t="shared" si="4"/>
        <v>297982945</v>
      </c>
      <c r="Q39" s="85">
        <f t="shared" si="4"/>
        <v>233444008</v>
      </c>
      <c r="R39" s="85">
        <f t="shared" si="4"/>
        <v>0</v>
      </c>
      <c r="S39" s="85">
        <f t="shared" si="4"/>
        <v>1683186594</v>
      </c>
      <c r="T39" s="85">
        <f t="shared" si="4"/>
        <v>951179883</v>
      </c>
      <c r="U39" s="87">
        <f t="shared" si="4"/>
        <v>6488037597</v>
      </c>
      <c r="V39" s="88">
        <f t="shared" si="4"/>
        <v>430413694</v>
      </c>
    </row>
    <row r="40" spans="1:22" ht="12.75">
      <c r="A40" s="47" t="s">
        <v>566</v>
      </c>
      <c r="B40" s="75" t="s">
        <v>468</v>
      </c>
      <c r="C40" s="76" t="s">
        <v>469</v>
      </c>
      <c r="D40" s="77">
        <v>25057560</v>
      </c>
      <c r="E40" s="78">
        <v>8109000</v>
      </c>
      <c r="F40" s="78">
        <v>0</v>
      </c>
      <c r="G40" s="78">
        <v>0</v>
      </c>
      <c r="H40" s="78">
        <v>0</v>
      </c>
      <c r="I40" s="78">
        <v>7080</v>
      </c>
      <c r="J40" s="78">
        <v>25907880</v>
      </c>
      <c r="K40" s="78">
        <v>32005880</v>
      </c>
      <c r="L40" s="79">
        <v>91087400</v>
      </c>
      <c r="M40" s="77">
        <v>4116509</v>
      </c>
      <c r="N40" s="78">
        <v>14397720</v>
      </c>
      <c r="O40" s="78">
        <v>1619160</v>
      </c>
      <c r="P40" s="78">
        <v>1279560</v>
      </c>
      <c r="Q40" s="78">
        <v>1296960</v>
      </c>
      <c r="R40" s="78">
        <v>0</v>
      </c>
      <c r="S40" s="78">
        <v>30589000</v>
      </c>
      <c r="T40" s="78">
        <v>38888280</v>
      </c>
      <c r="U40" s="80">
        <v>92187189</v>
      </c>
      <c r="V40" s="81">
        <v>10366600</v>
      </c>
    </row>
    <row r="41" spans="1:22" ht="12.75">
      <c r="A41" s="47" t="s">
        <v>566</v>
      </c>
      <c r="B41" s="75" t="s">
        <v>470</v>
      </c>
      <c r="C41" s="76" t="s">
        <v>471</v>
      </c>
      <c r="D41" s="77">
        <v>21838908</v>
      </c>
      <c r="E41" s="78">
        <v>9800000</v>
      </c>
      <c r="F41" s="78">
        <v>0</v>
      </c>
      <c r="G41" s="78">
        <v>0</v>
      </c>
      <c r="H41" s="78">
        <v>0</v>
      </c>
      <c r="I41" s="78">
        <v>55000</v>
      </c>
      <c r="J41" s="78">
        <v>5930000</v>
      </c>
      <c r="K41" s="78">
        <v>44717850</v>
      </c>
      <c r="L41" s="79">
        <v>82341758</v>
      </c>
      <c r="M41" s="77">
        <v>3452872</v>
      </c>
      <c r="N41" s="78">
        <v>14331000</v>
      </c>
      <c r="O41" s="78">
        <v>3583900</v>
      </c>
      <c r="P41" s="78">
        <v>2906000</v>
      </c>
      <c r="Q41" s="78">
        <v>1622000</v>
      </c>
      <c r="R41" s="78">
        <v>0</v>
      </c>
      <c r="S41" s="78">
        <v>56223000</v>
      </c>
      <c r="T41" s="78">
        <v>12644800</v>
      </c>
      <c r="U41" s="80">
        <v>94763572</v>
      </c>
      <c r="V41" s="81">
        <v>12399750</v>
      </c>
    </row>
    <row r="42" spans="1:22" ht="12.75">
      <c r="A42" s="47" t="s">
        <v>566</v>
      </c>
      <c r="B42" s="75" t="s">
        <v>472</v>
      </c>
      <c r="C42" s="76" t="s">
        <v>473</v>
      </c>
      <c r="D42" s="77">
        <v>103811052</v>
      </c>
      <c r="E42" s="78">
        <v>61500000</v>
      </c>
      <c r="F42" s="78">
        <v>9000000</v>
      </c>
      <c r="G42" s="78">
        <v>0</v>
      </c>
      <c r="H42" s="78">
        <v>0</v>
      </c>
      <c r="I42" s="78">
        <v>2308490</v>
      </c>
      <c r="J42" s="78">
        <v>22832248</v>
      </c>
      <c r="K42" s="78">
        <v>120391900</v>
      </c>
      <c r="L42" s="79">
        <v>319843690</v>
      </c>
      <c r="M42" s="77">
        <v>37156436</v>
      </c>
      <c r="N42" s="78">
        <v>78474400</v>
      </c>
      <c r="O42" s="78">
        <v>20008320</v>
      </c>
      <c r="P42" s="78">
        <v>15516500</v>
      </c>
      <c r="Q42" s="78">
        <v>8165650</v>
      </c>
      <c r="R42" s="78">
        <v>0</v>
      </c>
      <c r="S42" s="78">
        <v>125980000</v>
      </c>
      <c r="T42" s="78">
        <v>41758544</v>
      </c>
      <c r="U42" s="80">
        <v>327059850</v>
      </c>
      <c r="V42" s="81">
        <v>23087200</v>
      </c>
    </row>
    <row r="43" spans="1:22" ht="12.75">
      <c r="A43" s="47" t="s">
        <v>567</v>
      </c>
      <c r="B43" s="75" t="s">
        <v>553</v>
      </c>
      <c r="C43" s="76" t="s">
        <v>554</v>
      </c>
      <c r="D43" s="77">
        <v>47418629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33064528</v>
      </c>
      <c r="L43" s="79">
        <v>80483157</v>
      </c>
      <c r="M43" s="77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35883000</v>
      </c>
      <c r="T43" s="78">
        <v>46013918</v>
      </c>
      <c r="U43" s="80">
        <v>81896918</v>
      </c>
      <c r="V43" s="81">
        <v>0</v>
      </c>
    </row>
    <row r="44" spans="1:22" ht="13.5">
      <c r="A44" s="48"/>
      <c r="B44" s="82" t="s">
        <v>627</v>
      </c>
      <c r="C44" s="83"/>
      <c r="D44" s="84">
        <f aca="true" t="shared" si="5" ref="D44:V44">SUM(D40:D43)</f>
        <v>198126149</v>
      </c>
      <c r="E44" s="85">
        <f t="shared" si="5"/>
        <v>79409000</v>
      </c>
      <c r="F44" s="85">
        <f t="shared" si="5"/>
        <v>9000000</v>
      </c>
      <c r="G44" s="85">
        <f t="shared" si="5"/>
        <v>0</v>
      </c>
      <c r="H44" s="85">
        <f t="shared" si="5"/>
        <v>0</v>
      </c>
      <c r="I44" s="85">
        <f t="shared" si="5"/>
        <v>2370570</v>
      </c>
      <c r="J44" s="85">
        <f t="shared" si="5"/>
        <v>54670128</v>
      </c>
      <c r="K44" s="85">
        <f t="shared" si="5"/>
        <v>230180158</v>
      </c>
      <c r="L44" s="86">
        <f t="shared" si="5"/>
        <v>573756005</v>
      </c>
      <c r="M44" s="84">
        <f t="shared" si="5"/>
        <v>44725817</v>
      </c>
      <c r="N44" s="85">
        <f t="shared" si="5"/>
        <v>107203120</v>
      </c>
      <c r="O44" s="85">
        <f t="shared" si="5"/>
        <v>25211380</v>
      </c>
      <c r="P44" s="85">
        <f t="shared" si="5"/>
        <v>19702060</v>
      </c>
      <c r="Q44" s="85">
        <f t="shared" si="5"/>
        <v>11084610</v>
      </c>
      <c r="R44" s="85">
        <f t="shared" si="5"/>
        <v>0</v>
      </c>
      <c r="S44" s="85">
        <f t="shared" si="5"/>
        <v>248675000</v>
      </c>
      <c r="T44" s="85">
        <f t="shared" si="5"/>
        <v>139305542</v>
      </c>
      <c r="U44" s="87">
        <f t="shared" si="5"/>
        <v>595907529</v>
      </c>
      <c r="V44" s="88">
        <f t="shared" si="5"/>
        <v>45853550</v>
      </c>
    </row>
    <row r="45" spans="1:22" ht="13.5">
      <c r="A45" s="49"/>
      <c r="B45" s="89" t="s">
        <v>628</v>
      </c>
      <c r="C45" s="90"/>
      <c r="D45" s="91">
        <f aca="true" t="shared" si="6" ref="D45:V45">SUM(D9,D11:D16,D18:D23,D25:D29,D31:D38,D40:D43)</f>
        <v>19254244940</v>
      </c>
      <c r="E45" s="92">
        <f t="shared" si="6"/>
        <v>12627499004</v>
      </c>
      <c r="F45" s="92">
        <f t="shared" si="6"/>
        <v>1382369784</v>
      </c>
      <c r="G45" s="92">
        <f t="shared" si="6"/>
        <v>772642</v>
      </c>
      <c r="H45" s="92">
        <f t="shared" si="6"/>
        <v>0</v>
      </c>
      <c r="I45" s="92">
        <f t="shared" si="6"/>
        <v>1573489086</v>
      </c>
      <c r="J45" s="92">
        <f t="shared" si="6"/>
        <v>3890704350</v>
      </c>
      <c r="K45" s="92">
        <f t="shared" si="6"/>
        <v>19909798951</v>
      </c>
      <c r="L45" s="93">
        <f t="shared" si="6"/>
        <v>58638878757</v>
      </c>
      <c r="M45" s="91">
        <f t="shared" si="6"/>
        <v>12134610978</v>
      </c>
      <c r="N45" s="92">
        <f t="shared" si="6"/>
        <v>18763353032</v>
      </c>
      <c r="O45" s="92">
        <f t="shared" si="6"/>
        <v>5361770169</v>
      </c>
      <c r="P45" s="92">
        <f t="shared" si="6"/>
        <v>2724903275</v>
      </c>
      <c r="Q45" s="92">
        <f t="shared" si="6"/>
        <v>1962313641</v>
      </c>
      <c r="R45" s="92">
        <f t="shared" si="6"/>
        <v>573142</v>
      </c>
      <c r="S45" s="92">
        <f t="shared" si="6"/>
        <v>13626426320</v>
      </c>
      <c r="T45" s="92">
        <f t="shared" si="6"/>
        <v>7000746359</v>
      </c>
      <c r="U45" s="94">
        <f t="shared" si="6"/>
        <v>61574696916</v>
      </c>
      <c r="V45" s="88">
        <f t="shared" si="6"/>
        <v>3266552523</v>
      </c>
    </row>
    <row r="46" spans="1:22" ht="12">
      <c r="A46" s="51"/>
      <c r="B46" s="130" t="s">
        <v>43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46:T4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0"/>
  <sheetViews>
    <sheetView showGridLines="0" zoomScalePageLayoutView="0" workbookViewId="0" topLeftCell="G1">
      <selection activeCell="V1" sqref="V1:V1638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0" width="10.7109375" style="3" customWidth="1"/>
    <col min="21" max="21" width="11.7109375" style="3" customWidth="1"/>
    <col min="22" max="22" width="11.421875" style="3" hidden="1" customWidth="1"/>
    <col min="23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5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2"/>
      <c r="W2" s="2"/>
      <c r="X2" s="2"/>
      <c r="Y2" s="2"/>
    </row>
    <row r="3" spans="1:21" ht="16.5" customHeight="1">
      <c r="A3" s="5"/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s="10" customFormat="1" ht="16.5" customHeight="1">
      <c r="A4" s="7"/>
      <c r="B4" s="8"/>
      <c r="C4" s="9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0" t="s">
        <v>23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44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>
      <c r="A9" s="25"/>
      <c r="B9" s="52" t="s">
        <v>45</v>
      </c>
      <c r="C9" s="53" t="s">
        <v>46</v>
      </c>
      <c r="D9" s="54">
        <v>1961117601</v>
      </c>
      <c r="E9" s="55">
        <v>1451899000</v>
      </c>
      <c r="F9" s="55">
        <v>246610600</v>
      </c>
      <c r="G9" s="55">
        <v>0</v>
      </c>
      <c r="H9" s="55">
        <v>0</v>
      </c>
      <c r="I9" s="55">
        <v>59817900</v>
      </c>
      <c r="J9" s="55">
        <v>343696466</v>
      </c>
      <c r="K9" s="55">
        <v>2450156252</v>
      </c>
      <c r="L9" s="56">
        <v>6513297819</v>
      </c>
      <c r="M9" s="57">
        <v>1421961287</v>
      </c>
      <c r="N9" s="58">
        <v>1971883163</v>
      </c>
      <c r="O9" s="55">
        <v>563042545</v>
      </c>
      <c r="P9" s="58">
        <v>322142796</v>
      </c>
      <c r="Q9" s="58">
        <v>294387685</v>
      </c>
      <c r="R9" s="58">
        <v>20828503</v>
      </c>
      <c r="S9" s="58">
        <v>2275573110</v>
      </c>
      <c r="T9" s="58">
        <v>451303414</v>
      </c>
      <c r="U9" s="102">
        <f>SUM(M9:T9)</f>
        <v>7321122503</v>
      </c>
      <c r="V9" s="59">
        <v>803900240</v>
      </c>
    </row>
    <row r="10" spans="1:22" s="10" customFormat="1" ht="12.75">
      <c r="A10" s="25"/>
      <c r="B10" s="52" t="s">
        <v>47</v>
      </c>
      <c r="C10" s="53" t="s">
        <v>48</v>
      </c>
      <c r="D10" s="54">
        <v>13054088700</v>
      </c>
      <c r="E10" s="55">
        <v>8341400000</v>
      </c>
      <c r="F10" s="55">
        <v>1145732017</v>
      </c>
      <c r="G10" s="55">
        <v>0</v>
      </c>
      <c r="H10" s="55">
        <v>0</v>
      </c>
      <c r="I10" s="55">
        <v>1089284756</v>
      </c>
      <c r="J10" s="55">
        <v>2989251015</v>
      </c>
      <c r="K10" s="55">
        <v>12984752799</v>
      </c>
      <c r="L10" s="56">
        <v>39604509287</v>
      </c>
      <c r="M10" s="57">
        <v>9361951636</v>
      </c>
      <c r="N10" s="58">
        <v>12591403042</v>
      </c>
      <c r="O10" s="55">
        <v>3574754855</v>
      </c>
      <c r="P10" s="58">
        <v>1811047971</v>
      </c>
      <c r="Q10" s="58">
        <v>1202059060</v>
      </c>
      <c r="R10" s="58">
        <v>573142</v>
      </c>
      <c r="S10" s="58">
        <v>8871503489</v>
      </c>
      <c r="T10" s="58">
        <v>4390480255</v>
      </c>
      <c r="U10" s="102">
        <f aca="true" t="shared" si="0" ref="U10:U17">SUM(M10:T10)</f>
        <v>41803773450</v>
      </c>
      <c r="V10" s="59">
        <v>2067895986</v>
      </c>
    </row>
    <row r="11" spans="1:22" s="10" customFormat="1" ht="12.75">
      <c r="A11" s="25"/>
      <c r="B11" s="52" t="s">
        <v>49</v>
      </c>
      <c r="C11" s="53" t="s">
        <v>50</v>
      </c>
      <c r="D11" s="54">
        <v>8708334031</v>
      </c>
      <c r="E11" s="55">
        <v>10028837258</v>
      </c>
      <c r="F11" s="55">
        <v>3450507699</v>
      </c>
      <c r="G11" s="55">
        <v>0</v>
      </c>
      <c r="H11" s="55">
        <v>0</v>
      </c>
      <c r="I11" s="55">
        <v>992048311</v>
      </c>
      <c r="J11" s="55">
        <v>1453081147</v>
      </c>
      <c r="K11" s="55">
        <v>10683687850</v>
      </c>
      <c r="L11" s="56">
        <v>35316496296</v>
      </c>
      <c r="M11" s="57">
        <v>5615664764</v>
      </c>
      <c r="N11" s="58">
        <v>13732951742</v>
      </c>
      <c r="O11" s="55">
        <v>4119535004</v>
      </c>
      <c r="P11" s="58">
        <v>1594807593</v>
      </c>
      <c r="Q11" s="58">
        <v>1338896732</v>
      </c>
      <c r="R11" s="58">
        <v>0</v>
      </c>
      <c r="S11" s="58">
        <v>8273517661</v>
      </c>
      <c r="T11" s="58">
        <v>2901451840</v>
      </c>
      <c r="U11" s="102">
        <f t="shared" si="0"/>
        <v>37576825336</v>
      </c>
      <c r="V11" s="59">
        <v>2259168575</v>
      </c>
    </row>
    <row r="12" spans="1:22" s="10" customFormat="1" ht="12.75">
      <c r="A12" s="25"/>
      <c r="B12" s="52" t="s">
        <v>51</v>
      </c>
      <c r="C12" s="53" t="s">
        <v>52</v>
      </c>
      <c r="D12" s="54">
        <v>10562491329</v>
      </c>
      <c r="E12" s="55">
        <v>8909962340</v>
      </c>
      <c r="F12" s="55">
        <v>2380800000</v>
      </c>
      <c r="G12" s="55">
        <v>0</v>
      </c>
      <c r="H12" s="55">
        <v>0</v>
      </c>
      <c r="I12" s="55">
        <v>857778878</v>
      </c>
      <c r="J12" s="55">
        <v>891524760</v>
      </c>
      <c r="K12" s="55">
        <v>11624553963</v>
      </c>
      <c r="L12" s="56">
        <v>35227111270</v>
      </c>
      <c r="M12" s="57">
        <v>7497289350</v>
      </c>
      <c r="N12" s="58">
        <v>13124495750</v>
      </c>
      <c r="O12" s="55">
        <v>4409603550</v>
      </c>
      <c r="P12" s="58">
        <v>1075289740</v>
      </c>
      <c r="Q12" s="58">
        <v>727158390</v>
      </c>
      <c r="R12" s="58">
        <v>0</v>
      </c>
      <c r="S12" s="58">
        <v>9230273110</v>
      </c>
      <c r="T12" s="58">
        <v>2604674490</v>
      </c>
      <c r="U12" s="102">
        <f t="shared" si="0"/>
        <v>38668784380</v>
      </c>
      <c r="V12" s="59">
        <v>3493321800</v>
      </c>
    </row>
    <row r="13" spans="1:22" s="10" customFormat="1" ht="12.75">
      <c r="A13" s="25"/>
      <c r="B13" s="52" t="s">
        <v>53</v>
      </c>
      <c r="C13" s="53" t="s">
        <v>54</v>
      </c>
      <c r="D13" s="54">
        <v>13290424725</v>
      </c>
      <c r="E13" s="55">
        <v>11309464000</v>
      </c>
      <c r="F13" s="55">
        <v>3374456400</v>
      </c>
      <c r="G13" s="55">
        <v>2249637600</v>
      </c>
      <c r="H13" s="55">
        <v>0</v>
      </c>
      <c r="I13" s="55">
        <v>2317690000</v>
      </c>
      <c r="J13" s="55">
        <v>2830770000</v>
      </c>
      <c r="K13" s="55">
        <v>15972507287</v>
      </c>
      <c r="L13" s="56">
        <v>51344950012</v>
      </c>
      <c r="M13" s="57">
        <v>10098983000</v>
      </c>
      <c r="N13" s="58">
        <v>16778616000</v>
      </c>
      <c r="O13" s="55">
        <v>7351906400</v>
      </c>
      <c r="P13" s="58">
        <v>4234281600</v>
      </c>
      <c r="Q13" s="58">
        <v>1539894000</v>
      </c>
      <c r="R13" s="58">
        <v>555611724</v>
      </c>
      <c r="S13" s="58">
        <v>10854619000</v>
      </c>
      <c r="T13" s="58">
        <v>4246713708</v>
      </c>
      <c r="U13" s="102">
        <f t="shared" si="0"/>
        <v>55660625432</v>
      </c>
      <c r="V13" s="59">
        <v>2614216000</v>
      </c>
    </row>
    <row r="14" spans="1:22" s="10" customFormat="1" ht="12.75">
      <c r="A14" s="25"/>
      <c r="B14" s="52" t="s">
        <v>55</v>
      </c>
      <c r="C14" s="53" t="s">
        <v>56</v>
      </c>
      <c r="D14" s="54">
        <v>1947213670</v>
      </c>
      <c r="E14" s="55">
        <v>1469051259</v>
      </c>
      <c r="F14" s="55">
        <v>539808595</v>
      </c>
      <c r="G14" s="55">
        <v>0</v>
      </c>
      <c r="H14" s="55">
        <v>0</v>
      </c>
      <c r="I14" s="55">
        <v>144362171</v>
      </c>
      <c r="J14" s="55">
        <v>353964434</v>
      </c>
      <c r="K14" s="55">
        <v>1849443428</v>
      </c>
      <c r="L14" s="56">
        <v>6303843557</v>
      </c>
      <c r="M14" s="57">
        <v>1127398719</v>
      </c>
      <c r="N14" s="58">
        <v>2372147822</v>
      </c>
      <c r="O14" s="55">
        <v>889907554</v>
      </c>
      <c r="P14" s="58">
        <v>275515570</v>
      </c>
      <c r="Q14" s="58">
        <v>121711699</v>
      </c>
      <c r="R14" s="58">
        <v>0</v>
      </c>
      <c r="S14" s="58">
        <v>2039423549</v>
      </c>
      <c r="T14" s="58">
        <v>511784968</v>
      </c>
      <c r="U14" s="102">
        <f t="shared" si="0"/>
        <v>7337889881</v>
      </c>
      <c r="V14" s="59">
        <v>1033466339</v>
      </c>
    </row>
    <row r="15" spans="1:22" s="10" customFormat="1" ht="12.75">
      <c r="A15" s="25"/>
      <c r="B15" s="52" t="s">
        <v>57</v>
      </c>
      <c r="C15" s="53" t="s">
        <v>58</v>
      </c>
      <c r="D15" s="54">
        <v>3272707652</v>
      </c>
      <c r="E15" s="55">
        <v>3036474770</v>
      </c>
      <c r="F15" s="55">
        <v>145457720</v>
      </c>
      <c r="G15" s="55">
        <v>0</v>
      </c>
      <c r="H15" s="55">
        <v>0</v>
      </c>
      <c r="I15" s="55">
        <v>142392290</v>
      </c>
      <c r="J15" s="55">
        <v>541605230</v>
      </c>
      <c r="K15" s="55">
        <v>3236450470</v>
      </c>
      <c r="L15" s="56">
        <v>10375088132</v>
      </c>
      <c r="M15" s="57">
        <v>2177931330</v>
      </c>
      <c r="N15" s="58">
        <v>3964692030</v>
      </c>
      <c r="O15" s="55">
        <v>749546520</v>
      </c>
      <c r="P15" s="58">
        <v>459930070</v>
      </c>
      <c r="Q15" s="58">
        <v>294666630</v>
      </c>
      <c r="R15" s="58">
        <v>0</v>
      </c>
      <c r="S15" s="58">
        <v>2812008065</v>
      </c>
      <c r="T15" s="58">
        <v>902145120</v>
      </c>
      <c r="U15" s="102">
        <f t="shared" si="0"/>
        <v>11360919765</v>
      </c>
      <c r="V15" s="59">
        <v>997533669</v>
      </c>
    </row>
    <row r="16" spans="1:22" s="10" customFormat="1" ht="12.75">
      <c r="A16" s="25"/>
      <c r="B16" s="52" t="s">
        <v>59</v>
      </c>
      <c r="C16" s="53" t="s">
        <v>60</v>
      </c>
      <c r="D16" s="54">
        <v>9604146268</v>
      </c>
      <c r="E16" s="55">
        <v>8140956498</v>
      </c>
      <c r="F16" s="55">
        <v>2586913058</v>
      </c>
      <c r="G16" s="55">
        <v>0</v>
      </c>
      <c r="H16" s="55">
        <v>0</v>
      </c>
      <c r="I16" s="55">
        <v>1390948319</v>
      </c>
      <c r="J16" s="55">
        <v>1514427397</v>
      </c>
      <c r="K16" s="55">
        <v>9180120264</v>
      </c>
      <c r="L16" s="56">
        <v>32417511804</v>
      </c>
      <c r="M16" s="57">
        <v>6980635978</v>
      </c>
      <c r="N16" s="58">
        <v>11928316030</v>
      </c>
      <c r="O16" s="55">
        <v>4065617152</v>
      </c>
      <c r="P16" s="58">
        <v>1282323917</v>
      </c>
      <c r="Q16" s="58">
        <v>1494022619</v>
      </c>
      <c r="R16" s="58">
        <v>18280618</v>
      </c>
      <c r="S16" s="58">
        <v>6646816000</v>
      </c>
      <c r="T16" s="58">
        <v>2320929644</v>
      </c>
      <c r="U16" s="102">
        <f t="shared" si="0"/>
        <v>34736941958</v>
      </c>
      <c r="V16" s="59">
        <v>2206735060</v>
      </c>
    </row>
    <row r="17" spans="1:22" s="10" customFormat="1" ht="12.75">
      <c r="A17" s="25"/>
      <c r="B17" s="103" t="s">
        <v>565</v>
      </c>
      <c r="C17" s="53"/>
      <c r="D17" s="63">
        <f aca="true" t="shared" si="1" ref="D17:V17">SUM(D9:D16)</f>
        <v>62400523976</v>
      </c>
      <c r="E17" s="64">
        <f t="shared" si="1"/>
        <v>52688045125</v>
      </c>
      <c r="F17" s="64">
        <f t="shared" si="1"/>
        <v>13870286089</v>
      </c>
      <c r="G17" s="64">
        <f t="shared" si="1"/>
        <v>2249637600</v>
      </c>
      <c r="H17" s="64">
        <f t="shared" si="1"/>
        <v>0</v>
      </c>
      <c r="I17" s="64">
        <f t="shared" si="1"/>
        <v>6994322625</v>
      </c>
      <c r="J17" s="64">
        <f t="shared" si="1"/>
        <v>10918320449</v>
      </c>
      <c r="K17" s="64">
        <f t="shared" si="1"/>
        <v>67981672313</v>
      </c>
      <c r="L17" s="104">
        <f t="shared" si="1"/>
        <v>217102808177</v>
      </c>
      <c r="M17" s="105">
        <f t="shared" si="1"/>
        <v>44281816064</v>
      </c>
      <c r="N17" s="106">
        <f t="shared" si="1"/>
        <v>76464505579</v>
      </c>
      <c r="O17" s="64">
        <f t="shared" si="1"/>
        <v>25723913580</v>
      </c>
      <c r="P17" s="106">
        <f t="shared" si="1"/>
        <v>11055339257</v>
      </c>
      <c r="Q17" s="106">
        <f t="shared" si="1"/>
        <v>7012796815</v>
      </c>
      <c r="R17" s="106">
        <f t="shared" si="1"/>
        <v>595293987</v>
      </c>
      <c r="S17" s="106">
        <f t="shared" si="1"/>
        <v>51003733984</v>
      </c>
      <c r="T17" s="106">
        <f t="shared" si="1"/>
        <v>18329483439</v>
      </c>
      <c r="U17" s="107">
        <f t="shared" si="0"/>
        <v>234466882705</v>
      </c>
      <c r="V17" s="59">
        <f t="shared" si="1"/>
        <v>15476237669</v>
      </c>
    </row>
    <row r="18" spans="1:22" s="10" customFormat="1" ht="12.75">
      <c r="A18" s="27"/>
      <c r="B18" s="108"/>
      <c r="C18" s="109"/>
      <c r="D18" s="110"/>
      <c r="E18" s="111"/>
      <c r="F18" s="111"/>
      <c r="G18" s="111"/>
      <c r="H18" s="111"/>
      <c r="I18" s="111"/>
      <c r="J18" s="111"/>
      <c r="K18" s="111"/>
      <c r="L18" s="112"/>
      <c r="M18" s="113"/>
      <c r="N18" s="114"/>
      <c r="O18" s="111"/>
      <c r="P18" s="114"/>
      <c r="Q18" s="114"/>
      <c r="R18" s="114"/>
      <c r="S18" s="114"/>
      <c r="T18" s="114"/>
      <c r="U18" s="115"/>
      <c r="V18" s="59"/>
    </row>
    <row r="19" spans="1:22" ht="12">
      <c r="A19" s="2"/>
      <c r="B19" s="127" t="s">
        <v>43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74"/>
    </row>
    <row r="20" spans="1:22" ht="12">
      <c r="A20" s="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</row>
    <row r="21" spans="1:22" ht="12">
      <c r="A21" s="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</row>
    <row r="22" spans="1:22" ht="12">
      <c r="A22" s="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</row>
    <row r="23" spans="1:22" ht="12">
      <c r="A23" s="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</row>
    <row r="24" spans="1:22" ht="12">
      <c r="A24" s="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</row>
    <row r="25" spans="1:22" ht="12">
      <c r="A25" s="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</row>
    <row r="26" spans="1:22" ht="12">
      <c r="A26" s="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</row>
    <row r="27" spans="1:22" ht="12">
      <c r="A27" s="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</row>
    <row r="28" spans="1:22" ht="12">
      <c r="A28" s="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4"/>
    </row>
    <row r="29" spans="1:22" ht="12">
      <c r="A29" s="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4"/>
    </row>
    <row r="30" spans="1:22" ht="12">
      <c r="A30" s="2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4"/>
    </row>
    <row r="31" spans="1:22" ht="12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4"/>
    </row>
    <row r="37" spans="1:22" ht="12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2:22" ht="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2:22" ht="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2:22" ht="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  <row r="87" spans="2:22" ht="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</row>
    <row r="88" spans="2:22" ht="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</row>
    <row r="89" spans="2:22" ht="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</row>
    <row r="90" spans="2:22" ht="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</row>
    <row r="91" spans="2:22" ht="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</row>
    <row r="92" spans="2:22" ht="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</row>
    <row r="93" spans="2:22" ht="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</row>
    <row r="94" spans="2:22" ht="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</row>
    <row r="95" spans="2:22" ht="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19:U19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0"/>
  <sheetViews>
    <sheetView showGridLines="0" zoomScalePageLayoutView="0" workbookViewId="0" topLeftCell="D13">
      <selection activeCell="V13" sqref="V1:V1638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10.421875" style="3" hidden="1" customWidth="1"/>
    <col min="23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6" customFormat="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s="10" customFormat="1" ht="16.5" customHeight="1">
      <c r="A4" s="7"/>
      <c r="B4" s="8"/>
      <c r="C4" s="9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0" t="s">
        <v>23</v>
      </c>
    </row>
    <row r="6" spans="1:21" s="10" customFormat="1" ht="12.75">
      <c r="A6" s="19"/>
      <c r="B6" s="20"/>
      <c r="C6" s="117"/>
      <c r="D6" s="21"/>
      <c r="E6" s="22"/>
      <c r="F6" s="22"/>
      <c r="G6" s="22"/>
      <c r="H6" s="22"/>
      <c r="I6" s="22"/>
      <c r="J6" s="22"/>
      <c r="K6" s="22"/>
      <c r="L6" s="23"/>
      <c r="M6" s="21"/>
      <c r="N6" s="22"/>
      <c r="O6" s="22"/>
      <c r="P6" s="22"/>
      <c r="Q6" s="22"/>
      <c r="R6" s="22"/>
      <c r="S6" s="22"/>
      <c r="T6" s="22"/>
      <c r="U6" s="23"/>
    </row>
    <row r="7" spans="1:21" s="10" customFormat="1" ht="12.75">
      <c r="A7" s="19"/>
      <c r="B7" s="20" t="s">
        <v>61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0"/>
      <c r="C8" s="2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2" s="10" customFormat="1" ht="12.75" customHeight="1">
      <c r="A9" s="25"/>
      <c r="B9" s="52" t="s">
        <v>62</v>
      </c>
      <c r="C9" s="53" t="s">
        <v>63</v>
      </c>
      <c r="D9" s="54">
        <v>732641693</v>
      </c>
      <c r="E9" s="55">
        <v>442231254</v>
      </c>
      <c r="F9" s="55">
        <v>478973477</v>
      </c>
      <c r="G9" s="55">
        <v>0</v>
      </c>
      <c r="H9" s="55">
        <v>0</v>
      </c>
      <c r="I9" s="55">
        <v>133864802</v>
      </c>
      <c r="J9" s="55">
        <v>142020000</v>
      </c>
      <c r="K9" s="55">
        <v>485705086</v>
      </c>
      <c r="L9" s="56">
        <v>2415436312</v>
      </c>
      <c r="M9" s="57">
        <v>294052535</v>
      </c>
      <c r="N9" s="58">
        <v>673476058</v>
      </c>
      <c r="O9" s="55">
        <v>361259659</v>
      </c>
      <c r="P9" s="58">
        <v>155578326</v>
      </c>
      <c r="Q9" s="55">
        <v>88430380</v>
      </c>
      <c r="R9" s="58">
        <v>0</v>
      </c>
      <c r="S9" s="58">
        <f>624658000-V9</f>
        <v>461252000</v>
      </c>
      <c r="T9" s="58">
        <v>456249192</v>
      </c>
      <c r="U9" s="56">
        <f>SUM(M9:T9)</f>
        <v>2490298150</v>
      </c>
      <c r="V9" s="59">
        <v>163406000</v>
      </c>
    </row>
    <row r="10" spans="1:22" s="10" customFormat="1" ht="12.75" customHeight="1">
      <c r="A10" s="25"/>
      <c r="B10" s="52" t="s">
        <v>64</v>
      </c>
      <c r="C10" s="53" t="s">
        <v>65</v>
      </c>
      <c r="D10" s="54">
        <v>1123632557</v>
      </c>
      <c r="E10" s="55">
        <v>1458471307</v>
      </c>
      <c r="F10" s="55">
        <v>793024223</v>
      </c>
      <c r="G10" s="55">
        <v>0</v>
      </c>
      <c r="H10" s="55">
        <v>0</v>
      </c>
      <c r="I10" s="55">
        <v>4326091</v>
      </c>
      <c r="J10" s="55">
        <v>926117580</v>
      </c>
      <c r="K10" s="55">
        <v>1152275338</v>
      </c>
      <c r="L10" s="56">
        <v>5457847096</v>
      </c>
      <c r="M10" s="57">
        <v>813119505</v>
      </c>
      <c r="N10" s="58">
        <v>1723016672</v>
      </c>
      <c r="O10" s="55">
        <v>1039739228</v>
      </c>
      <c r="P10" s="58">
        <v>288837189</v>
      </c>
      <c r="Q10" s="55">
        <v>184165907</v>
      </c>
      <c r="R10" s="58">
        <v>0</v>
      </c>
      <c r="S10" s="58">
        <f>1048552343-V10</f>
        <v>795670343</v>
      </c>
      <c r="T10" s="58">
        <v>648028752</v>
      </c>
      <c r="U10" s="56">
        <f aca="true" t="shared" si="0" ref="U10:U28">SUM(M10:T10)</f>
        <v>5492577596</v>
      </c>
      <c r="V10" s="59">
        <v>252882000</v>
      </c>
    </row>
    <row r="11" spans="1:22" s="10" customFormat="1" ht="12.75" customHeight="1">
      <c r="A11" s="25"/>
      <c r="B11" s="52" t="s">
        <v>66</v>
      </c>
      <c r="C11" s="53" t="s">
        <v>67</v>
      </c>
      <c r="D11" s="54">
        <v>788931809</v>
      </c>
      <c r="E11" s="55">
        <v>751240000</v>
      </c>
      <c r="F11" s="55">
        <v>234928188</v>
      </c>
      <c r="G11" s="55">
        <v>6000000</v>
      </c>
      <c r="H11" s="55">
        <v>0</v>
      </c>
      <c r="I11" s="55">
        <v>45983966</v>
      </c>
      <c r="J11" s="55">
        <v>104703936</v>
      </c>
      <c r="K11" s="55">
        <v>767375723</v>
      </c>
      <c r="L11" s="56">
        <v>2699163622</v>
      </c>
      <c r="M11" s="57">
        <v>575190303</v>
      </c>
      <c r="N11" s="58">
        <v>948069059</v>
      </c>
      <c r="O11" s="55">
        <v>280490256</v>
      </c>
      <c r="P11" s="58">
        <v>154976549</v>
      </c>
      <c r="Q11" s="55">
        <v>152514847</v>
      </c>
      <c r="R11" s="58">
        <v>34792411</v>
      </c>
      <c r="S11" s="58">
        <f>684033067-V11</f>
        <v>393900535</v>
      </c>
      <c r="T11" s="58">
        <v>258940068</v>
      </c>
      <c r="U11" s="56">
        <f t="shared" si="0"/>
        <v>2798874028</v>
      </c>
      <c r="V11" s="59">
        <v>290132532</v>
      </c>
    </row>
    <row r="12" spans="1:22" s="10" customFormat="1" ht="12.75" customHeight="1">
      <c r="A12" s="25"/>
      <c r="B12" s="52" t="s">
        <v>68</v>
      </c>
      <c r="C12" s="53" t="s">
        <v>69</v>
      </c>
      <c r="D12" s="54">
        <v>1274330000</v>
      </c>
      <c r="E12" s="55">
        <v>1544593519</v>
      </c>
      <c r="F12" s="55">
        <v>504794493</v>
      </c>
      <c r="G12" s="55">
        <v>69265</v>
      </c>
      <c r="H12" s="55">
        <v>0</v>
      </c>
      <c r="I12" s="55">
        <v>50687783</v>
      </c>
      <c r="J12" s="55">
        <v>110178020</v>
      </c>
      <c r="K12" s="55">
        <v>1444258573</v>
      </c>
      <c r="L12" s="56">
        <v>4928911653</v>
      </c>
      <c r="M12" s="57">
        <v>900836973</v>
      </c>
      <c r="N12" s="58">
        <v>2177873035</v>
      </c>
      <c r="O12" s="55">
        <v>603660663</v>
      </c>
      <c r="P12" s="58">
        <v>137071994</v>
      </c>
      <c r="Q12" s="55">
        <v>106276001</v>
      </c>
      <c r="R12" s="58">
        <v>0</v>
      </c>
      <c r="S12" s="58">
        <f>1077020301-V12</f>
        <v>672679073</v>
      </c>
      <c r="T12" s="58">
        <v>433639785</v>
      </c>
      <c r="U12" s="56">
        <f t="shared" si="0"/>
        <v>5032037524</v>
      </c>
      <c r="V12" s="59">
        <v>404341228</v>
      </c>
    </row>
    <row r="13" spans="1:22" s="10" customFormat="1" ht="12.75" customHeight="1">
      <c r="A13" s="25"/>
      <c r="B13" s="52" t="s">
        <v>70</v>
      </c>
      <c r="C13" s="53" t="s">
        <v>71</v>
      </c>
      <c r="D13" s="54">
        <v>537170660</v>
      </c>
      <c r="E13" s="55">
        <v>520796142</v>
      </c>
      <c r="F13" s="55">
        <v>97934172</v>
      </c>
      <c r="G13" s="55">
        <v>0</v>
      </c>
      <c r="H13" s="55">
        <v>0</v>
      </c>
      <c r="I13" s="55">
        <v>43979395</v>
      </c>
      <c r="J13" s="55">
        <v>163945904</v>
      </c>
      <c r="K13" s="55">
        <v>870683367</v>
      </c>
      <c r="L13" s="56">
        <v>2234509640</v>
      </c>
      <c r="M13" s="57">
        <v>295784972</v>
      </c>
      <c r="N13" s="58">
        <v>686767900</v>
      </c>
      <c r="O13" s="55">
        <v>161896487</v>
      </c>
      <c r="P13" s="58">
        <v>95532272</v>
      </c>
      <c r="Q13" s="55">
        <v>64353723</v>
      </c>
      <c r="R13" s="58">
        <v>0</v>
      </c>
      <c r="S13" s="58">
        <f>547159500-V13</f>
        <v>384734000</v>
      </c>
      <c r="T13" s="58">
        <v>79651826</v>
      </c>
      <c r="U13" s="56">
        <f t="shared" si="0"/>
        <v>1768721180</v>
      </c>
      <c r="V13" s="59">
        <v>162425500</v>
      </c>
    </row>
    <row r="14" spans="1:22" s="10" customFormat="1" ht="12.75" customHeight="1">
      <c r="A14" s="25"/>
      <c r="B14" s="52" t="s">
        <v>72</v>
      </c>
      <c r="C14" s="53" t="s">
        <v>73</v>
      </c>
      <c r="D14" s="54">
        <v>812123200</v>
      </c>
      <c r="E14" s="55">
        <v>897363700</v>
      </c>
      <c r="F14" s="55">
        <v>103578200</v>
      </c>
      <c r="G14" s="55">
        <v>0</v>
      </c>
      <c r="H14" s="55">
        <v>0</v>
      </c>
      <c r="I14" s="55">
        <v>67884000</v>
      </c>
      <c r="J14" s="55">
        <v>26512500</v>
      </c>
      <c r="K14" s="55">
        <v>1109034900</v>
      </c>
      <c r="L14" s="56">
        <v>3016496500</v>
      </c>
      <c r="M14" s="57">
        <v>474453400</v>
      </c>
      <c r="N14" s="58">
        <v>1579530100</v>
      </c>
      <c r="O14" s="55">
        <v>337842300</v>
      </c>
      <c r="P14" s="58">
        <v>99625200</v>
      </c>
      <c r="Q14" s="55">
        <v>80371500</v>
      </c>
      <c r="R14" s="58">
        <v>0</v>
      </c>
      <c r="S14" s="58">
        <f>485862100-V14</f>
        <v>356638300</v>
      </c>
      <c r="T14" s="58">
        <v>126412700</v>
      </c>
      <c r="U14" s="56">
        <f t="shared" si="0"/>
        <v>3054873500</v>
      </c>
      <c r="V14" s="59">
        <v>129223800</v>
      </c>
    </row>
    <row r="15" spans="1:22" s="10" customFormat="1" ht="12.75" customHeight="1">
      <c r="A15" s="25"/>
      <c r="B15" s="52" t="s">
        <v>74</v>
      </c>
      <c r="C15" s="53" t="s">
        <v>75</v>
      </c>
      <c r="D15" s="54">
        <v>817423000</v>
      </c>
      <c r="E15" s="55">
        <v>708954600</v>
      </c>
      <c r="F15" s="55">
        <v>196542400</v>
      </c>
      <c r="G15" s="55">
        <v>0</v>
      </c>
      <c r="H15" s="55">
        <v>0</v>
      </c>
      <c r="I15" s="55">
        <v>107500000</v>
      </c>
      <c r="J15" s="55">
        <v>235000000</v>
      </c>
      <c r="K15" s="55">
        <v>1283269000</v>
      </c>
      <c r="L15" s="56">
        <v>3348689000</v>
      </c>
      <c r="M15" s="57">
        <v>461484000</v>
      </c>
      <c r="N15" s="58">
        <v>1054944000</v>
      </c>
      <c r="O15" s="55">
        <v>248450000</v>
      </c>
      <c r="P15" s="58">
        <v>102529000</v>
      </c>
      <c r="Q15" s="55">
        <v>112947000</v>
      </c>
      <c r="R15" s="58">
        <v>0</v>
      </c>
      <c r="S15" s="58">
        <f>1807245000-V15</f>
        <v>1008780000</v>
      </c>
      <c r="T15" s="58">
        <v>645420000</v>
      </c>
      <c r="U15" s="56">
        <f t="shared" si="0"/>
        <v>3634554000</v>
      </c>
      <c r="V15" s="59">
        <v>798465000</v>
      </c>
    </row>
    <row r="16" spans="1:22" s="10" customFormat="1" ht="12.75" customHeight="1">
      <c r="A16" s="25"/>
      <c r="B16" s="52" t="s">
        <v>76</v>
      </c>
      <c r="C16" s="53" t="s">
        <v>77</v>
      </c>
      <c r="D16" s="54">
        <v>488009016</v>
      </c>
      <c r="E16" s="55">
        <v>404960000</v>
      </c>
      <c r="F16" s="55">
        <v>250000000</v>
      </c>
      <c r="G16" s="55">
        <v>0</v>
      </c>
      <c r="H16" s="55">
        <v>0</v>
      </c>
      <c r="I16" s="55">
        <v>3607896</v>
      </c>
      <c r="J16" s="55">
        <v>73136456</v>
      </c>
      <c r="K16" s="55">
        <v>480457180</v>
      </c>
      <c r="L16" s="56">
        <v>1700170548</v>
      </c>
      <c r="M16" s="57">
        <v>350789676</v>
      </c>
      <c r="N16" s="58">
        <v>488433324</v>
      </c>
      <c r="O16" s="55">
        <v>370783128</v>
      </c>
      <c r="P16" s="58">
        <v>101719532</v>
      </c>
      <c r="Q16" s="55">
        <v>108215142</v>
      </c>
      <c r="R16" s="58">
        <v>0</v>
      </c>
      <c r="S16" s="58">
        <f>364103004-V16</f>
        <v>289452000</v>
      </c>
      <c r="T16" s="58">
        <v>49554348</v>
      </c>
      <c r="U16" s="56">
        <f t="shared" si="0"/>
        <v>1758947150</v>
      </c>
      <c r="V16" s="59">
        <v>74651004</v>
      </c>
    </row>
    <row r="17" spans="1:22" s="10" customFormat="1" ht="12.75" customHeight="1">
      <c r="A17" s="25"/>
      <c r="B17" s="52" t="s">
        <v>78</v>
      </c>
      <c r="C17" s="53" t="s">
        <v>79</v>
      </c>
      <c r="D17" s="54">
        <v>868353759</v>
      </c>
      <c r="E17" s="55">
        <v>1038553299</v>
      </c>
      <c r="F17" s="55">
        <v>0</v>
      </c>
      <c r="G17" s="55">
        <v>0</v>
      </c>
      <c r="H17" s="55">
        <v>0</v>
      </c>
      <c r="I17" s="55">
        <v>84041476</v>
      </c>
      <c r="J17" s="55">
        <v>388001064</v>
      </c>
      <c r="K17" s="55">
        <v>887247458</v>
      </c>
      <c r="L17" s="56">
        <v>3266197056</v>
      </c>
      <c r="M17" s="57">
        <v>426739508</v>
      </c>
      <c r="N17" s="58">
        <v>1265743688</v>
      </c>
      <c r="O17" s="55">
        <v>484876329</v>
      </c>
      <c r="P17" s="58">
        <v>181862046</v>
      </c>
      <c r="Q17" s="55">
        <v>124940483</v>
      </c>
      <c r="R17" s="58">
        <v>0</v>
      </c>
      <c r="S17" s="58">
        <f>529415300-V17</f>
        <v>339216650</v>
      </c>
      <c r="T17" s="58">
        <v>240895536</v>
      </c>
      <c r="U17" s="56">
        <f t="shared" si="0"/>
        <v>3064274240</v>
      </c>
      <c r="V17" s="59">
        <v>190198650</v>
      </c>
    </row>
    <row r="18" spans="1:22" s="10" customFormat="1" ht="12.75" customHeight="1">
      <c r="A18" s="25"/>
      <c r="B18" s="52" t="s">
        <v>80</v>
      </c>
      <c r="C18" s="53" t="s">
        <v>81</v>
      </c>
      <c r="D18" s="54">
        <v>545555593</v>
      </c>
      <c r="E18" s="55">
        <v>436264517</v>
      </c>
      <c r="F18" s="55">
        <v>20283905</v>
      </c>
      <c r="G18" s="55">
        <v>0</v>
      </c>
      <c r="H18" s="55">
        <v>0</v>
      </c>
      <c r="I18" s="55">
        <v>19132479</v>
      </c>
      <c r="J18" s="55">
        <v>20133952</v>
      </c>
      <c r="K18" s="55">
        <v>515346887</v>
      </c>
      <c r="L18" s="56">
        <v>1556717333</v>
      </c>
      <c r="M18" s="57">
        <v>353052280</v>
      </c>
      <c r="N18" s="58">
        <v>572991362</v>
      </c>
      <c r="O18" s="55">
        <v>89184538</v>
      </c>
      <c r="P18" s="58">
        <v>64439882</v>
      </c>
      <c r="Q18" s="55">
        <v>72621449</v>
      </c>
      <c r="R18" s="58">
        <v>0</v>
      </c>
      <c r="S18" s="58">
        <f>255080567-V18</f>
        <v>186876767</v>
      </c>
      <c r="T18" s="58">
        <v>147181467</v>
      </c>
      <c r="U18" s="56">
        <f t="shared" si="0"/>
        <v>1486347745</v>
      </c>
      <c r="V18" s="59">
        <v>68203800</v>
      </c>
    </row>
    <row r="19" spans="1:22" s="10" customFormat="1" ht="12.75" customHeight="1">
      <c r="A19" s="25"/>
      <c r="B19" s="52" t="s">
        <v>82</v>
      </c>
      <c r="C19" s="53" t="s">
        <v>83</v>
      </c>
      <c r="D19" s="54">
        <v>887761680</v>
      </c>
      <c r="E19" s="55">
        <v>686219648</v>
      </c>
      <c r="F19" s="55">
        <v>49967750</v>
      </c>
      <c r="G19" s="55">
        <v>0</v>
      </c>
      <c r="H19" s="55">
        <v>0</v>
      </c>
      <c r="I19" s="55">
        <v>40038889</v>
      </c>
      <c r="J19" s="55">
        <v>143664047</v>
      </c>
      <c r="K19" s="55">
        <v>1402627471</v>
      </c>
      <c r="L19" s="56">
        <v>3210279485</v>
      </c>
      <c r="M19" s="57">
        <v>602531007</v>
      </c>
      <c r="N19" s="58">
        <v>944851544</v>
      </c>
      <c r="O19" s="55">
        <v>97757506</v>
      </c>
      <c r="P19" s="58">
        <v>28674591</v>
      </c>
      <c r="Q19" s="55">
        <v>107241388</v>
      </c>
      <c r="R19" s="58">
        <v>0</v>
      </c>
      <c r="S19" s="58">
        <f>1278053001-V19</f>
        <v>741060700</v>
      </c>
      <c r="T19" s="58">
        <v>278374441</v>
      </c>
      <c r="U19" s="56">
        <f t="shared" si="0"/>
        <v>2800491177</v>
      </c>
      <c r="V19" s="59">
        <v>536992301</v>
      </c>
    </row>
    <row r="20" spans="1:22" s="10" customFormat="1" ht="12.75" customHeight="1">
      <c r="A20" s="25"/>
      <c r="B20" s="52" t="s">
        <v>84</v>
      </c>
      <c r="C20" s="53" t="s">
        <v>85</v>
      </c>
      <c r="D20" s="54">
        <v>716651971</v>
      </c>
      <c r="E20" s="55">
        <v>462000000</v>
      </c>
      <c r="F20" s="55">
        <v>90500000</v>
      </c>
      <c r="G20" s="55">
        <v>0</v>
      </c>
      <c r="H20" s="55">
        <v>0</v>
      </c>
      <c r="I20" s="55">
        <v>25797836</v>
      </c>
      <c r="J20" s="55">
        <v>227000000</v>
      </c>
      <c r="K20" s="55">
        <v>524905208</v>
      </c>
      <c r="L20" s="56">
        <v>2046855015</v>
      </c>
      <c r="M20" s="57">
        <v>541312085</v>
      </c>
      <c r="N20" s="58">
        <v>727992073</v>
      </c>
      <c r="O20" s="55">
        <v>268107667</v>
      </c>
      <c r="P20" s="58">
        <v>63813496</v>
      </c>
      <c r="Q20" s="55">
        <v>47595118</v>
      </c>
      <c r="R20" s="58">
        <v>0</v>
      </c>
      <c r="S20" s="58">
        <f>473937000-V20</f>
        <v>191141587</v>
      </c>
      <c r="T20" s="58">
        <v>216144900</v>
      </c>
      <c r="U20" s="56">
        <f t="shared" si="0"/>
        <v>2056106926</v>
      </c>
      <c r="V20" s="59">
        <v>282795413</v>
      </c>
    </row>
    <row r="21" spans="1:22" s="10" customFormat="1" ht="12.75" customHeight="1">
      <c r="A21" s="25"/>
      <c r="B21" s="52" t="s">
        <v>86</v>
      </c>
      <c r="C21" s="53" t="s">
        <v>87</v>
      </c>
      <c r="D21" s="54">
        <v>390960000</v>
      </c>
      <c r="E21" s="55">
        <v>470000000</v>
      </c>
      <c r="F21" s="55">
        <v>80000000</v>
      </c>
      <c r="G21" s="55">
        <v>0</v>
      </c>
      <c r="H21" s="55">
        <v>0</v>
      </c>
      <c r="I21" s="55">
        <v>110500000</v>
      </c>
      <c r="J21" s="55">
        <v>280000000</v>
      </c>
      <c r="K21" s="55">
        <v>1053904400</v>
      </c>
      <c r="L21" s="56">
        <v>2385364400</v>
      </c>
      <c r="M21" s="57">
        <v>320130600</v>
      </c>
      <c r="N21" s="58">
        <v>472317000</v>
      </c>
      <c r="O21" s="55">
        <v>152810500</v>
      </c>
      <c r="P21" s="58">
        <v>50740000</v>
      </c>
      <c r="Q21" s="55">
        <v>53000000</v>
      </c>
      <c r="R21" s="58">
        <v>0</v>
      </c>
      <c r="S21" s="58">
        <f>913145000-V21</f>
        <v>627887000</v>
      </c>
      <c r="T21" s="58">
        <v>113114900</v>
      </c>
      <c r="U21" s="56">
        <f t="shared" si="0"/>
        <v>1790000000</v>
      </c>
      <c r="V21" s="59">
        <v>285258000</v>
      </c>
    </row>
    <row r="22" spans="1:22" s="10" customFormat="1" ht="12.75" customHeight="1">
      <c r="A22" s="25"/>
      <c r="B22" s="52" t="s">
        <v>88</v>
      </c>
      <c r="C22" s="53" t="s">
        <v>89</v>
      </c>
      <c r="D22" s="54">
        <v>689646004</v>
      </c>
      <c r="E22" s="55">
        <v>1638785385</v>
      </c>
      <c r="F22" s="55">
        <v>370049446</v>
      </c>
      <c r="G22" s="55">
        <v>0</v>
      </c>
      <c r="H22" s="55">
        <v>0</v>
      </c>
      <c r="I22" s="55">
        <v>100026392</v>
      </c>
      <c r="J22" s="55">
        <v>539436041</v>
      </c>
      <c r="K22" s="55">
        <v>1434588798</v>
      </c>
      <c r="L22" s="56">
        <v>4772532066</v>
      </c>
      <c r="M22" s="57">
        <v>340074773</v>
      </c>
      <c r="N22" s="58">
        <v>1976896997</v>
      </c>
      <c r="O22" s="55">
        <v>581946497</v>
      </c>
      <c r="P22" s="58">
        <v>314413566</v>
      </c>
      <c r="Q22" s="55">
        <v>157729530</v>
      </c>
      <c r="R22" s="58">
        <v>253545</v>
      </c>
      <c r="S22" s="58">
        <f>1210158602-V22</f>
        <v>703273602</v>
      </c>
      <c r="T22" s="58">
        <v>704698423</v>
      </c>
      <c r="U22" s="56">
        <f t="shared" si="0"/>
        <v>4779286933</v>
      </c>
      <c r="V22" s="59">
        <v>506885000</v>
      </c>
    </row>
    <row r="23" spans="1:22" s="10" customFormat="1" ht="12.75" customHeight="1">
      <c r="A23" s="25"/>
      <c r="B23" s="52" t="s">
        <v>90</v>
      </c>
      <c r="C23" s="53" t="s">
        <v>91</v>
      </c>
      <c r="D23" s="54">
        <v>652667779</v>
      </c>
      <c r="E23" s="55">
        <v>597699615</v>
      </c>
      <c r="F23" s="55">
        <v>300200000</v>
      </c>
      <c r="G23" s="55">
        <v>0</v>
      </c>
      <c r="H23" s="55">
        <v>0</v>
      </c>
      <c r="I23" s="55">
        <v>11000000</v>
      </c>
      <c r="J23" s="55">
        <v>551000000</v>
      </c>
      <c r="K23" s="55">
        <v>1006510929</v>
      </c>
      <c r="L23" s="56">
        <v>3119078323</v>
      </c>
      <c r="M23" s="57">
        <v>413697037</v>
      </c>
      <c r="N23" s="58">
        <v>804515536</v>
      </c>
      <c r="O23" s="55">
        <v>591843746</v>
      </c>
      <c r="P23" s="58">
        <v>119074195</v>
      </c>
      <c r="Q23" s="55">
        <v>185155654</v>
      </c>
      <c r="R23" s="58">
        <v>0</v>
      </c>
      <c r="S23" s="58">
        <f>577997550-V23</f>
        <v>409108000</v>
      </c>
      <c r="T23" s="58">
        <v>197245857</v>
      </c>
      <c r="U23" s="56">
        <f t="shared" si="0"/>
        <v>2720640025</v>
      </c>
      <c r="V23" s="59">
        <v>168889550</v>
      </c>
    </row>
    <row r="24" spans="1:22" s="10" customFormat="1" ht="12.75" customHeight="1">
      <c r="A24" s="25"/>
      <c r="B24" s="52" t="s">
        <v>92</v>
      </c>
      <c r="C24" s="53" t="s">
        <v>93</v>
      </c>
      <c r="D24" s="54">
        <v>439667857</v>
      </c>
      <c r="E24" s="55">
        <v>558064000</v>
      </c>
      <c r="F24" s="55">
        <v>21889000</v>
      </c>
      <c r="G24" s="55">
        <v>0</v>
      </c>
      <c r="H24" s="55">
        <v>0</v>
      </c>
      <c r="I24" s="55">
        <v>0</v>
      </c>
      <c r="J24" s="55">
        <v>95930572</v>
      </c>
      <c r="K24" s="55">
        <v>696890376</v>
      </c>
      <c r="L24" s="56">
        <v>1812441805</v>
      </c>
      <c r="M24" s="57">
        <v>174267678</v>
      </c>
      <c r="N24" s="58">
        <v>704219268</v>
      </c>
      <c r="O24" s="55">
        <v>108026519</v>
      </c>
      <c r="P24" s="58">
        <v>66559520</v>
      </c>
      <c r="Q24" s="55">
        <v>61753192</v>
      </c>
      <c r="R24" s="58">
        <v>0</v>
      </c>
      <c r="S24" s="58">
        <f>362553000-V24</f>
        <v>241906000</v>
      </c>
      <c r="T24" s="58">
        <v>156039326</v>
      </c>
      <c r="U24" s="56">
        <f t="shared" si="0"/>
        <v>1512771503</v>
      </c>
      <c r="V24" s="59">
        <v>120647000</v>
      </c>
    </row>
    <row r="25" spans="1:22" s="10" customFormat="1" ht="12.75" customHeight="1">
      <c r="A25" s="25"/>
      <c r="B25" s="52" t="s">
        <v>94</v>
      </c>
      <c r="C25" s="53" t="s">
        <v>95</v>
      </c>
      <c r="D25" s="54">
        <v>625426030</v>
      </c>
      <c r="E25" s="55">
        <v>689784051</v>
      </c>
      <c r="F25" s="55">
        <v>22655849</v>
      </c>
      <c r="G25" s="55">
        <v>0</v>
      </c>
      <c r="H25" s="55">
        <v>0</v>
      </c>
      <c r="I25" s="55">
        <v>144574379</v>
      </c>
      <c r="J25" s="55">
        <v>100409320</v>
      </c>
      <c r="K25" s="55">
        <v>751842941</v>
      </c>
      <c r="L25" s="56">
        <v>2334692570</v>
      </c>
      <c r="M25" s="57">
        <v>305830748</v>
      </c>
      <c r="N25" s="58">
        <v>1066320982</v>
      </c>
      <c r="O25" s="55">
        <v>246100090</v>
      </c>
      <c r="P25" s="58">
        <v>108044289</v>
      </c>
      <c r="Q25" s="55">
        <v>111452497</v>
      </c>
      <c r="R25" s="58">
        <v>0</v>
      </c>
      <c r="S25" s="58">
        <f>350045381-V25</f>
        <v>265112381</v>
      </c>
      <c r="T25" s="58">
        <v>146465061</v>
      </c>
      <c r="U25" s="56">
        <f t="shared" si="0"/>
        <v>2249326048</v>
      </c>
      <c r="V25" s="59">
        <v>84933000</v>
      </c>
    </row>
    <row r="26" spans="1:22" s="10" customFormat="1" ht="12.75" customHeight="1">
      <c r="A26" s="25"/>
      <c r="B26" s="52" t="s">
        <v>96</v>
      </c>
      <c r="C26" s="53" t="s">
        <v>97</v>
      </c>
      <c r="D26" s="54">
        <v>566807500</v>
      </c>
      <c r="E26" s="55">
        <v>339871700</v>
      </c>
      <c r="F26" s="55">
        <v>43410010</v>
      </c>
      <c r="G26" s="55">
        <v>0</v>
      </c>
      <c r="H26" s="55">
        <v>0</v>
      </c>
      <c r="I26" s="55">
        <v>26476730</v>
      </c>
      <c r="J26" s="55">
        <v>90629000</v>
      </c>
      <c r="K26" s="55">
        <v>649135208</v>
      </c>
      <c r="L26" s="56">
        <v>1716330148</v>
      </c>
      <c r="M26" s="57">
        <v>329306916</v>
      </c>
      <c r="N26" s="58">
        <v>548984220</v>
      </c>
      <c r="O26" s="55">
        <v>225542089</v>
      </c>
      <c r="P26" s="58">
        <v>107078132</v>
      </c>
      <c r="Q26" s="55">
        <v>56167898</v>
      </c>
      <c r="R26" s="58">
        <v>0</v>
      </c>
      <c r="S26" s="58">
        <f>236504001-V26</f>
        <v>144700001</v>
      </c>
      <c r="T26" s="58">
        <v>217766680</v>
      </c>
      <c r="U26" s="56">
        <f t="shared" si="0"/>
        <v>1629545936</v>
      </c>
      <c r="V26" s="59">
        <v>91804000</v>
      </c>
    </row>
    <row r="27" spans="1:22" s="10" customFormat="1" ht="12.75" customHeight="1">
      <c r="A27" s="25"/>
      <c r="B27" s="60" t="s">
        <v>98</v>
      </c>
      <c r="C27" s="53" t="s">
        <v>99</v>
      </c>
      <c r="D27" s="54">
        <v>541868783</v>
      </c>
      <c r="E27" s="55">
        <v>437726150</v>
      </c>
      <c r="F27" s="55">
        <v>1666320</v>
      </c>
      <c r="G27" s="55">
        <v>0</v>
      </c>
      <c r="H27" s="55">
        <v>0</v>
      </c>
      <c r="I27" s="55">
        <v>32339650</v>
      </c>
      <c r="J27" s="55">
        <v>67986870</v>
      </c>
      <c r="K27" s="55">
        <v>874607445</v>
      </c>
      <c r="L27" s="56">
        <v>1956195218</v>
      </c>
      <c r="M27" s="57">
        <v>254955490</v>
      </c>
      <c r="N27" s="58">
        <v>647627780</v>
      </c>
      <c r="O27" s="55">
        <v>134198740</v>
      </c>
      <c r="P27" s="58">
        <v>89394990</v>
      </c>
      <c r="Q27" s="55">
        <v>77804720</v>
      </c>
      <c r="R27" s="58">
        <v>0</v>
      </c>
      <c r="S27" s="58">
        <f>649187924-V27</f>
        <v>473230026</v>
      </c>
      <c r="T27" s="58">
        <v>241362381</v>
      </c>
      <c r="U27" s="56">
        <f t="shared" si="0"/>
        <v>1918574127</v>
      </c>
      <c r="V27" s="59">
        <v>175957898</v>
      </c>
    </row>
    <row r="28" spans="1:22" s="10" customFormat="1" ht="12.75" customHeight="1">
      <c r="A28" s="26"/>
      <c r="B28" s="61" t="s">
        <v>630</v>
      </c>
      <c r="C28" s="62"/>
      <c r="D28" s="63">
        <f aca="true" t="shared" si="1" ref="D28:V28">SUM(D9:D27)</f>
        <v>13499628891</v>
      </c>
      <c r="E28" s="64">
        <f t="shared" si="1"/>
        <v>14083578887</v>
      </c>
      <c r="F28" s="64">
        <f t="shared" si="1"/>
        <v>3660397433</v>
      </c>
      <c r="G28" s="64">
        <f t="shared" si="1"/>
        <v>6069265</v>
      </c>
      <c r="H28" s="64">
        <f t="shared" si="1"/>
        <v>0</v>
      </c>
      <c r="I28" s="64">
        <f t="shared" si="1"/>
        <v>1051761764</v>
      </c>
      <c r="J28" s="64">
        <f t="shared" si="1"/>
        <v>4285805262</v>
      </c>
      <c r="K28" s="64">
        <f t="shared" si="1"/>
        <v>17390666288</v>
      </c>
      <c r="L28" s="65">
        <f t="shared" si="1"/>
        <v>53977907790</v>
      </c>
      <c r="M28" s="66">
        <f t="shared" si="1"/>
        <v>8227609486</v>
      </c>
      <c r="N28" s="67">
        <f t="shared" si="1"/>
        <v>19064570598</v>
      </c>
      <c r="O28" s="64">
        <f t="shared" si="1"/>
        <v>6384515942</v>
      </c>
      <c r="P28" s="67">
        <f t="shared" si="1"/>
        <v>2329964769</v>
      </c>
      <c r="Q28" s="64">
        <f t="shared" si="1"/>
        <v>1952736429</v>
      </c>
      <c r="R28" s="67">
        <f t="shared" si="1"/>
        <v>35045956</v>
      </c>
      <c r="S28" s="67">
        <f t="shared" si="1"/>
        <v>8686618965</v>
      </c>
      <c r="T28" s="67">
        <f t="shared" si="1"/>
        <v>5357185643</v>
      </c>
      <c r="U28" s="104">
        <f t="shared" si="0"/>
        <v>52038247788</v>
      </c>
      <c r="V28" s="59">
        <f t="shared" si="1"/>
        <v>4788091676</v>
      </c>
    </row>
    <row r="29" spans="1:22" s="10" customFormat="1" ht="12.75" customHeight="1">
      <c r="A29" s="27"/>
      <c r="B29" s="68"/>
      <c r="C29" s="69"/>
      <c r="D29" s="70"/>
      <c r="E29" s="71"/>
      <c r="F29" s="71"/>
      <c r="G29" s="71"/>
      <c r="H29" s="71"/>
      <c r="I29" s="71"/>
      <c r="J29" s="71"/>
      <c r="K29" s="71"/>
      <c r="L29" s="72"/>
      <c r="M29" s="70"/>
      <c r="N29" s="71"/>
      <c r="O29" s="71"/>
      <c r="P29" s="71"/>
      <c r="Q29" s="71"/>
      <c r="R29" s="71"/>
      <c r="S29" s="71"/>
      <c r="T29" s="71"/>
      <c r="U29" s="72"/>
      <c r="V29" s="59"/>
    </row>
    <row r="30" spans="1:22" s="10" customFormat="1" ht="12.75" customHeight="1">
      <c r="A30" s="28"/>
      <c r="B30" s="127" t="s">
        <v>43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59"/>
    </row>
    <row r="31" spans="1:22" ht="12">
      <c r="A31" s="2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</row>
    <row r="32" spans="1:22" ht="12">
      <c r="A32" s="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4"/>
    </row>
    <row r="33" spans="1:22" ht="12">
      <c r="A33" s="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4"/>
    </row>
    <row r="34" spans="1:22" ht="12">
      <c r="A34" s="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4"/>
    </row>
    <row r="35" spans="1:22" ht="12">
      <c r="A35" s="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4"/>
    </row>
    <row r="36" spans="1:22" ht="12">
      <c r="A36" s="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116"/>
      <c r="Q36" s="73"/>
      <c r="R36" s="73"/>
      <c r="S36" s="73"/>
      <c r="T36" s="73"/>
      <c r="U36" s="73"/>
      <c r="V36" s="74"/>
    </row>
    <row r="37" spans="1:22" ht="12">
      <c r="A37" s="2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4"/>
    </row>
    <row r="38" spans="1:22" ht="12">
      <c r="A38" s="2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</row>
    <row r="39" spans="1:22" ht="12">
      <c r="A39" s="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4"/>
    </row>
    <row r="40" spans="1:22" ht="12">
      <c r="A40" s="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4"/>
    </row>
    <row r="41" spans="1:22" ht="12">
      <c r="A41" s="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4"/>
    </row>
    <row r="42" spans="1:22" ht="12">
      <c r="A42" s="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4"/>
    </row>
    <row r="43" spans="1:22" ht="12">
      <c r="A43" s="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4"/>
    </row>
    <row r="44" spans="1:22" ht="12">
      <c r="A44" s="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4"/>
    </row>
    <row r="45" spans="1:22" ht="12">
      <c r="A45" s="2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4"/>
    </row>
    <row r="46" spans="1:22" ht="12">
      <c r="A46" s="2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4"/>
    </row>
    <row r="47" spans="1:22" ht="12">
      <c r="A47" s="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4"/>
    </row>
    <row r="48" spans="1:22" ht="12">
      <c r="A48" s="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4"/>
    </row>
    <row r="49" spans="1:22" ht="12">
      <c r="A49" s="2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</row>
    <row r="50" spans="1:22" ht="12">
      <c r="A50" s="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4"/>
    </row>
    <row r="51" spans="1:22" ht="12">
      <c r="A51" s="2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4"/>
    </row>
    <row r="52" spans="1:22" ht="12">
      <c r="A52" s="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4"/>
    </row>
    <row r="53" spans="1:22" ht="12">
      <c r="A53" s="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4"/>
    </row>
    <row r="54" spans="1:22" ht="12">
      <c r="A54" s="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4"/>
    </row>
    <row r="55" spans="1:22" ht="12">
      <c r="A55" s="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</row>
    <row r="56" spans="1:22" ht="12">
      <c r="A56" s="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4"/>
    </row>
    <row r="57" spans="1:22" ht="12">
      <c r="A57" s="2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4"/>
    </row>
    <row r="58" spans="1:22" ht="12">
      <c r="A58" s="2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4"/>
    </row>
    <row r="59" spans="1:22" ht="12">
      <c r="A59" s="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4"/>
    </row>
    <row r="60" spans="1:22" ht="12">
      <c r="A60" s="2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4"/>
    </row>
    <row r="61" spans="1:22" ht="12">
      <c r="A61" s="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4"/>
    </row>
    <row r="62" spans="1:22" ht="12">
      <c r="A62" s="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4"/>
    </row>
    <row r="63" spans="1:22" ht="12">
      <c r="A63" s="2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4"/>
    </row>
    <row r="64" spans="1:22" ht="12">
      <c r="A64" s="2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4"/>
    </row>
    <row r="65" spans="1:22" ht="12">
      <c r="A65" s="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4"/>
    </row>
    <row r="66" spans="1:22" ht="12">
      <c r="A66" s="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4"/>
    </row>
    <row r="67" spans="1:22" ht="12">
      <c r="A67" s="2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4"/>
    </row>
    <row r="68" spans="1:22" ht="12">
      <c r="A68" s="2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4"/>
    </row>
    <row r="69" spans="1:22" ht="12">
      <c r="A69" s="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4"/>
    </row>
    <row r="70" spans="1:22" ht="12">
      <c r="A70" s="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4"/>
    </row>
    <row r="71" spans="1:22" ht="12">
      <c r="A71" s="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4"/>
    </row>
    <row r="72" spans="1:22" ht="12">
      <c r="A72" s="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4"/>
    </row>
    <row r="73" spans="1:22" ht="12">
      <c r="A73" s="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4"/>
    </row>
    <row r="74" spans="1:22" ht="12">
      <c r="A74" s="2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4"/>
    </row>
    <row r="75" spans="1:22" ht="12">
      <c r="A75" s="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4"/>
    </row>
    <row r="76" spans="1:22" ht="12">
      <c r="A76" s="2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4"/>
    </row>
    <row r="77" spans="1:22" ht="12">
      <c r="A77" s="2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4"/>
    </row>
    <row r="78" spans="1:22" ht="12">
      <c r="A78" s="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4"/>
    </row>
    <row r="79" spans="1:22" ht="12">
      <c r="A79" s="2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4"/>
    </row>
    <row r="80" spans="1:22" ht="12">
      <c r="A80" s="2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4"/>
    </row>
    <row r="81" spans="1:22" ht="12">
      <c r="A81" s="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4"/>
    </row>
    <row r="82" spans="1:22" ht="12">
      <c r="A82" s="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4"/>
    </row>
    <row r="83" spans="1:22" ht="12">
      <c r="A83" s="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4"/>
    </row>
    <row r="84" spans="1:22" ht="12">
      <c r="A84" s="2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4"/>
    </row>
    <row r="85" spans="1:22" ht="12">
      <c r="A85" s="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4"/>
    </row>
    <row r="86" spans="1:22" ht="12">
      <c r="A86" s="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4"/>
    </row>
    <row r="87" spans="1:22" ht="12">
      <c r="A87" s="2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</row>
    <row r="88" spans="1:22" ht="12">
      <c r="A88" s="2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  <row r="89" spans="1:22" ht="12">
      <c r="A89" s="2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4"/>
    </row>
    <row r="90" spans="1:22" ht="12">
      <c r="A90" s="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4"/>
    </row>
    <row r="91" spans="1:22" ht="12">
      <c r="A91" s="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4"/>
    </row>
    <row r="92" spans="1:22" ht="12">
      <c r="A92" s="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4"/>
    </row>
    <row r="93" spans="1:22" ht="12">
      <c r="A93" s="2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4"/>
    </row>
    <row r="94" spans="1:22" ht="12">
      <c r="A94" s="2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4"/>
    </row>
    <row r="95" spans="2:22" ht="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2:22" ht="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</row>
    <row r="97" spans="2:22" ht="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</row>
    <row r="98" spans="2:22" ht="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</row>
    <row r="99" spans="2:22" ht="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</row>
    <row r="100" spans="2:22" ht="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</row>
    <row r="101" spans="2:22" ht="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</row>
    <row r="102" spans="2:22" ht="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</row>
    <row r="103" spans="2:22" ht="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</row>
    <row r="104" spans="2:22" ht="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</row>
    <row r="105" spans="2:22" ht="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</row>
    <row r="106" spans="2:22" ht="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</row>
    <row r="107" spans="2:22" ht="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</row>
    <row r="108" spans="2:22" ht="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</row>
    <row r="109" spans="2:22" ht="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</row>
    <row r="110" spans="2:22" ht="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</row>
    <row r="111" spans="2:22" ht="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</row>
    <row r="112" spans="2:22" ht="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</row>
    <row r="113" spans="2:22" ht="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</row>
    <row r="114" spans="2:22" ht="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</row>
    <row r="115" spans="2:22" ht="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</row>
    <row r="116" spans="2:22" ht="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</row>
    <row r="117" spans="2:22" ht="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</row>
    <row r="118" spans="2:22" ht="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</row>
    <row r="119" spans="2:22" ht="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</row>
    <row r="120" spans="2:22" ht="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</row>
    <row r="121" spans="2:22" ht="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</row>
    <row r="122" spans="2:22" ht="12"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</row>
    <row r="123" spans="2:22" ht="12"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</row>
    <row r="124" spans="2:22" ht="12"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</row>
    <row r="125" spans="2:22" ht="12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</row>
    <row r="126" spans="2:22" ht="12"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2:22" ht="12"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2:22" ht="12"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2:22" ht="12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2:22" ht="12"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2:22" ht="12"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2:22" ht="12"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</row>
    <row r="133" spans="2:22" ht="12"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2:22" ht="12"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2:22" ht="12"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2:22" ht="12"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2:22" ht="12"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2:22" ht="12"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2:22" ht="12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2:22" ht="12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2:22" ht="12"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</row>
    <row r="142" spans="2:22" ht="12"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2:22" ht="1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</row>
    <row r="144" spans="2:22" ht="12"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</row>
    <row r="145" spans="2:22" ht="12"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2:22" ht="12"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2:22" ht="12"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2:22" ht="12"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</row>
    <row r="149" spans="2:22" ht="12"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2:22" ht="12"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2:22" ht="12"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2:22" ht="12"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2:22" ht="12"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</row>
    <row r="154" spans="2:22" ht="12"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</row>
    <row r="155" spans="2:22" ht="12"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2:22" ht="12"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2:22" ht="12"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2:22" ht="12"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2:22" ht="12"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2:22" ht="12"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</row>
    <row r="161" spans="2:22" ht="12"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2:22" ht="12"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2:22" ht="12"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2:22" ht="12"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2:22" ht="12"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</row>
    <row r="166" spans="2:22" ht="12"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2:22" ht="12"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2:22" ht="12"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2:22" ht="12"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2:22" ht="12"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2:22" ht="12"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</row>
    <row r="172" spans="2:22" ht="12"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2:22" ht="12"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2:22" ht="12"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</row>
    <row r="175" spans="2:22" ht="12"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</row>
    <row r="176" spans="2:22" ht="12"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</row>
    <row r="177" spans="2:22" ht="12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</row>
    <row r="178" spans="2:22" ht="12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</row>
    <row r="179" spans="2:22" ht="12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</row>
    <row r="180" spans="2:22" ht="12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</row>
    <row r="181" spans="2:22" ht="12"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</row>
    <row r="182" spans="2:22" ht="12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</row>
    <row r="183" spans="2:22" ht="12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</row>
    <row r="184" spans="2:22" ht="12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</row>
    <row r="185" spans="2:22" ht="12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</row>
    <row r="186" spans="2:22" ht="12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</row>
    <row r="187" spans="2:22" ht="12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</row>
    <row r="188" spans="2:22" ht="12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</row>
    <row r="189" spans="2:22" ht="12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</row>
    <row r="190" spans="2:22" ht="12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</row>
    <row r="191" spans="2:22" ht="12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</row>
    <row r="192" spans="2:22" ht="12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</row>
    <row r="193" spans="2:22" ht="12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</row>
    <row r="194" spans="2:22" ht="12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</row>
    <row r="195" spans="2:22" ht="12"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</row>
    <row r="196" spans="2:22" ht="12"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</row>
    <row r="197" spans="2:22" ht="12"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</row>
    <row r="198" spans="2:22" ht="12"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</row>
    <row r="199" spans="2:22" ht="12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</row>
    <row r="200" spans="2:22" ht="12"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</row>
    <row r="201" spans="2:22" ht="12"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</row>
    <row r="202" spans="2:22" ht="12"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</row>
    <row r="203" spans="2:22" ht="12"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</row>
    <row r="204" spans="2:22" ht="12"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</row>
    <row r="205" spans="2:22" ht="12"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</row>
    <row r="206" spans="2:22" ht="12"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</row>
    <row r="207" spans="2:22" ht="12"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</row>
    <row r="208" spans="2:22" ht="12"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</row>
    <row r="209" spans="2:22" ht="12"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</row>
    <row r="210" spans="2:22" ht="12"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</row>
    <row r="211" spans="2:22" ht="12"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</row>
    <row r="212" spans="2:22" ht="12"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</row>
    <row r="213" spans="2:22" ht="12"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</row>
    <row r="214" spans="2:22" ht="12"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</row>
    <row r="215" spans="2:22" ht="12"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</row>
    <row r="216" spans="2:22" ht="12"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</row>
    <row r="217" spans="2:22" ht="12"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</row>
    <row r="218" spans="2:22" ht="12"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</row>
    <row r="219" spans="2:22" ht="12"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</row>
    <row r="220" spans="2:22" ht="12"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2:22" ht="12"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2:22" ht="12"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2:22" ht="12"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2:22" ht="12"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2:22" ht="12"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2:22" ht="12"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2:22" ht="12"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2:22" ht="12"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2:22" ht="12"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2:22" ht="12"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2:22" ht="12"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2:22" ht="12"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2:22" ht="12"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2:22" ht="12"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</row>
    <row r="235" spans="2:22" ht="12"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</row>
    <row r="236" spans="2:22" ht="12"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</row>
    <row r="237" spans="2:22" ht="12"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</row>
    <row r="238" spans="2:22" ht="12"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</row>
    <row r="239" spans="2:22" ht="12"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</row>
    <row r="240" spans="2:22" ht="12"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</row>
    <row r="241" spans="2:22" ht="12"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</row>
    <row r="242" spans="2:22" ht="12"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</row>
    <row r="243" spans="2:22" ht="12"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</row>
    <row r="244" spans="2:22" ht="12"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</row>
    <row r="245" spans="2:22" ht="12"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</row>
    <row r="246" spans="2:22" ht="12"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</row>
    <row r="247" spans="2:22" ht="12"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</row>
    <row r="248" spans="2:22" ht="12"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</row>
    <row r="249" spans="2:22" ht="12"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</row>
    <row r="250" spans="2:22" ht="12"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</row>
    <row r="251" spans="2:22" ht="12"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</row>
    <row r="252" spans="2:22" ht="12"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</row>
    <row r="253" spans="2:22" ht="12"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</row>
    <row r="254" spans="2:22" ht="12"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</row>
    <row r="255" spans="2:22" ht="12"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</row>
    <row r="256" spans="2:22" ht="12"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</row>
    <row r="257" spans="2:22" ht="12"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</row>
    <row r="258" spans="2:22" ht="12"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</row>
    <row r="259" spans="2:22" ht="12"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</row>
    <row r="260" spans="2:22" ht="12"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</row>
    <row r="261" spans="2:22" ht="12"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</row>
    <row r="262" spans="2:22" ht="12"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</row>
    <row r="263" spans="2:22" ht="12"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</row>
    <row r="264" spans="2:22" ht="12"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</row>
    <row r="265" spans="2:22" ht="12"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</row>
    <row r="266" spans="2:22" ht="12"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</row>
    <row r="267" spans="2:22" ht="12"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</row>
    <row r="268" spans="2:22" ht="12"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</row>
    <row r="269" spans="2:22" ht="12"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</row>
    <row r="270" spans="2:22" ht="12"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</row>
    <row r="271" spans="2:22" ht="12"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</row>
    <row r="272" spans="2:22" ht="12"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</row>
    <row r="273" spans="2:22" ht="12"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</row>
    <row r="274" spans="2:22" ht="12"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</row>
    <row r="275" spans="2:22" ht="12"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</row>
    <row r="276" spans="2:22" ht="12"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</row>
    <row r="277" spans="2:22" ht="12"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</row>
    <row r="278" spans="2:22" ht="12"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</row>
    <row r="279" spans="2:22" ht="12"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</row>
    <row r="280" spans="2:22" ht="12"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</row>
    <row r="281" spans="2:22" ht="12"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</row>
    <row r="282" spans="2:22" ht="12"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</row>
    <row r="283" spans="2:22" ht="12"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</row>
    <row r="284" spans="2:22" ht="12"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</row>
    <row r="285" spans="2:22" ht="12"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</row>
    <row r="286" spans="2:22" ht="12"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</row>
    <row r="287" spans="2:22" ht="12"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</row>
    <row r="288" spans="2:22" ht="12"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</row>
    <row r="289" spans="2:22" ht="12"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</row>
    <row r="290" spans="2:22" ht="12"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</row>
    <row r="291" spans="2:22" ht="12"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</row>
    <row r="292" spans="2:22" ht="12"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</row>
    <row r="293" spans="2:22" ht="12"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</row>
    <row r="294" spans="2:22" ht="12"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</row>
    <row r="295" spans="2:22" ht="12"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</row>
    <row r="296" spans="2:22" ht="12"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</row>
    <row r="297" spans="2:22" ht="12"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</row>
    <row r="298" spans="2:22" ht="12"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</row>
    <row r="299" spans="2:22" ht="12"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</row>
    <row r="300" spans="2:22" ht="12"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</row>
  </sheetData>
  <sheetProtection/>
  <mergeCells count="5">
    <mergeCell ref="D4:L4"/>
    <mergeCell ref="B2:U2"/>
    <mergeCell ref="M4:U4"/>
    <mergeCell ref="B30:U30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0"/>
  <sheetViews>
    <sheetView showGridLines="0" view="pageBreakPreview" zoomScale="60" zoomScalePageLayoutView="0" workbookViewId="0" topLeftCell="A226">
      <selection activeCell="V226" sqref="V1:W1638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7.140625" style="3" customWidth="1"/>
    <col min="4" max="10" width="10.7109375" style="3" customWidth="1"/>
    <col min="11" max="11" width="11.7109375" style="3" customWidth="1"/>
    <col min="12" max="14" width="10.7109375" style="3" customWidth="1"/>
    <col min="15" max="15" width="11.7109375" style="3" customWidth="1"/>
    <col min="16" max="21" width="10.7109375" style="3" customWidth="1"/>
    <col min="22" max="22" width="12.57421875" style="3" hidden="1" customWidth="1"/>
    <col min="23" max="23" width="10.7109375" style="3" hidden="1" customWidth="1"/>
    <col min="24" max="24" width="10.7109375" style="3" bestFit="1" customWidth="1"/>
    <col min="25" max="16384" width="9.140625" style="3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6" customFormat="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s="10" customFormat="1" ht="16.5" customHeight="1">
      <c r="A4" s="7"/>
      <c r="B4" s="8"/>
      <c r="C4" s="9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s="10" customFormat="1" ht="81.75" customHeight="1">
      <c r="A5" s="11"/>
      <c r="B5" s="12" t="s">
        <v>3</v>
      </c>
      <c r="C5" s="13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0" t="s">
        <v>23</v>
      </c>
    </row>
    <row r="6" spans="1:21" s="10" customFormat="1" ht="12.75">
      <c r="A6" s="7"/>
      <c r="B6" s="14"/>
      <c r="C6" s="15"/>
      <c r="D6" s="16"/>
      <c r="E6" s="17"/>
      <c r="F6" s="17"/>
      <c r="G6" s="17"/>
      <c r="H6" s="17"/>
      <c r="I6" s="17"/>
      <c r="J6" s="17"/>
      <c r="K6" s="17"/>
      <c r="L6" s="18"/>
      <c r="M6" s="16"/>
      <c r="N6" s="17"/>
      <c r="O6" s="17"/>
      <c r="P6" s="17"/>
      <c r="Q6" s="17"/>
      <c r="R6" s="17"/>
      <c r="S6" s="17"/>
      <c r="T6" s="17"/>
      <c r="U6" s="18"/>
    </row>
    <row r="7" spans="1:21" s="10" customFormat="1" ht="12.75">
      <c r="A7" s="19"/>
      <c r="B7" s="20" t="s">
        <v>100</v>
      </c>
      <c r="C7" s="15"/>
      <c r="D7" s="21"/>
      <c r="E7" s="22"/>
      <c r="F7" s="22"/>
      <c r="G7" s="22"/>
      <c r="H7" s="22"/>
      <c r="I7" s="22"/>
      <c r="J7" s="22"/>
      <c r="K7" s="22"/>
      <c r="L7" s="23"/>
      <c r="M7" s="21"/>
      <c r="N7" s="22"/>
      <c r="O7" s="22"/>
      <c r="P7" s="22"/>
      <c r="Q7" s="22"/>
      <c r="R7" s="22"/>
      <c r="S7" s="22"/>
      <c r="T7" s="22"/>
      <c r="U7" s="23"/>
    </row>
    <row r="8" spans="1:21" s="10" customFormat="1" ht="12.75">
      <c r="A8" s="19"/>
      <c r="B8" s="24"/>
      <c r="C8" s="15"/>
      <c r="D8" s="21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3"/>
    </row>
    <row r="9" spans="1:23" s="10" customFormat="1" ht="12.75" customHeight="1">
      <c r="A9" s="25"/>
      <c r="B9" s="52" t="s">
        <v>45</v>
      </c>
      <c r="C9" s="53" t="s">
        <v>46</v>
      </c>
      <c r="D9" s="54">
        <v>1961117601</v>
      </c>
      <c r="E9" s="55">
        <v>1451899000</v>
      </c>
      <c r="F9" s="55">
        <v>246610600</v>
      </c>
      <c r="G9" s="55">
        <v>0</v>
      </c>
      <c r="H9" s="55">
        <v>0</v>
      </c>
      <c r="I9" s="55">
        <v>59817900</v>
      </c>
      <c r="J9" s="55">
        <v>343696466</v>
      </c>
      <c r="K9" s="55">
        <v>2450156252</v>
      </c>
      <c r="L9" s="56">
        <v>6513297819</v>
      </c>
      <c r="M9" s="57">
        <v>1421961287</v>
      </c>
      <c r="N9" s="58">
        <v>1971883163</v>
      </c>
      <c r="O9" s="55">
        <v>563042545</v>
      </c>
      <c r="P9" s="58">
        <v>322142796</v>
      </c>
      <c r="Q9" s="58">
        <v>294387685</v>
      </c>
      <c r="R9" s="58">
        <v>20828503</v>
      </c>
      <c r="S9" s="58">
        <v>2275573110</v>
      </c>
      <c r="T9" s="58">
        <v>451303414</v>
      </c>
      <c r="U9" s="56">
        <f>SUM(M9:T9)</f>
        <v>7321122503</v>
      </c>
      <c r="V9" s="59">
        <v>803900240</v>
      </c>
      <c r="W9" s="59"/>
    </row>
    <row r="10" spans="1:23" s="10" customFormat="1" ht="12.75" customHeight="1">
      <c r="A10" s="25"/>
      <c r="B10" s="52" t="s">
        <v>47</v>
      </c>
      <c r="C10" s="53" t="s">
        <v>48</v>
      </c>
      <c r="D10" s="54">
        <v>13054088700</v>
      </c>
      <c r="E10" s="55">
        <v>8341400000</v>
      </c>
      <c r="F10" s="55">
        <v>1145732017</v>
      </c>
      <c r="G10" s="55">
        <v>0</v>
      </c>
      <c r="H10" s="55">
        <v>0</v>
      </c>
      <c r="I10" s="55">
        <v>1089284756</v>
      </c>
      <c r="J10" s="55">
        <v>2989251015</v>
      </c>
      <c r="K10" s="55">
        <v>12984752799</v>
      </c>
      <c r="L10" s="56">
        <v>39604509287</v>
      </c>
      <c r="M10" s="57">
        <v>9361951636</v>
      </c>
      <c r="N10" s="58">
        <v>12591403042</v>
      </c>
      <c r="O10" s="55">
        <v>3574754855</v>
      </c>
      <c r="P10" s="58">
        <v>1811047971</v>
      </c>
      <c r="Q10" s="58">
        <v>1202059060</v>
      </c>
      <c r="R10" s="58">
        <v>573142</v>
      </c>
      <c r="S10" s="58">
        <v>8871503489</v>
      </c>
      <c r="T10" s="58">
        <v>4390480255</v>
      </c>
      <c r="U10" s="56">
        <f aca="true" t="shared" si="0" ref="U10:U16">SUM(M10:T10)</f>
        <v>41803773450</v>
      </c>
      <c r="V10" s="59">
        <v>2067895986</v>
      </c>
      <c r="W10" s="59"/>
    </row>
    <row r="11" spans="1:23" s="10" customFormat="1" ht="12.75" customHeight="1">
      <c r="A11" s="25"/>
      <c r="B11" s="52" t="s">
        <v>49</v>
      </c>
      <c r="C11" s="53" t="s">
        <v>50</v>
      </c>
      <c r="D11" s="54">
        <v>8708334031</v>
      </c>
      <c r="E11" s="55">
        <v>10028837258</v>
      </c>
      <c r="F11" s="55">
        <v>3450507699</v>
      </c>
      <c r="G11" s="55">
        <v>0</v>
      </c>
      <c r="H11" s="55">
        <v>0</v>
      </c>
      <c r="I11" s="55">
        <v>992048311</v>
      </c>
      <c r="J11" s="55">
        <v>1453081147</v>
      </c>
      <c r="K11" s="55">
        <v>10683687850</v>
      </c>
      <c r="L11" s="56">
        <v>35316496296</v>
      </c>
      <c r="M11" s="57">
        <v>5615664764</v>
      </c>
      <c r="N11" s="58">
        <v>13732951742</v>
      </c>
      <c r="O11" s="55">
        <v>4119535004</v>
      </c>
      <c r="P11" s="58">
        <v>1594807593</v>
      </c>
      <c r="Q11" s="58">
        <v>1338896732</v>
      </c>
      <c r="R11" s="58">
        <v>0</v>
      </c>
      <c r="S11" s="58">
        <v>8273517661</v>
      </c>
      <c r="T11" s="58">
        <v>2901451840</v>
      </c>
      <c r="U11" s="56">
        <f t="shared" si="0"/>
        <v>37576825336</v>
      </c>
      <c r="V11" s="59">
        <v>2259168575</v>
      </c>
      <c r="W11" s="59"/>
    </row>
    <row r="12" spans="1:23" s="10" customFormat="1" ht="12.75" customHeight="1">
      <c r="A12" s="25"/>
      <c r="B12" s="52" t="s">
        <v>51</v>
      </c>
      <c r="C12" s="53" t="s">
        <v>52</v>
      </c>
      <c r="D12" s="54">
        <v>10562491329</v>
      </c>
      <c r="E12" s="55">
        <v>8909962340</v>
      </c>
      <c r="F12" s="55">
        <v>2380800000</v>
      </c>
      <c r="G12" s="55">
        <v>0</v>
      </c>
      <c r="H12" s="55">
        <v>0</v>
      </c>
      <c r="I12" s="55">
        <v>857778878</v>
      </c>
      <c r="J12" s="55">
        <v>891524760</v>
      </c>
      <c r="K12" s="55">
        <v>11624553963</v>
      </c>
      <c r="L12" s="56">
        <v>35227111270</v>
      </c>
      <c r="M12" s="57">
        <v>7497289350</v>
      </c>
      <c r="N12" s="58">
        <v>13124495750</v>
      </c>
      <c r="O12" s="55">
        <v>4409603550</v>
      </c>
      <c r="P12" s="58">
        <v>1075289740</v>
      </c>
      <c r="Q12" s="58">
        <v>727158390</v>
      </c>
      <c r="R12" s="58">
        <v>0</v>
      </c>
      <c r="S12" s="58">
        <v>9230273110</v>
      </c>
      <c r="T12" s="58">
        <v>2604674490</v>
      </c>
      <c r="U12" s="56">
        <f t="shared" si="0"/>
        <v>38668784380</v>
      </c>
      <c r="V12" s="59">
        <v>3493321800</v>
      </c>
      <c r="W12" s="59"/>
    </row>
    <row r="13" spans="1:23" s="10" customFormat="1" ht="12.75" customHeight="1">
      <c r="A13" s="25"/>
      <c r="B13" s="52" t="s">
        <v>53</v>
      </c>
      <c r="C13" s="53" t="s">
        <v>54</v>
      </c>
      <c r="D13" s="54">
        <v>13290424725</v>
      </c>
      <c r="E13" s="55">
        <v>11309464000</v>
      </c>
      <c r="F13" s="55">
        <v>3374456400</v>
      </c>
      <c r="G13" s="55">
        <v>2249637600</v>
      </c>
      <c r="H13" s="55">
        <v>0</v>
      </c>
      <c r="I13" s="55">
        <v>2317690000</v>
      </c>
      <c r="J13" s="55">
        <v>2830770000</v>
      </c>
      <c r="K13" s="55">
        <v>15972507287</v>
      </c>
      <c r="L13" s="56">
        <v>51344950012</v>
      </c>
      <c r="M13" s="57">
        <v>10098983000</v>
      </c>
      <c r="N13" s="58">
        <v>16778616000</v>
      </c>
      <c r="O13" s="55">
        <v>7351906400</v>
      </c>
      <c r="P13" s="58">
        <v>4234281600</v>
      </c>
      <c r="Q13" s="58">
        <v>1539894000</v>
      </c>
      <c r="R13" s="58">
        <v>555611724</v>
      </c>
      <c r="S13" s="58">
        <v>10854619000</v>
      </c>
      <c r="T13" s="58">
        <v>4246713708</v>
      </c>
      <c r="U13" s="56">
        <f t="shared" si="0"/>
        <v>55660625432</v>
      </c>
      <c r="V13" s="59">
        <v>2614216000</v>
      </c>
      <c r="W13" s="59"/>
    </row>
    <row r="14" spans="1:23" s="10" customFormat="1" ht="12.75" customHeight="1">
      <c r="A14" s="25"/>
      <c r="B14" s="52" t="s">
        <v>55</v>
      </c>
      <c r="C14" s="53" t="s">
        <v>56</v>
      </c>
      <c r="D14" s="54">
        <v>1947213670</v>
      </c>
      <c r="E14" s="55">
        <v>1469051259</v>
      </c>
      <c r="F14" s="55">
        <v>539808595</v>
      </c>
      <c r="G14" s="55">
        <v>0</v>
      </c>
      <c r="H14" s="55">
        <v>0</v>
      </c>
      <c r="I14" s="55">
        <v>144362171</v>
      </c>
      <c r="J14" s="55">
        <v>353964434</v>
      </c>
      <c r="K14" s="55">
        <v>1849443428</v>
      </c>
      <c r="L14" s="56">
        <v>6303843557</v>
      </c>
      <c r="M14" s="57">
        <v>1127398719</v>
      </c>
      <c r="N14" s="58">
        <v>2372147822</v>
      </c>
      <c r="O14" s="55">
        <v>889907554</v>
      </c>
      <c r="P14" s="58">
        <v>275515570</v>
      </c>
      <c r="Q14" s="58">
        <v>121711699</v>
      </c>
      <c r="R14" s="58">
        <v>0</v>
      </c>
      <c r="S14" s="58">
        <v>2039423549</v>
      </c>
      <c r="T14" s="58">
        <v>511784968</v>
      </c>
      <c r="U14" s="56">
        <f t="shared" si="0"/>
        <v>7337889881</v>
      </c>
      <c r="V14" s="59">
        <v>1033466339</v>
      </c>
      <c r="W14" s="59"/>
    </row>
    <row r="15" spans="1:23" s="10" customFormat="1" ht="12.75" customHeight="1">
      <c r="A15" s="25"/>
      <c r="B15" s="52" t="s">
        <v>57</v>
      </c>
      <c r="C15" s="53" t="s">
        <v>58</v>
      </c>
      <c r="D15" s="54">
        <v>3272707652</v>
      </c>
      <c r="E15" s="55">
        <v>3036474770</v>
      </c>
      <c r="F15" s="55">
        <v>145457720</v>
      </c>
      <c r="G15" s="55">
        <v>0</v>
      </c>
      <c r="H15" s="55">
        <v>0</v>
      </c>
      <c r="I15" s="55">
        <v>142392290</v>
      </c>
      <c r="J15" s="55">
        <v>541605230</v>
      </c>
      <c r="K15" s="55">
        <v>3236450470</v>
      </c>
      <c r="L15" s="56">
        <v>10375088132</v>
      </c>
      <c r="M15" s="57">
        <v>2177931330</v>
      </c>
      <c r="N15" s="58">
        <v>3964692030</v>
      </c>
      <c r="O15" s="55">
        <v>749546520</v>
      </c>
      <c r="P15" s="58">
        <v>459930070</v>
      </c>
      <c r="Q15" s="58">
        <v>294666630</v>
      </c>
      <c r="R15" s="58">
        <v>0</v>
      </c>
      <c r="S15" s="58">
        <v>2812008065</v>
      </c>
      <c r="T15" s="58">
        <v>902145120</v>
      </c>
      <c r="U15" s="56">
        <f t="shared" si="0"/>
        <v>11360919765</v>
      </c>
      <c r="V15" s="59">
        <v>997533669</v>
      </c>
      <c r="W15" s="59"/>
    </row>
    <row r="16" spans="1:23" s="10" customFormat="1" ht="12.75" customHeight="1">
      <c r="A16" s="25"/>
      <c r="B16" s="52" t="s">
        <v>59</v>
      </c>
      <c r="C16" s="53" t="s">
        <v>60</v>
      </c>
      <c r="D16" s="54">
        <v>9604146268</v>
      </c>
      <c r="E16" s="55">
        <v>8140956498</v>
      </c>
      <c r="F16" s="55">
        <v>2586913058</v>
      </c>
      <c r="G16" s="55">
        <v>0</v>
      </c>
      <c r="H16" s="55">
        <v>0</v>
      </c>
      <c r="I16" s="55">
        <v>1390948319</v>
      </c>
      <c r="J16" s="55">
        <v>1514427397</v>
      </c>
      <c r="K16" s="55">
        <v>9180120264</v>
      </c>
      <c r="L16" s="56">
        <v>32417511804</v>
      </c>
      <c r="M16" s="57">
        <v>6980635978</v>
      </c>
      <c r="N16" s="58">
        <v>11928316030</v>
      </c>
      <c r="O16" s="55">
        <v>4065617152</v>
      </c>
      <c r="P16" s="58">
        <v>1282323917</v>
      </c>
      <c r="Q16" s="58">
        <v>1494022619</v>
      </c>
      <c r="R16" s="58">
        <v>18280618</v>
      </c>
      <c r="S16" s="58">
        <v>6646816000</v>
      </c>
      <c r="T16" s="58">
        <v>2320929644</v>
      </c>
      <c r="U16" s="56">
        <f t="shared" si="0"/>
        <v>34736941958</v>
      </c>
      <c r="V16" s="59">
        <v>2206735060</v>
      </c>
      <c r="W16" s="59"/>
    </row>
    <row r="17" spans="1:24" s="10" customFormat="1" ht="12.75" customHeight="1">
      <c r="A17" s="26"/>
      <c r="B17" s="61" t="s">
        <v>565</v>
      </c>
      <c r="C17" s="62"/>
      <c r="D17" s="63">
        <f aca="true" t="shared" si="1" ref="D17:V17">SUM(D9:D16)</f>
        <v>62400523976</v>
      </c>
      <c r="E17" s="64">
        <f t="shared" si="1"/>
        <v>52688045125</v>
      </c>
      <c r="F17" s="64">
        <f t="shared" si="1"/>
        <v>13870286089</v>
      </c>
      <c r="G17" s="64">
        <f t="shared" si="1"/>
        <v>2249637600</v>
      </c>
      <c r="H17" s="64">
        <f t="shared" si="1"/>
        <v>0</v>
      </c>
      <c r="I17" s="64">
        <f t="shared" si="1"/>
        <v>6994322625</v>
      </c>
      <c r="J17" s="64">
        <f t="shared" si="1"/>
        <v>10918320449</v>
      </c>
      <c r="K17" s="64">
        <f t="shared" si="1"/>
        <v>67981672313</v>
      </c>
      <c r="L17" s="65">
        <f t="shared" si="1"/>
        <v>217102808177</v>
      </c>
      <c r="M17" s="66">
        <f t="shared" si="1"/>
        <v>44281816064</v>
      </c>
      <c r="N17" s="67">
        <f t="shared" si="1"/>
        <v>76464505579</v>
      </c>
      <c r="O17" s="64">
        <f t="shared" si="1"/>
        <v>25723913580</v>
      </c>
      <c r="P17" s="67">
        <f t="shared" si="1"/>
        <v>11055339257</v>
      </c>
      <c r="Q17" s="67">
        <f t="shared" si="1"/>
        <v>7012796815</v>
      </c>
      <c r="R17" s="67">
        <f t="shared" si="1"/>
        <v>595293987</v>
      </c>
      <c r="S17" s="67">
        <f t="shared" si="1"/>
        <v>51003733984</v>
      </c>
      <c r="T17" s="67">
        <f t="shared" si="1"/>
        <v>18329483439</v>
      </c>
      <c r="U17" s="65">
        <f t="shared" si="1"/>
        <v>234466882705</v>
      </c>
      <c r="V17" s="59">
        <f t="shared" si="1"/>
        <v>15476237669</v>
      </c>
      <c r="W17" s="59">
        <f>U17-V17</f>
        <v>218990645036</v>
      </c>
      <c r="X17" s="59"/>
    </row>
    <row r="18" spans="1:22" s="10" customFormat="1" ht="12.75" customHeight="1">
      <c r="A18" s="25"/>
      <c r="B18" s="52"/>
      <c r="C18" s="53"/>
      <c r="D18" s="54"/>
      <c r="E18" s="55"/>
      <c r="F18" s="55"/>
      <c r="G18" s="55"/>
      <c r="H18" s="55"/>
      <c r="I18" s="55"/>
      <c r="J18" s="55"/>
      <c r="K18" s="55"/>
      <c r="L18" s="56"/>
      <c r="M18" s="57"/>
      <c r="N18" s="58"/>
      <c r="O18" s="55"/>
      <c r="P18" s="58"/>
      <c r="Q18" s="58"/>
      <c r="R18" s="58"/>
      <c r="S18" s="58"/>
      <c r="T18" s="58"/>
      <c r="U18" s="56"/>
      <c r="V18" s="59"/>
    </row>
    <row r="19" spans="1:22" s="10" customFormat="1" ht="12.75" customHeight="1">
      <c r="A19" s="19"/>
      <c r="B19" s="97" t="s">
        <v>101</v>
      </c>
      <c r="C19" s="98"/>
      <c r="D19" s="99"/>
      <c r="E19" s="100"/>
      <c r="F19" s="100"/>
      <c r="G19" s="100"/>
      <c r="H19" s="100"/>
      <c r="I19" s="100"/>
      <c r="J19" s="100"/>
      <c r="K19" s="100"/>
      <c r="L19" s="101"/>
      <c r="M19" s="99"/>
      <c r="N19" s="100"/>
      <c r="O19" s="100"/>
      <c r="P19" s="100"/>
      <c r="Q19" s="100"/>
      <c r="R19" s="100"/>
      <c r="S19" s="100"/>
      <c r="T19" s="100"/>
      <c r="U19" s="101"/>
      <c r="V19" s="59"/>
    </row>
    <row r="20" spans="1:22" s="10" customFormat="1" ht="12.75" customHeight="1">
      <c r="A20" s="25"/>
      <c r="B20" s="52"/>
      <c r="C20" s="53"/>
      <c r="D20" s="54"/>
      <c r="E20" s="55"/>
      <c r="F20" s="55"/>
      <c r="G20" s="55"/>
      <c r="H20" s="55"/>
      <c r="I20" s="55"/>
      <c r="J20" s="55"/>
      <c r="K20" s="55"/>
      <c r="L20" s="56"/>
      <c r="M20" s="57"/>
      <c r="N20" s="58"/>
      <c r="O20" s="55"/>
      <c r="P20" s="58"/>
      <c r="Q20" s="58"/>
      <c r="R20" s="58"/>
      <c r="S20" s="58"/>
      <c r="T20" s="58"/>
      <c r="U20" s="56"/>
      <c r="V20" s="59"/>
    </row>
    <row r="21" spans="1:22" s="10" customFormat="1" ht="12.75" customHeight="1">
      <c r="A21" s="25"/>
      <c r="B21" s="52" t="s">
        <v>102</v>
      </c>
      <c r="C21" s="53" t="s">
        <v>103</v>
      </c>
      <c r="D21" s="54">
        <v>136617502</v>
      </c>
      <c r="E21" s="55">
        <v>82368100</v>
      </c>
      <c r="F21" s="55">
        <v>0</v>
      </c>
      <c r="G21" s="55">
        <v>0</v>
      </c>
      <c r="H21" s="55">
        <v>0</v>
      </c>
      <c r="I21" s="55">
        <v>5575600</v>
      </c>
      <c r="J21" s="55">
        <v>3500000</v>
      </c>
      <c r="K21" s="55">
        <v>137989901</v>
      </c>
      <c r="L21" s="56">
        <v>366051103</v>
      </c>
      <c r="M21" s="57">
        <v>29579265</v>
      </c>
      <c r="N21" s="58">
        <v>101549211</v>
      </c>
      <c r="O21" s="55">
        <v>25470173</v>
      </c>
      <c r="P21" s="58">
        <v>10300767</v>
      </c>
      <c r="Q21" s="58">
        <v>11463257</v>
      </c>
      <c r="R21" s="58">
        <v>4012923</v>
      </c>
      <c r="S21" s="58">
        <v>141958111</v>
      </c>
      <c r="T21" s="58">
        <v>17985198</v>
      </c>
      <c r="U21" s="56">
        <v>342318905</v>
      </c>
      <c r="V21" s="59">
        <v>44517000</v>
      </c>
    </row>
    <row r="22" spans="1:22" s="10" customFormat="1" ht="12.75" customHeight="1">
      <c r="A22" s="25"/>
      <c r="B22" s="52" t="s">
        <v>104</v>
      </c>
      <c r="C22" s="53" t="s">
        <v>105</v>
      </c>
      <c r="D22" s="54">
        <v>81899350</v>
      </c>
      <c r="E22" s="55">
        <v>81777780</v>
      </c>
      <c r="F22" s="55">
        <v>900000</v>
      </c>
      <c r="G22" s="55">
        <v>0</v>
      </c>
      <c r="H22" s="55">
        <v>0</v>
      </c>
      <c r="I22" s="55">
        <v>3810830</v>
      </c>
      <c r="J22" s="55">
        <v>9505000</v>
      </c>
      <c r="K22" s="55">
        <v>78158914</v>
      </c>
      <c r="L22" s="56">
        <v>256051874</v>
      </c>
      <c r="M22" s="57">
        <v>13478010</v>
      </c>
      <c r="N22" s="58">
        <v>104155380</v>
      </c>
      <c r="O22" s="55">
        <v>12987860</v>
      </c>
      <c r="P22" s="58">
        <v>4806600</v>
      </c>
      <c r="Q22" s="58">
        <v>5989000</v>
      </c>
      <c r="R22" s="58">
        <v>0</v>
      </c>
      <c r="S22" s="58">
        <v>124950430</v>
      </c>
      <c r="T22" s="58">
        <v>9224150</v>
      </c>
      <c r="U22" s="56">
        <v>275591430</v>
      </c>
      <c r="V22" s="59">
        <v>69411150</v>
      </c>
    </row>
    <row r="23" spans="1:22" s="10" customFormat="1" ht="12.75" customHeight="1">
      <c r="A23" s="25"/>
      <c r="B23" s="52" t="s">
        <v>106</v>
      </c>
      <c r="C23" s="53" t="s">
        <v>107</v>
      </c>
      <c r="D23" s="54">
        <v>182284239</v>
      </c>
      <c r="E23" s="55">
        <v>75065000</v>
      </c>
      <c r="F23" s="55">
        <v>8000000</v>
      </c>
      <c r="G23" s="55">
        <v>0</v>
      </c>
      <c r="H23" s="55">
        <v>0</v>
      </c>
      <c r="I23" s="55">
        <v>7500000</v>
      </c>
      <c r="J23" s="55">
        <v>20000000</v>
      </c>
      <c r="K23" s="55">
        <v>140088981</v>
      </c>
      <c r="L23" s="56">
        <v>432938220</v>
      </c>
      <c r="M23" s="57">
        <v>67345000</v>
      </c>
      <c r="N23" s="58">
        <v>122723380</v>
      </c>
      <c r="O23" s="55">
        <v>70490607</v>
      </c>
      <c r="P23" s="58">
        <v>16673126</v>
      </c>
      <c r="Q23" s="58">
        <v>13934478</v>
      </c>
      <c r="R23" s="58">
        <v>0</v>
      </c>
      <c r="S23" s="58">
        <v>160994572</v>
      </c>
      <c r="T23" s="58">
        <v>52327000</v>
      </c>
      <c r="U23" s="56">
        <v>504488163</v>
      </c>
      <c r="V23" s="59">
        <v>68497572</v>
      </c>
    </row>
    <row r="24" spans="1:22" s="10" customFormat="1" ht="12.75" customHeight="1">
      <c r="A24" s="25"/>
      <c r="B24" s="52" t="s">
        <v>108</v>
      </c>
      <c r="C24" s="53" t="s">
        <v>109</v>
      </c>
      <c r="D24" s="54">
        <v>144401687</v>
      </c>
      <c r="E24" s="55">
        <v>41000000</v>
      </c>
      <c r="F24" s="55">
        <v>7500000</v>
      </c>
      <c r="G24" s="55">
        <v>0</v>
      </c>
      <c r="H24" s="55">
        <v>0</v>
      </c>
      <c r="I24" s="55">
        <v>1419111</v>
      </c>
      <c r="J24" s="55">
        <v>22779024</v>
      </c>
      <c r="K24" s="55">
        <v>126471539</v>
      </c>
      <c r="L24" s="56">
        <v>343571361</v>
      </c>
      <c r="M24" s="57">
        <v>103976211</v>
      </c>
      <c r="N24" s="58">
        <v>61154609</v>
      </c>
      <c r="O24" s="55">
        <v>27839773</v>
      </c>
      <c r="P24" s="58">
        <v>8404070</v>
      </c>
      <c r="Q24" s="58">
        <v>11582056</v>
      </c>
      <c r="R24" s="58">
        <v>0</v>
      </c>
      <c r="S24" s="58">
        <v>123378740</v>
      </c>
      <c r="T24" s="58">
        <v>33164485</v>
      </c>
      <c r="U24" s="56">
        <v>369499944</v>
      </c>
      <c r="V24" s="59">
        <v>25468550</v>
      </c>
    </row>
    <row r="25" spans="1:22" s="10" customFormat="1" ht="12.75" customHeight="1">
      <c r="A25" s="25"/>
      <c r="B25" s="52" t="s">
        <v>110</v>
      </c>
      <c r="C25" s="53" t="s">
        <v>111</v>
      </c>
      <c r="D25" s="54">
        <v>72661395</v>
      </c>
      <c r="E25" s="55">
        <v>14749492</v>
      </c>
      <c r="F25" s="55">
        <v>11506408</v>
      </c>
      <c r="G25" s="55">
        <v>0</v>
      </c>
      <c r="H25" s="55">
        <v>0</v>
      </c>
      <c r="I25" s="55">
        <v>3384949</v>
      </c>
      <c r="J25" s="55">
        <v>25097929</v>
      </c>
      <c r="K25" s="55">
        <v>111601878</v>
      </c>
      <c r="L25" s="56">
        <v>239002051</v>
      </c>
      <c r="M25" s="57">
        <v>48950035</v>
      </c>
      <c r="N25" s="58">
        <v>16290302</v>
      </c>
      <c r="O25" s="55">
        <v>14066764</v>
      </c>
      <c r="P25" s="58">
        <v>5811962</v>
      </c>
      <c r="Q25" s="58">
        <v>9027337</v>
      </c>
      <c r="R25" s="58">
        <v>0</v>
      </c>
      <c r="S25" s="58">
        <v>157233301</v>
      </c>
      <c r="T25" s="58">
        <v>19569282</v>
      </c>
      <c r="U25" s="56">
        <v>270948983</v>
      </c>
      <c r="V25" s="59">
        <v>62482000</v>
      </c>
    </row>
    <row r="26" spans="1:22" s="10" customFormat="1" ht="12.75" customHeight="1">
      <c r="A26" s="25"/>
      <c r="B26" s="52" t="s">
        <v>112</v>
      </c>
      <c r="C26" s="53" t="s">
        <v>113</v>
      </c>
      <c r="D26" s="54">
        <v>272802493</v>
      </c>
      <c r="E26" s="55">
        <v>200945145</v>
      </c>
      <c r="F26" s="55">
        <v>40530500</v>
      </c>
      <c r="G26" s="55">
        <v>0</v>
      </c>
      <c r="H26" s="55">
        <v>0</v>
      </c>
      <c r="I26" s="55">
        <v>3020625</v>
      </c>
      <c r="J26" s="55">
        <v>41429399</v>
      </c>
      <c r="K26" s="55">
        <v>238056601</v>
      </c>
      <c r="L26" s="56">
        <v>796784763</v>
      </c>
      <c r="M26" s="57">
        <v>176766234</v>
      </c>
      <c r="N26" s="58">
        <v>247164869</v>
      </c>
      <c r="O26" s="55">
        <v>67702208</v>
      </c>
      <c r="P26" s="58">
        <v>41658094</v>
      </c>
      <c r="Q26" s="58">
        <v>43571260</v>
      </c>
      <c r="R26" s="58">
        <v>0</v>
      </c>
      <c r="S26" s="58">
        <v>163444986</v>
      </c>
      <c r="T26" s="58">
        <v>53235918</v>
      </c>
      <c r="U26" s="56">
        <v>793543569</v>
      </c>
      <c r="V26" s="59">
        <v>39826700</v>
      </c>
    </row>
    <row r="27" spans="1:22" s="10" customFormat="1" ht="12.75" customHeight="1">
      <c r="A27" s="25"/>
      <c r="B27" s="52" t="s">
        <v>114</v>
      </c>
      <c r="C27" s="53" t="s">
        <v>115</v>
      </c>
      <c r="D27" s="54">
        <v>54444732</v>
      </c>
      <c r="E27" s="55">
        <v>4888643</v>
      </c>
      <c r="F27" s="55">
        <v>126360</v>
      </c>
      <c r="G27" s="55">
        <v>0</v>
      </c>
      <c r="H27" s="55">
        <v>0</v>
      </c>
      <c r="I27" s="55">
        <v>1130000</v>
      </c>
      <c r="J27" s="55">
        <v>22754764</v>
      </c>
      <c r="K27" s="55">
        <v>68901885</v>
      </c>
      <c r="L27" s="56">
        <v>152246384</v>
      </c>
      <c r="M27" s="57">
        <v>14600451</v>
      </c>
      <c r="N27" s="58">
        <v>437439</v>
      </c>
      <c r="O27" s="55">
        <v>10753865</v>
      </c>
      <c r="P27" s="58">
        <v>4347345</v>
      </c>
      <c r="Q27" s="58">
        <v>3119821</v>
      </c>
      <c r="R27" s="58">
        <v>0</v>
      </c>
      <c r="S27" s="58">
        <v>67339003</v>
      </c>
      <c r="T27" s="58">
        <v>30605047</v>
      </c>
      <c r="U27" s="56">
        <v>131202971</v>
      </c>
      <c r="V27" s="59">
        <v>14411500</v>
      </c>
    </row>
    <row r="28" spans="1:22" s="10" customFormat="1" ht="12.75" customHeight="1">
      <c r="A28" s="25"/>
      <c r="B28" s="52" t="s">
        <v>116</v>
      </c>
      <c r="C28" s="53" t="s">
        <v>117</v>
      </c>
      <c r="D28" s="54">
        <v>107640072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1010344</v>
      </c>
      <c r="K28" s="55">
        <v>244646084</v>
      </c>
      <c r="L28" s="56">
        <v>353296500</v>
      </c>
      <c r="M28" s="57">
        <v>5700000</v>
      </c>
      <c r="N28" s="58">
        <v>0</v>
      </c>
      <c r="O28" s="55">
        <v>0</v>
      </c>
      <c r="P28" s="58">
        <v>0</v>
      </c>
      <c r="Q28" s="58">
        <v>1300000</v>
      </c>
      <c r="R28" s="58">
        <v>350000</v>
      </c>
      <c r="S28" s="58">
        <v>311314000</v>
      </c>
      <c r="T28" s="58">
        <v>26500000</v>
      </c>
      <c r="U28" s="56">
        <v>345164000</v>
      </c>
      <c r="V28" s="59">
        <v>79138000</v>
      </c>
    </row>
    <row r="29" spans="1:22" s="10" customFormat="1" ht="12.75" customHeight="1">
      <c r="A29" s="25"/>
      <c r="B29" s="52" t="s">
        <v>118</v>
      </c>
      <c r="C29" s="53" t="s">
        <v>119</v>
      </c>
      <c r="D29" s="54">
        <v>189390760</v>
      </c>
      <c r="E29" s="55">
        <v>0</v>
      </c>
      <c r="F29" s="55">
        <v>0</v>
      </c>
      <c r="G29" s="55">
        <v>0</v>
      </c>
      <c r="H29" s="55">
        <v>0</v>
      </c>
      <c r="I29" s="55">
        <v>30000</v>
      </c>
      <c r="J29" s="55">
        <v>28961000</v>
      </c>
      <c r="K29" s="55">
        <v>206184397</v>
      </c>
      <c r="L29" s="56">
        <v>424566157</v>
      </c>
      <c r="M29" s="57">
        <v>19472000</v>
      </c>
      <c r="N29" s="58">
        <v>0</v>
      </c>
      <c r="O29" s="55">
        <v>0</v>
      </c>
      <c r="P29" s="58">
        <v>0</v>
      </c>
      <c r="Q29" s="58">
        <v>4100000</v>
      </c>
      <c r="R29" s="58">
        <v>0</v>
      </c>
      <c r="S29" s="58">
        <v>309867597</v>
      </c>
      <c r="T29" s="58">
        <v>26651498</v>
      </c>
      <c r="U29" s="56">
        <v>360091095</v>
      </c>
      <c r="V29" s="59">
        <v>71584000</v>
      </c>
    </row>
    <row r="30" spans="1:22" s="10" customFormat="1" ht="12.75" customHeight="1">
      <c r="A30" s="25"/>
      <c r="B30" s="52" t="s">
        <v>120</v>
      </c>
      <c r="C30" s="53" t="s">
        <v>121</v>
      </c>
      <c r="D30" s="54">
        <v>50444467</v>
      </c>
      <c r="E30" s="55">
        <v>8700000</v>
      </c>
      <c r="F30" s="55">
        <v>0</v>
      </c>
      <c r="G30" s="55">
        <v>0</v>
      </c>
      <c r="H30" s="55">
        <v>0</v>
      </c>
      <c r="I30" s="55">
        <v>665000</v>
      </c>
      <c r="J30" s="55">
        <v>12500000</v>
      </c>
      <c r="K30" s="55">
        <v>62277760</v>
      </c>
      <c r="L30" s="56">
        <v>134587227</v>
      </c>
      <c r="M30" s="57">
        <v>25790820</v>
      </c>
      <c r="N30" s="58">
        <v>3400872</v>
      </c>
      <c r="O30" s="55">
        <v>0</v>
      </c>
      <c r="P30" s="58">
        <v>0</v>
      </c>
      <c r="Q30" s="58">
        <v>10469181</v>
      </c>
      <c r="R30" s="58">
        <v>0</v>
      </c>
      <c r="S30" s="58">
        <v>62663000</v>
      </c>
      <c r="T30" s="58">
        <v>24841452</v>
      </c>
      <c r="U30" s="56">
        <v>127165325</v>
      </c>
      <c r="V30" s="59">
        <v>17116000</v>
      </c>
    </row>
    <row r="31" spans="1:22" s="10" customFormat="1" ht="12.75" customHeight="1">
      <c r="A31" s="25"/>
      <c r="B31" s="60" t="s">
        <v>122</v>
      </c>
      <c r="C31" s="53" t="s">
        <v>123</v>
      </c>
      <c r="D31" s="54">
        <v>117083245</v>
      </c>
      <c r="E31" s="55">
        <v>30049600</v>
      </c>
      <c r="F31" s="55">
        <v>0</v>
      </c>
      <c r="G31" s="55">
        <v>0</v>
      </c>
      <c r="H31" s="55">
        <v>0</v>
      </c>
      <c r="I31" s="55">
        <v>50000</v>
      </c>
      <c r="J31" s="55">
        <v>2500000</v>
      </c>
      <c r="K31" s="55">
        <v>87635661</v>
      </c>
      <c r="L31" s="56">
        <v>237318506</v>
      </c>
      <c r="M31" s="57">
        <v>17659223</v>
      </c>
      <c r="N31" s="58">
        <v>45161354</v>
      </c>
      <c r="O31" s="55">
        <v>0</v>
      </c>
      <c r="P31" s="58">
        <v>0</v>
      </c>
      <c r="Q31" s="58">
        <v>10718189</v>
      </c>
      <c r="R31" s="58">
        <v>0</v>
      </c>
      <c r="S31" s="58">
        <v>134167000</v>
      </c>
      <c r="T31" s="58">
        <v>31870588</v>
      </c>
      <c r="U31" s="56">
        <v>239576354</v>
      </c>
      <c r="V31" s="59">
        <v>31252300</v>
      </c>
    </row>
    <row r="32" spans="1:22" s="10" customFormat="1" ht="12.75" customHeight="1">
      <c r="A32" s="25"/>
      <c r="B32" s="52" t="s">
        <v>124</v>
      </c>
      <c r="C32" s="53" t="s">
        <v>125</v>
      </c>
      <c r="D32" s="54">
        <v>66807170</v>
      </c>
      <c r="E32" s="55">
        <v>0</v>
      </c>
      <c r="F32" s="55">
        <v>0</v>
      </c>
      <c r="G32" s="55">
        <v>0</v>
      </c>
      <c r="H32" s="55">
        <v>0</v>
      </c>
      <c r="I32" s="55">
        <v>2100000</v>
      </c>
      <c r="J32" s="55">
        <v>2169600</v>
      </c>
      <c r="K32" s="55">
        <v>66803929</v>
      </c>
      <c r="L32" s="56">
        <v>137880699</v>
      </c>
      <c r="M32" s="57">
        <v>28779832</v>
      </c>
      <c r="N32" s="58">
        <v>0</v>
      </c>
      <c r="O32" s="55">
        <v>0</v>
      </c>
      <c r="P32" s="58">
        <v>0</v>
      </c>
      <c r="Q32" s="58">
        <v>755323</v>
      </c>
      <c r="R32" s="58">
        <v>0</v>
      </c>
      <c r="S32" s="58">
        <v>122283167</v>
      </c>
      <c r="T32" s="58">
        <v>18742941</v>
      </c>
      <c r="U32" s="56">
        <v>170561263</v>
      </c>
      <c r="V32" s="59">
        <v>26347900</v>
      </c>
    </row>
    <row r="33" spans="1:22" s="10" customFormat="1" ht="12.75" customHeight="1">
      <c r="A33" s="25"/>
      <c r="B33" s="52" t="s">
        <v>126</v>
      </c>
      <c r="C33" s="53" t="s">
        <v>127</v>
      </c>
      <c r="D33" s="54">
        <v>149305714</v>
      </c>
      <c r="E33" s="55">
        <v>55000000</v>
      </c>
      <c r="F33" s="55">
        <v>0</v>
      </c>
      <c r="G33" s="55">
        <v>0</v>
      </c>
      <c r="H33" s="55">
        <v>0</v>
      </c>
      <c r="I33" s="55">
        <v>2809000</v>
      </c>
      <c r="J33" s="55">
        <v>22222733</v>
      </c>
      <c r="K33" s="55">
        <v>150535137</v>
      </c>
      <c r="L33" s="56">
        <v>379872584</v>
      </c>
      <c r="M33" s="57">
        <v>76208713</v>
      </c>
      <c r="N33" s="58">
        <v>61763690</v>
      </c>
      <c r="O33" s="55">
        <v>0</v>
      </c>
      <c r="P33" s="58">
        <v>0</v>
      </c>
      <c r="Q33" s="58">
        <v>19486858</v>
      </c>
      <c r="R33" s="58">
        <v>0</v>
      </c>
      <c r="S33" s="58">
        <v>203270998</v>
      </c>
      <c r="T33" s="58">
        <v>34468740</v>
      </c>
      <c r="U33" s="56">
        <v>395198999</v>
      </c>
      <c r="V33" s="59">
        <v>34637400</v>
      </c>
    </row>
    <row r="34" spans="1:22" s="10" customFormat="1" ht="12.75" customHeight="1">
      <c r="A34" s="25"/>
      <c r="B34" s="52" t="s">
        <v>128</v>
      </c>
      <c r="C34" s="53" t="s">
        <v>129</v>
      </c>
      <c r="D34" s="54">
        <v>86885000</v>
      </c>
      <c r="E34" s="55">
        <v>65000000</v>
      </c>
      <c r="F34" s="55">
        <v>0</v>
      </c>
      <c r="G34" s="55">
        <v>0</v>
      </c>
      <c r="H34" s="55">
        <v>0</v>
      </c>
      <c r="I34" s="55">
        <v>4000000</v>
      </c>
      <c r="J34" s="55">
        <v>4200000</v>
      </c>
      <c r="K34" s="55">
        <v>126669872</v>
      </c>
      <c r="L34" s="56">
        <v>286754872</v>
      </c>
      <c r="M34" s="57">
        <v>42525876</v>
      </c>
      <c r="N34" s="58">
        <v>124689718</v>
      </c>
      <c r="O34" s="55">
        <v>0</v>
      </c>
      <c r="P34" s="58">
        <v>0</v>
      </c>
      <c r="Q34" s="58">
        <v>23166000</v>
      </c>
      <c r="R34" s="58">
        <v>26324998</v>
      </c>
      <c r="S34" s="58">
        <v>70396000</v>
      </c>
      <c r="T34" s="58">
        <v>30313930</v>
      </c>
      <c r="U34" s="56">
        <v>317416522</v>
      </c>
      <c r="V34" s="59">
        <v>22862000</v>
      </c>
    </row>
    <row r="35" spans="1:22" s="10" customFormat="1" ht="12.75" customHeight="1">
      <c r="A35" s="25"/>
      <c r="B35" s="52" t="s">
        <v>130</v>
      </c>
      <c r="C35" s="53" t="s">
        <v>131</v>
      </c>
      <c r="D35" s="54">
        <v>116360971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641132</v>
      </c>
      <c r="K35" s="55">
        <v>89298654</v>
      </c>
      <c r="L35" s="56">
        <v>206300757</v>
      </c>
      <c r="M35" s="57">
        <v>7500000</v>
      </c>
      <c r="N35" s="58">
        <v>0</v>
      </c>
      <c r="O35" s="55">
        <v>0</v>
      </c>
      <c r="P35" s="58">
        <v>0</v>
      </c>
      <c r="Q35" s="58">
        <v>900000</v>
      </c>
      <c r="R35" s="58">
        <v>0</v>
      </c>
      <c r="S35" s="58">
        <v>210861000</v>
      </c>
      <c r="T35" s="58">
        <v>20274627</v>
      </c>
      <c r="U35" s="56">
        <v>239535627</v>
      </c>
      <c r="V35" s="59">
        <v>55962000</v>
      </c>
    </row>
    <row r="36" spans="1:22" s="10" customFormat="1" ht="12.75" customHeight="1">
      <c r="A36" s="25"/>
      <c r="B36" s="52" t="s">
        <v>132</v>
      </c>
      <c r="C36" s="53" t="s">
        <v>133</v>
      </c>
      <c r="D36" s="54">
        <v>85277813</v>
      </c>
      <c r="E36" s="55">
        <v>15070000</v>
      </c>
      <c r="F36" s="55">
        <v>0</v>
      </c>
      <c r="G36" s="55">
        <v>0</v>
      </c>
      <c r="H36" s="55">
        <v>0</v>
      </c>
      <c r="I36" s="55">
        <v>2215786</v>
      </c>
      <c r="J36" s="55">
        <v>6000000</v>
      </c>
      <c r="K36" s="55">
        <v>75464404</v>
      </c>
      <c r="L36" s="56">
        <v>184028003</v>
      </c>
      <c r="M36" s="57">
        <v>4615315</v>
      </c>
      <c r="N36" s="58">
        <v>10570229</v>
      </c>
      <c r="O36" s="55">
        <v>0</v>
      </c>
      <c r="P36" s="58">
        <v>0</v>
      </c>
      <c r="Q36" s="58">
        <v>4628590</v>
      </c>
      <c r="R36" s="58">
        <v>0</v>
      </c>
      <c r="S36" s="58">
        <v>168108310</v>
      </c>
      <c r="T36" s="58">
        <v>11689325</v>
      </c>
      <c r="U36" s="56">
        <v>199611769</v>
      </c>
      <c r="V36" s="59">
        <v>44278900</v>
      </c>
    </row>
    <row r="37" spans="1:22" s="10" customFormat="1" ht="12.75" customHeight="1">
      <c r="A37" s="25"/>
      <c r="B37" s="52" t="s">
        <v>134</v>
      </c>
      <c r="C37" s="53" t="s">
        <v>135</v>
      </c>
      <c r="D37" s="54">
        <v>78242534</v>
      </c>
      <c r="E37" s="55">
        <v>0</v>
      </c>
      <c r="F37" s="55">
        <v>0</v>
      </c>
      <c r="G37" s="55">
        <v>0</v>
      </c>
      <c r="H37" s="55">
        <v>0</v>
      </c>
      <c r="I37" s="55">
        <v>200000</v>
      </c>
      <c r="J37" s="55">
        <v>2000000</v>
      </c>
      <c r="K37" s="55">
        <v>120931360</v>
      </c>
      <c r="L37" s="56">
        <v>201373894</v>
      </c>
      <c r="M37" s="57">
        <v>4279211</v>
      </c>
      <c r="N37" s="58">
        <v>0</v>
      </c>
      <c r="O37" s="55">
        <v>0</v>
      </c>
      <c r="P37" s="58">
        <v>0</v>
      </c>
      <c r="Q37" s="58">
        <v>1084743</v>
      </c>
      <c r="R37" s="58">
        <v>0</v>
      </c>
      <c r="S37" s="58">
        <v>182204999</v>
      </c>
      <c r="T37" s="58">
        <v>38123938</v>
      </c>
      <c r="U37" s="56">
        <v>225692891</v>
      </c>
      <c r="V37" s="59">
        <v>41794000</v>
      </c>
    </row>
    <row r="38" spans="1:22" s="10" customFormat="1" ht="12.75" customHeight="1">
      <c r="A38" s="25"/>
      <c r="B38" s="52" t="s">
        <v>136</v>
      </c>
      <c r="C38" s="53" t="s">
        <v>137</v>
      </c>
      <c r="D38" s="54">
        <v>47901309</v>
      </c>
      <c r="E38" s="55">
        <v>11930971</v>
      </c>
      <c r="F38" s="55">
        <v>0</v>
      </c>
      <c r="G38" s="55">
        <v>0</v>
      </c>
      <c r="H38" s="55">
        <v>0</v>
      </c>
      <c r="I38" s="55">
        <v>454000</v>
      </c>
      <c r="J38" s="55">
        <v>2000000</v>
      </c>
      <c r="K38" s="55">
        <v>46415215</v>
      </c>
      <c r="L38" s="56">
        <v>108701495</v>
      </c>
      <c r="M38" s="57">
        <v>5778548</v>
      </c>
      <c r="N38" s="58">
        <v>4682500</v>
      </c>
      <c r="O38" s="55">
        <v>0</v>
      </c>
      <c r="P38" s="58">
        <v>0</v>
      </c>
      <c r="Q38" s="58">
        <v>1009936</v>
      </c>
      <c r="R38" s="58">
        <v>0</v>
      </c>
      <c r="S38" s="58">
        <v>83700994</v>
      </c>
      <c r="T38" s="58">
        <v>15060760</v>
      </c>
      <c r="U38" s="56">
        <v>110232738</v>
      </c>
      <c r="V38" s="59">
        <v>17911994</v>
      </c>
    </row>
    <row r="39" spans="1:22" s="10" customFormat="1" ht="12.75" customHeight="1">
      <c r="A39" s="25"/>
      <c r="B39" s="52" t="s">
        <v>138</v>
      </c>
      <c r="C39" s="53" t="s">
        <v>139</v>
      </c>
      <c r="D39" s="54">
        <v>265938793</v>
      </c>
      <c r="E39" s="55">
        <v>267213408</v>
      </c>
      <c r="F39" s="55">
        <v>0</v>
      </c>
      <c r="G39" s="55">
        <v>0</v>
      </c>
      <c r="H39" s="55">
        <v>0</v>
      </c>
      <c r="I39" s="55">
        <v>154000</v>
      </c>
      <c r="J39" s="55">
        <v>22496360</v>
      </c>
      <c r="K39" s="55">
        <v>161207719</v>
      </c>
      <c r="L39" s="56">
        <v>717010280</v>
      </c>
      <c r="M39" s="57">
        <v>105875099</v>
      </c>
      <c r="N39" s="58">
        <v>241833559</v>
      </c>
      <c r="O39" s="55">
        <v>0</v>
      </c>
      <c r="P39" s="58">
        <v>0</v>
      </c>
      <c r="Q39" s="58">
        <v>44639345</v>
      </c>
      <c r="R39" s="58">
        <v>0</v>
      </c>
      <c r="S39" s="58">
        <v>180369000</v>
      </c>
      <c r="T39" s="58">
        <v>91247112</v>
      </c>
      <c r="U39" s="56">
        <v>663964115</v>
      </c>
      <c r="V39" s="59">
        <v>0</v>
      </c>
    </row>
    <row r="40" spans="1:22" s="10" customFormat="1" ht="12.75" customHeight="1">
      <c r="A40" s="25"/>
      <c r="B40" s="52" t="s">
        <v>140</v>
      </c>
      <c r="C40" s="53" t="s">
        <v>141</v>
      </c>
      <c r="D40" s="54">
        <v>98540463</v>
      </c>
      <c r="E40" s="55">
        <v>26599079</v>
      </c>
      <c r="F40" s="55">
        <v>0</v>
      </c>
      <c r="G40" s="55">
        <v>0</v>
      </c>
      <c r="H40" s="55">
        <v>0</v>
      </c>
      <c r="I40" s="55">
        <v>53200</v>
      </c>
      <c r="J40" s="55">
        <v>7810820</v>
      </c>
      <c r="K40" s="55">
        <v>200822559</v>
      </c>
      <c r="L40" s="56">
        <v>333826121</v>
      </c>
      <c r="M40" s="57">
        <v>28254505</v>
      </c>
      <c r="N40" s="58">
        <v>25983014</v>
      </c>
      <c r="O40" s="55">
        <v>0</v>
      </c>
      <c r="P40" s="58">
        <v>0</v>
      </c>
      <c r="Q40" s="58">
        <v>2926915</v>
      </c>
      <c r="R40" s="58">
        <v>0</v>
      </c>
      <c r="S40" s="58">
        <v>241540000</v>
      </c>
      <c r="T40" s="58">
        <v>46207570</v>
      </c>
      <c r="U40" s="56">
        <v>344912004</v>
      </c>
      <c r="V40" s="59">
        <v>67795000</v>
      </c>
    </row>
    <row r="41" spans="1:22" s="10" customFormat="1" ht="12.75" customHeight="1">
      <c r="A41" s="25"/>
      <c r="B41" s="52" t="s">
        <v>142</v>
      </c>
      <c r="C41" s="53" t="s">
        <v>143</v>
      </c>
      <c r="D41" s="54">
        <v>87122340</v>
      </c>
      <c r="E41" s="55">
        <v>34506416</v>
      </c>
      <c r="F41" s="55">
        <v>0</v>
      </c>
      <c r="G41" s="55">
        <v>0</v>
      </c>
      <c r="H41" s="55">
        <v>0</v>
      </c>
      <c r="I41" s="55">
        <v>3163384</v>
      </c>
      <c r="J41" s="55">
        <v>4962966</v>
      </c>
      <c r="K41" s="55">
        <v>106509123</v>
      </c>
      <c r="L41" s="56">
        <v>236264229</v>
      </c>
      <c r="M41" s="57">
        <v>8146650</v>
      </c>
      <c r="N41" s="58">
        <v>41712079</v>
      </c>
      <c r="O41" s="55">
        <v>0</v>
      </c>
      <c r="P41" s="58">
        <v>0</v>
      </c>
      <c r="Q41" s="58">
        <v>9101160</v>
      </c>
      <c r="R41" s="58">
        <v>0</v>
      </c>
      <c r="S41" s="58">
        <v>189168000</v>
      </c>
      <c r="T41" s="58">
        <v>20926418</v>
      </c>
      <c r="U41" s="56">
        <v>269054307</v>
      </c>
      <c r="V41" s="59">
        <v>44850250</v>
      </c>
    </row>
    <row r="42" spans="1:22" s="10" customFormat="1" ht="12.75" customHeight="1">
      <c r="A42" s="25"/>
      <c r="B42" s="52" t="s">
        <v>144</v>
      </c>
      <c r="C42" s="53" t="s">
        <v>145</v>
      </c>
      <c r="D42" s="54">
        <v>95188237</v>
      </c>
      <c r="E42" s="55">
        <v>77868000</v>
      </c>
      <c r="F42" s="55">
        <v>0</v>
      </c>
      <c r="G42" s="55">
        <v>0</v>
      </c>
      <c r="H42" s="55">
        <v>0</v>
      </c>
      <c r="I42" s="55">
        <v>459107</v>
      </c>
      <c r="J42" s="55">
        <v>2575000</v>
      </c>
      <c r="K42" s="55">
        <v>62114687</v>
      </c>
      <c r="L42" s="56">
        <v>238205031</v>
      </c>
      <c r="M42" s="57">
        <v>38548980</v>
      </c>
      <c r="N42" s="58">
        <v>98609548</v>
      </c>
      <c r="O42" s="55">
        <v>0</v>
      </c>
      <c r="P42" s="58">
        <v>0</v>
      </c>
      <c r="Q42" s="58">
        <v>27990113</v>
      </c>
      <c r="R42" s="58">
        <v>0</v>
      </c>
      <c r="S42" s="58">
        <v>84257000</v>
      </c>
      <c r="T42" s="58">
        <v>30730921</v>
      </c>
      <c r="U42" s="56">
        <v>280136562</v>
      </c>
      <c r="V42" s="59">
        <v>23801000</v>
      </c>
    </row>
    <row r="43" spans="1:22" s="10" customFormat="1" ht="12.75" customHeight="1">
      <c r="A43" s="25"/>
      <c r="B43" s="52" t="s">
        <v>146</v>
      </c>
      <c r="C43" s="53" t="s">
        <v>147</v>
      </c>
      <c r="D43" s="54">
        <v>143497095</v>
      </c>
      <c r="E43" s="55">
        <v>0</v>
      </c>
      <c r="F43" s="55">
        <v>0</v>
      </c>
      <c r="G43" s="55">
        <v>0</v>
      </c>
      <c r="H43" s="55">
        <v>0</v>
      </c>
      <c r="I43" s="55">
        <v>1173020</v>
      </c>
      <c r="J43" s="55">
        <v>9000000</v>
      </c>
      <c r="K43" s="55">
        <v>156954939</v>
      </c>
      <c r="L43" s="56">
        <v>310625054</v>
      </c>
      <c r="M43" s="57">
        <v>28628147</v>
      </c>
      <c r="N43" s="58">
        <v>0</v>
      </c>
      <c r="O43" s="55">
        <v>0</v>
      </c>
      <c r="P43" s="58">
        <v>0</v>
      </c>
      <c r="Q43" s="58">
        <v>1286045</v>
      </c>
      <c r="R43" s="58">
        <v>0</v>
      </c>
      <c r="S43" s="58">
        <v>311243988</v>
      </c>
      <c r="T43" s="58">
        <v>53956858</v>
      </c>
      <c r="U43" s="56">
        <v>395115038</v>
      </c>
      <c r="V43" s="59">
        <v>79325988</v>
      </c>
    </row>
    <row r="44" spans="1:22" s="10" customFormat="1" ht="12.75" customHeight="1">
      <c r="A44" s="25"/>
      <c r="B44" s="52" t="s">
        <v>148</v>
      </c>
      <c r="C44" s="53" t="s">
        <v>149</v>
      </c>
      <c r="D44" s="54">
        <v>71166461</v>
      </c>
      <c r="E44" s="55">
        <v>0</v>
      </c>
      <c r="F44" s="55">
        <v>0</v>
      </c>
      <c r="G44" s="55">
        <v>0</v>
      </c>
      <c r="H44" s="55">
        <v>0</v>
      </c>
      <c r="I44" s="55">
        <v>368200</v>
      </c>
      <c r="J44" s="55">
        <v>8416000</v>
      </c>
      <c r="K44" s="55">
        <v>138183967</v>
      </c>
      <c r="L44" s="56">
        <v>218134628</v>
      </c>
      <c r="M44" s="57">
        <v>8416000</v>
      </c>
      <c r="N44" s="58">
        <v>0</v>
      </c>
      <c r="O44" s="55">
        <v>0</v>
      </c>
      <c r="P44" s="58">
        <v>0</v>
      </c>
      <c r="Q44" s="58">
        <v>1000000</v>
      </c>
      <c r="R44" s="58">
        <v>0</v>
      </c>
      <c r="S44" s="58">
        <v>226394000</v>
      </c>
      <c r="T44" s="58">
        <v>25647239</v>
      </c>
      <c r="U44" s="56">
        <v>261457239</v>
      </c>
      <c r="V44" s="59">
        <v>83420000</v>
      </c>
    </row>
    <row r="45" spans="1:22" s="10" customFormat="1" ht="12.75" customHeight="1">
      <c r="A45" s="25"/>
      <c r="B45" s="52" t="s">
        <v>150</v>
      </c>
      <c r="C45" s="53" t="s">
        <v>151</v>
      </c>
      <c r="D45" s="54">
        <v>136961596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3171000</v>
      </c>
      <c r="K45" s="55">
        <v>194491799</v>
      </c>
      <c r="L45" s="56">
        <v>334624395</v>
      </c>
      <c r="M45" s="57">
        <v>7404502</v>
      </c>
      <c r="N45" s="58">
        <v>-2290658</v>
      </c>
      <c r="O45" s="55">
        <v>0</v>
      </c>
      <c r="P45" s="58">
        <v>0</v>
      </c>
      <c r="Q45" s="58">
        <v>226864</v>
      </c>
      <c r="R45" s="58">
        <v>0</v>
      </c>
      <c r="S45" s="58">
        <v>355792000</v>
      </c>
      <c r="T45" s="58">
        <v>92360455</v>
      </c>
      <c r="U45" s="56">
        <v>453493163</v>
      </c>
      <c r="V45" s="59">
        <v>96269000</v>
      </c>
    </row>
    <row r="46" spans="1:22" s="10" customFormat="1" ht="12.75" customHeight="1">
      <c r="A46" s="25"/>
      <c r="B46" s="52" t="s">
        <v>152</v>
      </c>
      <c r="C46" s="53" t="s">
        <v>153</v>
      </c>
      <c r="D46" s="54">
        <v>95075129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218604153</v>
      </c>
      <c r="L46" s="56">
        <v>313679282</v>
      </c>
      <c r="M46" s="57">
        <v>21015215</v>
      </c>
      <c r="N46" s="58">
        <v>0</v>
      </c>
      <c r="O46" s="55">
        <v>0</v>
      </c>
      <c r="P46" s="58">
        <v>0</v>
      </c>
      <c r="Q46" s="58">
        <v>1377378</v>
      </c>
      <c r="R46" s="58">
        <v>0</v>
      </c>
      <c r="S46" s="58">
        <v>233735874</v>
      </c>
      <c r="T46" s="58">
        <v>33665915</v>
      </c>
      <c r="U46" s="56">
        <v>289794382</v>
      </c>
      <c r="V46" s="59">
        <v>62611060</v>
      </c>
    </row>
    <row r="47" spans="1:22" s="10" customFormat="1" ht="12.75" customHeight="1">
      <c r="A47" s="25"/>
      <c r="B47" s="52" t="s">
        <v>154</v>
      </c>
      <c r="C47" s="53" t="s">
        <v>155</v>
      </c>
      <c r="D47" s="54">
        <v>442922790</v>
      </c>
      <c r="E47" s="55">
        <v>306543054</v>
      </c>
      <c r="F47" s="55">
        <v>0</v>
      </c>
      <c r="G47" s="55">
        <v>0</v>
      </c>
      <c r="H47" s="55">
        <v>0</v>
      </c>
      <c r="I47" s="55">
        <v>29969854</v>
      </c>
      <c r="J47" s="55">
        <v>29539809</v>
      </c>
      <c r="K47" s="55">
        <v>316430138</v>
      </c>
      <c r="L47" s="56">
        <v>1125405645</v>
      </c>
      <c r="M47" s="57">
        <v>246182733</v>
      </c>
      <c r="N47" s="58">
        <v>418513317</v>
      </c>
      <c r="O47" s="55">
        <v>0</v>
      </c>
      <c r="P47" s="58">
        <v>0</v>
      </c>
      <c r="Q47" s="58">
        <v>50341679</v>
      </c>
      <c r="R47" s="58">
        <v>0</v>
      </c>
      <c r="S47" s="58">
        <v>635533126</v>
      </c>
      <c r="T47" s="58">
        <v>93035458</v>
      </c>
      <c r="U47" s="56">
        <v>1443606313</v>
      </c>
      <c r="V47" s="59">
        <v>314202519</v>
      </c>
    </row>
    <row r="48" spans="1:22" s="10" customFormat="1" ht="12.75" customHeight="1">
      <c r="A48" s="25"/>
      <c r="B48" s="52" t="s">
        <v>156</v>
      </c>
      <c r="C48" s="53" t="s">
        <v>157</v>
      </c>
      <c r="D48" s="54">
        <v>114330288</v>
      </c>
      <c r="E48" s="55">
        <v>42000000</v>
      </c>
      <c r="F48" s="55">
        <v>0</v>
      </c>
      <c r="G48" s="55">
        <v>0</v>
      </c>
      <c r="H48" s="55">
        <v>0</v>
      </c>
      <c r="I48" s="55">
        <v>0</v>
      </c>
      <c r="J48" s="55">
        <v>5000000</v>
      </c>
      <c r="K48" s="55">
        <v>176281753</v>
      </c>
      <c r="L48" s="56">
        <v>337612041</v>
      </c>
      <c r="M48" s="57">
        <v>35612498</v>
      </c>
      <c r="N48" s="58">
        <v>51956560</v>
      </c>
      <c r="O48" s="55">
        <v>0</v>
      </c>
      <c r="P48" s="58">
        <v>0</v>
      </c>
      <c r="Q48" s="58">
        <v>9859760</v>
      </c>
      <c r="R48" s="58">
        <v>0</v>
      </c>
      <c r="S48" s="58">
        <v>313976600</v>
      </c>
      <c r="T48" s="58">
        <v>24644050</v>
      </c>
      <c r="U48" s="56">
        <v>436049468</v>
      </c>
      <c r="V48" s="59">
        <v>98435100</v>
      </c>
    </row>
    <row r="49" spans="1:22" s="10" customFormat="1" ht="12.75" customHeight="1">
      <c r="A49" s="25"/>
      <c r="B49" s="52" t="s">
        <v>158</v>
      </c>
      <c r="C49" s="53" t="s">
        <v>159</v>
      </c>
      <c r="D49" s="54">
        <v>77304090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5000000</v>
      </c>
      <c r="K49" s="55">
        <v>191349167</v>
      </c>
      <c r="L49" s="56">
        <v>273653257</v>
      </c>
      <c r="M49" s="57">
        <v>15508500</v>
      </c>
      <c r="N49" s="58">
        <v>0</v>
      </c>
      <c r="O49" s="55">
        <v>0</v>
      </c>
      <c r="P49" s="58">
        <v>0</v>
      </c>
      <c r="Q49" s="58">
        <v>1500000</v>
      </c>
      <c r="R49" s="58">
        <v>0</v>
      </c>
      <c r="S49" s="58">
        <v>347098898</v>
      </c>
      <c r="T49" s="58">
        <v>47286549</v>
      </c>
      <c r="U49" s="56">
        <v>411393947</v>
      </c>
      <c r="V49" s="59">
        <v>76707000</v>
      </c>
    </row>
    <row r="50" spans="1:22" s="10" customFormat="1" ht="12.75" customHeight="1">
      <c r="A50" s="25"/>
      <c r="B50" s="52" t="s">
        <v>160</v>
      </c>
      <c r="C50" s="53" t="s">
        <v>161</v>
      </c>
      <c r="D50" s="54">
        <v>107802195</v>
      </c>
      <c r="E50" s="55">
        <v>33594401</v>
      </c>
      <c r="F50" s="55">
        <v>0</v>
      </c>
      <c r="G50" s="55">
        <v>0</v>
      </c>
      <c r="H50" s="55">
        <v>0</v>
      </c>
      <c r="I50" s="55">
        <v>400000</v>
      </c>
      <c r="J50" s="55">
        <v>2100735</v>
      </c>
      <c r="K50" s="55">
        <v>200072902</v>
      </c>
      <c r="L50" s="56">
        <v>343970233</v>
      </c>
      <c r="M50" s="57">
        <v>23570591</v>
      </c>
      <c r="N50" s="58">
        <v>35076375</v>
      </c>
      <c r="O50" s="55">
        <v>0</v>
      </c>
      <c r="P50" s="58">
        <v>0</v>
      </c>
      <c r="Q50" s="58">
        <v>2365059</v>
      </c>
      <c r="R50" s="58">
        <v>0</v>
      </c>
      <c r="S50" s="58">
        <v>307969000</v>
      </c>
      <c r="T50" s="58">
        <v>19965873</v>
      </c>
      <c r="U50" s="56">
        <v>388946898</v>
      </c>
      <c r="V50" s="59">
        <v>72446000</v>
      </c>
    </row>
    <row r="51" spans="1:22" s="10" customFormat="1" ht="12.75" customHeight="1">
      <c r="A51" s="25"/>
      <c r="B51" s="52" t="s">
        <v>162</v>
      </c>
      <c r="C51" s="53" t="s">
        <v>163</v>
      </c>
      <c r="D51" s="54">
        <v>60560517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1578000</v>
      </c>
      <c r="K51" s="55">
        <v>63568361</v>
      </c>
      <c r="L51" s="56">
        <v>125706878</v>
      </c>
      <c r="M51" s="57">
        <v>9118974</v>
      </c>
      <c r="N51" s="58">
        <v>0</v>
      </c>
      <c r="O51" s="55">
        <v>0</v>
      </c>
      <c r="P51" s="58">
        <v>0</v>
      </c>
      <c r="Q51" s="58">
        <v>0</v>
      </c>
      <c r="R51" s="58">
        <v>315600</v>
      </c>
      <c r="S51" s="58">
        <v>190289950</v>
      </c>
      <c r="T51" s="58">
        <v>6640747</v>
      </c>
      <c r="U51" s="56">
        <v>206365271</v>
      </c>
      <c r="V51" s="59">
        <v>77078950</v>
      </c>
    </row>
    <row r="52" spans="1:22" s="10" customFormat="1" ht="12.75" customHeight="1">
      <c r="A52" s="25"/>
      <c r="B52" s="60" t="s">
        <v>164</v>
      </c>
      <c r="C52" s="53" t="s">
        <v>165</v>
      </c>
      <c r="D52" s="54">
        <v>51715358</v>
      </c>
      <c r="E52" s="55">
        <v>30000000</v>
      </c>
      <c r="F52" s="55">
        <v>2000000</v>
      </c>
      <c r="G52" s="55">
        <v>0</v>
      </c>
      <c r="H52" s="55">
        <v>0</v>
      </c>
      <c r="I52" s="55">
        <v>52850</v>
      </c>
      <c r="J52" s="55">
        <v>22998206</v>
      </c>
      <c r="K52" s="55">
        <v>73380340</v>
      </c>
      <c r="L52" s="56">
        <v>180146754</v>
      </c>
      <c r="M52" s="57">
        <v>19797160</v>
      </c>
      <c r="N52" s="58">
        <v>22967000</v>
      </c>
      <c r="O52" s="55">
        <v>8865000</v>
      </c>
      <c r="P52" s="58">
        <v>8486000</v>
      </c>
      <c r="Q52" s="58">
        <v>10108000</v>
      </c>
      <c r="R52" s="58">
        <v>0</v>
      </c>
      <c r="S52" s="58">
        <v>111001000</v>
      </c>
      <c r="T52" s="58">
        <v>7309667</v>
      </c>
      <c r="U52" s="56">
        <v>188533827</v>
      </c>
      <c r="V52" s="59">
        <v>49949000</v>
      </c>
    </row>
    <row r="53" spans="1:22" s="10" customFormat="1" ht="12.75" customHeight="1">
      <c r="A53" s="25"/>
      <c r="B53" s="52" t="s">
        <v>166</v>
      </c>
      <c r="C53" s="53" t="s">
        <v>167</v>
      </c>
      <c r="D53" s="54">
        <v>112522961</v>
      </c>
      <c r="E53" s="55">
        <v>48657350</v>
      </c>
      <c r="F53" s="55">
        <v>34000000</v>
      </c>
      <c r="G53" s="55">
        <v>0</v>
      </c>
      <c r="H53" s="55">
        <v>0</v>
      </c>
      <c r="I53" s="55">
        <v>0</v>
      </c>
      <c r="J53" s="55">
        <v>41291163</v>
      </c>
      <c r="K53" s="55">
        <v>149295991</v>
      </c>
      <c r="L53" s="56">
        <v>385767465</v>
      </c>
      <c r="M53" s="57">
        <v>21158287</v>
      </c>
      <c r="N53" s="58">
        <v>70079620</v>
      </c>
      <c r="O53" s="55">
        <v>16427462</v>
      </c>
      <c r="P53" s="58">
        <v>15347109</v>
      </c>
      <c r="Q53" s="58">
        <v>11180915</v>
      </c>
      <c r="R53" s="58">
        <v>0</v>
      </c>
      <c r="S53" s="58">
        <v>124820691</v>
      </c>
      <c r="T53" s="58">
        <v>15491968</v>
      </c>
      <c r="U53" s="56">
        <v>274506052</v>
      </c>
      <c r="V53" s="59">
        <v>44240691</v>
      </c>
    </row>
    <row r="54" spans="1:22" s="10" customFormat="1" ht="12.75" customHeight="1">
      <c r="A54" s="25"/>
      <c r="B54" s="52" t="s">
        <v>168</v>
      </c>
      <c r="C54" s="53" t="s">
        <v>169</v>
      </c>
      <c r="D54" s="54">
        <v>72060588</v>
      </c>
      <c r="E54" s="55">
        <v>26692685</v>
      </c>
      <c r="F54" s="55">
        <v>0</v>
      </c>
      <c r="G54" s="55">
        <v>0</v>
      </c>
      <c r="H54" s="55">
        <v>0</v>
      </c>
      <c r="I54" s="55">
        <v>4879000</v>
      </c>
      <c r="J54" s="55">
        <v>22690500</v>
      </c>
      <c r="K54" s="55">
        <v>74860013</v>
      </c>
      <c r="L54" s="56">
        <v>201182786</v>
      </c>
      <c r="M54" s="57">
        <v>7981014</v>
      </c>
      <c r="N54" s="58">
        <v>36128820</v>
      </c>
      <c r="O54" s="55">
        <v>11591579</v>
      </c>
      <c r="P54" s="58">
        <v>10575599</v>
      </c>
      <c r="Q54" s="58">
        <v>6706056</v>
      </c>
      <c r="R54" s="58">
        <v>0</v>
      </c>
      <c r="S54" s="58">
        <v>171101001</v>
      </c>
      <c r="T54" s="58">
        <v>47155124</v>
      </c>
      <c r="U54" s="56">
        <v>291239193</v>
      </c>
      <c r="V54" s="59">
        <v>104708000</v>
      </c>
    </row>
    <row r="55" spans="1:22" s="10" customFormat="1" ht="12.75" customHeight="1">
      <c r="A55" s="25"/>
      <c r="B55" s="52" t="s">
        <v>170</v>
      </c>
      <c r="C55" s="53" t="s">
        <v>171</v>
      </c>
      <c r="D55" s="54">
        <v>94017000</v>
      </c>
      <c r="E55" s="55">
        <v>39858201</v>
      </c>
      <c r="F55" s="55">
        <v>2990000</v>
      </c>
      <c r="G55" s="55">
        <v>0</v>
      </c>
      <c r="H55" s="55">
        <v>0</v>
      </c>
      <c r="I55" s="55">
        <v>1406000</v>
      </c>
      <c r="J55" s="55">
        <v>51323799</v>
      </c>
      <c r="K55" s="55">
        <v>83165329</v>
      </c>
      <c r="L55" s="56">
        <v>272760329</v>
      </c>
      <c r="M55" s="57">
        <v>44450000</v>
      </c>
      <c r="N55" s="58">
        <v>34631000</v>
      </c>
      <c r="O55" s="55">
        <v>40167000</v>
      </c>
      <c r="P55" s="58">
        <v>23269000</v>
      </c>
      <c r="Q55" s="58">
        <v>15045000</v>
      </c>
      <c r="R55" s="58">
        <v>0</v>
      </c>
      <c r="S55" s="58">
        <v>144431098</v>
      </c>
      <c r="T55" s="58">
        <v>6437124</v>
      </c>
      <c r="U55" s="56">
        <v>308430222</v>
      </c>
      <c r="V55" s="59">
        <v>34019000</v>
      </c>
    </row>
    <row r="56" spans="1:22" s="10" customFormat="1" ht="12.75" customHeight="1">
      <c r="A56" s="25"/>
      <c r="B56" s="52" t="s">
        <v>172</v>
      </c>
      <c r="C56" s="53" t="s">
        <v>173</v>
      </c>
      <c r="D56" s="54">
        <v>41097109</v>
      </c>
      <c r="E56" s="55">
        <v>30000000</v>
      </c>
      <c r="F56" s="55">
        <v>4600000</v>
      </c>
      <c r="G56" s="55">
        <v>0</v>
      </c>
      <c r="H56" s="55">
        <v>0</v>
      </c>
      <c r="I56" s="55">
        <v>420000</v>
      </c>
      <c r="J56" s="55">
        <v>989000</v>
      </c>
      <c r="K56" s="55">
        <v>28555836</v>
      </c>
      <c r="L56" s="56">
        <v>105661945</v>
      </c>
      <c r="M56" s="57">
        <v>4903419</v>
      </c>
      <c r="N56" s="58">
        <v>13854057</v>
      </c>
      <c r="O56" s="55">
        <v>2474000</v>
      </c>
      <c r="P56" s="58">
        <v>10035511</v>
      </c>
      <c r="Q56" s="58">
        <v>6724180</v>
      </c>
      <c r="R56" s="58">
        <v>0</v>
      </c>
      <c r="S56" s="58">
        <v>178261000</v>
      </c>
      <c r="T56" s="58">
        <v>15001203</v>
      </c>
      <c r="U56" s="56">
        <v>231253370</v>
      </c>
      <c r="V56" s="59">
        <v>125086000</v>
      </c>
    </row>
    <row r="57" spans="1:22" s="10" customFormat="1" ht="12.75" customHeight="1">
      <c r="A57" s="25"/>
      <c r="B57" s="52" t="s">
        <v>174</v>
      </c>
      <c r="C57" s="53" t="s">
        <v>175</v>
      </c>
      <c r="D57" s="54">
        <v>63593913</v>
      </c>
      <c r="E57" s="55">
        <v>28635000</v>
      </c>
      <c r="F57" s="55">
        <v>3500000</v>
      </c>
      <c r="G57" s="55">
        <v>260000</v>
      </c>
      <c r="H57" s="55">
        <v>1500000</v>
      </c>
      <c r="I57" s="55">
        <v>2958000</v>
      </c>
      <c r="J57" s="55">
        <v>6100000</v>
      </c>
      <c r="K57" s="55">
        <v>74234409</v>
      </c>
      <c r="L57" s="56">
        <v>180781322</v>
      </c>
      <c r="M57" s="57">
        <v>18084600</v>
      </c>
      <c r="N57" s="58">
        <v>36415490</v>
      </c>
      <c r="O57" s="55">
        <v>8676707</v>
      </c>
      <c r="P57" s="58">
        <v>7055000</v>
      </c>
      <c r="Q57" s="58">
        <v>4466700</v>
      </c>
      <c r="R57" s="58">
        <v>0</v>
      </c>
      <c r="S57" s="58">
        <v>93826500</v>
      </c>
      <c r="T57" s="58">
        <v>5532000</v>
      </c>
      <c r="U57" s="56">
        <v>174056997</v>
      </c>
      <c r="V57" s="59">
        <v>23837500</v>
      </c>
    </row>
    <row r="58" spans="1:22" s="10" customFormat="1" ht="12.75" customHeight="1">
      <c r="A58" s="25"/>
      <c r="B58" s="52" t="s">
        <v>62</v>
      </c>
      <c r="C58" s="53" t="s">
        <v>63</v>
      </c>
      <c r="D58" s="54">
        <v>732641693</v>
      </c>
      <c r="E58" s="55">
        <v>442231254</v>
      </c>
      <c r="F58" s="55">
        <v>478973477</v>
      </c>
      <c r="G58" s="55">
        <v>0</v>
      </c>
      <c r="H58" s="55">
        <v>0</v>
      </c>
      <c r="I58" s="55">
        <v>133864802</v>
      </c>
      <c r="J58" s="55">
        <v>142020000</v>
      </c>
      <c r="K58" s="55">
        <v>485705086</v>
      </c>
      <c r="L58" s="56">
        <v>2415436312</v>
      </c>
      <c r="M58" s="57">
        <v>294052535</v>
      </c>
      <c r="N58" s="58">
        <v>673476058</v>
      </c>
      <c r="O58" s="55">
        <v>361259659</v>
      </c>
      <c r="P58" s="58">
        <v>155578326</v>
      </c>
      <c r="Q58" s="58">
        <v>88430380</v>
      </c>
      <c r="R58" s="58">
        <v>0</v>
      </c>
      <c r="S58" s="58">
        <v>624658000</v>
      </c>
      <c r="T58" s="58">
        <v>456249192</v>
      </c>
      <c r="U58" s="56">
        <v>2653704150</v>
      </c>
      <c r="V58" s="59">
        <v>163406000</v>
      </c>
    </row>
    <row r="59" spans="1:22" s="10" customFormat="1" ht="12.75" customHeight="1">
      <c r="A59" s="25"/>
      <c r="B59" s="52" t="s">
        <v>176</v>
      </c>
      <c r="C59" s="53" t="s">
        <v>177</v>
      </c>
      <c r="D59" s="54">
        <v>148438338</v>
      </c>
      <c r="E59" s="55">
        <v>0</v>
      </c>
      <c r="F59" s="55">
        <v>0</v>
      </c>
      <c r="G59" s="55">
        <v>0</v>
      </c>
      <c r="H59" s="55">
        <v>0</v>
      </c>
      <c r="I59" s="55">
        <v>15000000</v>
      </c>
      <c r="J59" s="55">
        <v>37500000</v>
      </c>
      <c r="K59" s="55">
        <v>245639000</v>
      </c>
      <c r="L59" s="56">
        <v>446577338</v>
      </c>
      <c r="M59" s="57">
        <v>22686000</v>
      </c>
      <c r="N59" s="58">
        <v>81974000</v>
      </c>
      <c r="O59" s="55">
        <v>46114000</v>
      </c>
      <c r="P59" s="58">
        <v>19664000</v>
      </c>
      <c r="Q59" s="58">
        <v>21591000</v>
      </c>
      <c r="R59" s="58">
        <v>0</v>
      </c>
      <c r="S59" s="58">
        <v>152250788</v>
      </c>
      <c r="T59" s="58">
        <v>33147000</v>
      </c>
      <c r="U59" s="56">
        <v>377426788</v>
      </c>
      <c r="V59" s="59">
        <v>32405788</v>
      </c>
    </row>
    <row r="60" spans="1:22" s="10" customFormat="1" ht="12.75" customHeight="1">
      <c r="A60" s="25"/>
      <c r="B60" s="52" t="s">
        <v>178</v>
      </c>
      <c r="C60" s="53" t="s">
        <v>179</v>
      </c>
      <c r="D60" s="54">
        <v>207481226</v>
      </c>
      <c r="E60" s="55">
        <v>67000000</v>
      </c>
      <c r="F60" s="55">
        <v>0</v>
      </c>
      <c r="G60" s="55">
        <v>0</v>
      </c>
      <c r="H60" s="55">
        <v>0</v>
      </c>
      <c r="I60" s="55">
        <v>2600000</v>
      </c>
      <c r="J60" s="55">
        <v>55999682</v>
      </c>
      <c r="K60" s="55">
        <v>325025920</v>
      </c>
      <c r="L60" s="56">
        <v>658106828</v>
      </c>
      <c r="M60" s="57">
        <v>50000000</v>
      </c>
      <c r="N60" s="58">
        <v>75706956</v>
      </c>
      <c r="O60" s="55">
        <v>55001885</v>
      </c>
      <c r="P60" s="58">
        <v>25019903</v>
      </c>
      <c r="Q60" s="58">
        <v>29999887</v>
      </c>
      <c r="R60" s="58">
        <v>0</v>
      </c>
      <c r="S60" s="58">
        <v>278609999</v>
      </c>
      <c r="T60" s="58">
        <v>37210973</v>
      </c>
      <c r="U60" s="56">
        <v>551549603</v>
      </c>
      <c r="V60" s="59">
        <v>101466000</v>
      </c>
    </row>
    <row r="61" spans="1:22" s="10" customFormat="1" ht="12.75" customHeight="1">
      <c r="A61" s="25"/>
      <c r="B61" s="52" t="s">
        <v>180</v>
      </c>
      <c r="C61" s="53" t="s">
        <v>181</v>
      </c>
      <c r="D61" s="54">
        <v>246273754</v>
      </c>
      <c r="E61" s="55">
        <v>161997710</v>
      </c>
      <c r="F61" s="55">
        <v>0</v>
      </c>
      <c r="G61" s="55">
        <v>0</v>
      </c>
      <c r="H61" s="55">
        <v>0</v>
      </c>
      <c r="I61" s="55">
        <v>8500000</v>
      </c>
      <c r="J61" s="55">
        <v>117111545</v>
      </c>
      <c r="K61" s="55">
        <v>345442425</v>
      </c>
      <c r="L61" s="56">
        <v>879325434</v>
      </c>
      <c r="M61" s="57">
        <v>156034669</v>
      </c>
      <c r="N61" s="58">
        <v>224906580</v>
      </c>
      <c r="O61" s="55">
        <v>72693563</v>
      </c>
      <c r="P61" s="58">
        <v>54205886</v>
      </c>
      <c r="Q61" s="58">
        <v>50492692</v>
      </c>
      <c r="R61" s="58">
        <v>0</v>
      </c>
      <c r="S61" s="58">
        <v>223545000</v>
      </c>
      <c r="T61" s="58">
        <v>179841252</v>
      </c>
      <c r="U61" s="56">
        <v>961719642</v>
      </c>
      <c r="V61" s="59">
        <v>72914000</v>
      </c>
    </row>
    <row r="62" spans="1:22" s="10" customFormat="1" ht="12.75" customHeight="1">
      <c r="A62" s="25"/>
      <c r="B62" s="52" t="s">
        <v>182</v>
      </c>
      <c r="C62" s="53" t="s">
        <v>183</v>
      </c>
      <c r="D62" s="54">
        <v>105019841</v>
      </c>
      <c r="E62" s="55">
        <v>53091421</v>
      </c>
      <c r="F62" s="55">
        <v>770000</v>
      </c>
      <c r="G62" s="55">
        <v>0</v>
      </c>
      <c r="H62" s="55">
        <v>0</v>
      </c>
      <c r="I62" s="55">
        <v>17845133</v>
      </c>
      <c r="J62" s="55">
        <v>55027045</v>
      </c>
      <c r="K62" s="55">
        <v>125236809</v>
      </c>
      <c r="L62" s="56">
        <v>356990249</v>
      </c>
      <c r="M62" s="57">
        <v>21272655</v>
      </c>
      <c r="N62" s="58">
        <v>53727406</v>
      </c>
      <c r="O62" s="55">
        <v>56375445</v>
      </c>
      <c r="P62" s="58">
        <v>22810014</v>
      </c>
      <c r="Q62" s="58">
        <v>22191109</v>
      </c>
      <c r="R62" s="58">
        <v>0</v>
      </c>
      <c r="S62" s="58">
        <v>155293999</v>
      </c>
      <c r="T62" s="58">
        <v>65352252</v>
      </c>
      <c r="U62" s="56">
        <v>397022880</v>
      </c>
      <c r="V62" s="59">
        <v>64927000</v>
      </c>
    </row>
    <row r="63" spans="1:22" s="10" customFormat="1" ht="12.75" customHeight="1">
      <c r="A63" s="25"/>
      <c r="B63" s="52" t="s">
        <v>184</v>
      </c>
      <c r="C63" s="53" t="s">
        <v>185</v>
      </c>
      <c r="D63" s="54">
        <v>489671490</v>
      </c>
      <c r="E63" s="55">
        <v>600000000</v>
      </c>
      <c r="F63" s="55">
        <v>31596347</v>
      </c>
      <c r="G63" s="55">
        <v>0</v>
      </c>
      <c r="H63" s="55">
        <v>0</v>
      </c>
      <c r="I63" s="55">
        <v>8959596</v>
      </c>
      <c r="J63" s="55">
        <v>250000000</v>
      </c>
      <c r="K63" s="55">
        <v>741723325</v>
      </c>
      <c r="L63" s="56">
        <v>2121950758</v>
      </c>
      <c r="M63" s="57">
        <v>207596000</v>
      </c>
      <c r="N63" s="58">
        <v>376252629</v>
      </c>
      <c r="O63" s="55">
        <v>83013815</v>
      </c>
      <c r="P63" s="58">
        <v>44072086</v>
      </c>
      <c r="Q63" s="58">
        <v>36921496</v>
      </c>
      <c r="R63" s="58">
        <v>0</v>
      </c>
      <c r="S63" s="58">
        <v>771125000</v>
      </c>
      <c r="T63" s="58">
        <v>293290727</v>
      </c>
      <c r="U63" s="56">
        <v>1812271753</v>
      </c>
      <c r="V63" s="59">
        <v>223321000</v>
      </c>
    </row>
    <row r="64" spans="1:22" s="10" customFormat="1" ht="12.75" customHeight="1">
      <c r="A64" s="25"/>
      <c r="B64" s="52" t="s">
        <v>186</v>
      </c>
      <c r="C64" s="53" t="s">
        <v>187</v>
      </c>
      <c r="D64" s="54">
        <v>64563077</v>
      </c>
      <c r="E64" s="55">
        <v>12808000</v>
      </c>
      <c r="F64" s="55">
        <v>3202000</v>
      </c>
      <c r="G64" s="55">
        <v>1000</v>
      </c>
      <c r="H64" s="55">
        <v>0</v>
      </c>
      <c r="I64" s="55">
        <v>1644000</v>
      </c>
      <c r="J64" s="55">
        <v>4368687</v>
      </c>
      <c r="K64" s="55">
        <v>39750027</v>
      </c>
      <c r="L64" s="56">
        <v>126336791</v>
      </c>
      <c r="M64" s="57">
        <v>12556940</v>
      </c>
      <c r="N64" s="58">
        <v>4613616</v>
      </c>
      <c r="O64" s="55">
        <v>10787036</v>
      </c>
      <c r="P64" s="58">
        <v>4761658</v>
      </c>
      <c r="Q64" s="58">
        <v>7312339</v>
      </c>
      <c r="R64" s="58">
        <v>0</v>
      </c>
      <c r="S64" s="58">
        <v>70498001</v>
      </c>
      <c r="T64" s="58">
        <v>15861906</v>
      </c>
      <c r="U64" s="56">
        <v>126391496</v>
      </c>
      <c r="V64" s="59">
        <v>0</v>
      </c>
    </row>
    <row r="65" spans="1:22" s="10" customFormat="1" ht="12.75" customHeight="1">
      <c r="A65" s="25"/>
      <c r="B65" s="52" t="s">
        <v>188</v>
      </c>
      <c r="C65" s="53" t="s">
        <v>189</v>
      </c>
      <c r="D65" s="54">
        <v>85949311</v>
      </c>
      <c r="E65" s="55">
        <v>39042065</v>
      </c>
      <c r="F65" s="55">
        <v>1568970</v>
      </c>
      <c r="G65" s="55">
        <v>0</v>
      </c>
      <c r="H65" s="55">
        <v>0</v>
      </c>
      <c r="I65" s="55">
        <v>0</v>
      </c>
      <c r="J65" s="55">
        <v>21669317</v>
      </c>
      <c r="K65" s="55">
        <v>81557939</v>
      </c>
      <c r="L65" s="56">
        <v>229787602</v>
      </c>
      <c r="M65" s="57">
        <v>15649762</v>
      </c>
      <c r="N65" s="58">
        <v>33245650</v>
      </c>
      <c r="O65" s="55">
        <v>32556191</v>
      </c>
      <c r="P65" s="58">
        <v>18241188</v>
      </c>
      <c r="Q65" s="58">
        <v>12899448</v>
      </c>
      <c r="R65" s="58">
        <v>0</v>
      </c>
      <c r="S65" s="58">
        <v>139415000</v>
      </c>
      <c r="T65" s="58">
        <v>41636976</v>
      </c>
      <c r="U65" s="56">
        <v>293644215</v>
      </c>
      <c r="V65" s="59">
        <v>58621050</v>
      </c>
    </row>
    <row r="66" spans="1:22" s="10" customFormat="1" ht="12.75" customHeight="1">
      <c r="A66" s="25"/>
      <c r="B66" s="52" t="s">
        <v>190</v>
      </c>
      <c r="C66" s="53" t="s">
        <v>191</v>
      </c>
      <c r="D66" s="54">
        <v>267548781</v>
      </c>
      <c r="E66" s="55">
        <v>245692394</v>
      </c>
      <c r="F66" s="55">
        <v>4835669</v>
      </c>
      <c r="G66" s="55">
        <v>100111</v>
      </c>
      <c r="H66" s="55">
        <v>0</v>
      </c>
      <c r="I66" s="55">
        <v>3140266</v>
      </c>
      <c r="J66" s="55">
        <v>10132804</v>
      </c>
      <c r="K66" s="55">
        <v>259122990</v>
      </c>
      <c r="L66" s="56">
        <v>790573015</v>
      </c>
      <c r="M66" s="57">
        <v>70608063</v>
      </c>
      <c r="N66" s="58">
        <v>306319000</v>
      </c>
      <c r="O66" s="55">
        <v>119113001</v>
      </c>
      <c r="P66" s="58">
        <v>41921649</v>
      </c>
      <c r="Q66" s="58">
        <v>33925324</v>
      </c>
      <c r="R66" s="58">
        <v>0</v>
      </c>
      <c r="S66" s="58">
        <v>238303240</v>
      </c>
      <c r="T66" s="58">
        <v>46385910</v>
      </c>
      <c r="U66" s="56">
        <v>856576187</v>
      </c>
      <c r="V66" s="59">
        <v>49410000</v>
      </c>
    </row>
    <row r="67" spans="1:22" s="10" customFormat="1" ht="12.75" customHeight="1">
      <c r="A67" s="25"/>
      <c r="B67" s="52" t="s">
        <v>192</v>
      </c>
      <c r="C67" s="53" t="s">
        <v>193</v>
      </c>
      <c r="D67" s="54">
        <v>218950227</v>
      </c>
      <c r="E67" s="55">
        <v>211521244</v>
      </c>
      <c r="F67" s="55">
        <v>36075513</v>
      </c>
      <c r="G67" s="55">
        <v>0</v>
      </c>
      <c r="H67" s="55">
        <v>0</v>
      </c>
      <c r="I67" s="55">
        <v>210400</v>
      </c>
      <c r="J67" s="55">
        <v>71737314</v>
      </c>
      <c r="K67" s="55">
        <v>297211289</v>
      </c>
      <c r="L67" s="56">
        <v>835705987</v>
      </c>
      <c r="M67" s="57">
        <v>87334587</v>
      </c>
      <c r="N67" s="58">
        <v>204731891</v>
      </c>
      <c r="O67" s="55">
        <v>69424413</v>
      </c>
      <c r="P67" s="58">
        <v>45204932</v>
      </c>
      <c r="Q67" s="58">
        <v>39064313</v>
      </c>
      <c r="R67" s="58">
        <v>0</v>
      </c>
      <c r="S67" s="58">
        <v>296719000</v>
      </c>
      <c r="T67" s="58">
        <v>62758008</v>
      </c>
      <c r="U67" s="56">
        <v>805237144</v>
      </c>
      <c r="V67" s="59">
        <v>102164000</v>
      </c>
    </row>
    <row r="68" spans="1:22" s="10" customFormat="1" ht="12.75" customHeight="1">
      <c r="A68" s="25"/>
      <c r="B68" s="52" t="s">
        <v>194</v>
      </c>
      <c r="C68" s="53" t="s">
        <v>195</v>
      </c>
      <c r="D68" s="54">
        <v>307178430</v>
      </c>
      <c r="E68" s="55">
        <v>225401350</v>
      </c>
      <c r="F68" s="55">
        <v>160917840</v>
      </c>
      <c r="G68" s="55">
        <v>0</v>
      </c>
      <c r="H68" s="55">
        <v>0</v>
      </c>
      <c r="I68" s="55">
        <v>2714950</v>
      </c>
      <c r="J68" s="55">
        <v>117921150</v>
      </c>
      <c r="K68" s="55">
        <v>278696160</v>
      </c>
      <c r="L68" s="56">
        <v>1092829880</v>
      </c>
      <c r="M68" s="57">
        <v>140000600</v>
      </c>
      <c r="N68" s="58">
        <v>290603290</v>
      </c>
      <c r="O68" s="55">
        <v>382236240</v>
      </c>
      <c r="P68" s="58">
        <v>26802440</v>
      </c>
      <c r="Q68" s="58">
        <v>27984520</v>
      </c>
      <c r="R68" s="58">
        <v>0</v>
      </c>
      <c r="S68" s="58">
        <v>236502000</v>
      </c>
      <c r="T68" s="58">
        <v>69523600</v>
      </c>
      <c r="U68" s="56">
        <v>1173652690</v>
      </c>
      <c r="V68" s="59">
        <v>68246700</v>
      </c>
    </row>
    <row r="69" spans="1:22" s="10" customFormat="1" ht="12.75" customHeight="1">
      <c r="A69" s="25"/>
      <c r="B69" s="52" t="s">
        <v>196</v>
      </c>
      <c r="C69" s="53" t="s">
        <v>197</v>
      </c>
      <c r="D69" s="54">
        <v>98785870</v>
      </c>
      <c r="E69" s="55">
        <v>2500000</v>
      </c>
      <c r="F69" s="55">
        <v>1500000</v>
      </c>
      <c r="G69" s="55">
        <v>0</v>
      </c>
      <c r="H69" s="55">
        <v>0</v>
      </c>
      <c r="I69" s="55">
        <v>3000000</v>
      </c>
      <c r="J69" s="55">
        <v>2500000</v>
      </c>
      <c r="K69" s="55">
        <v>62562077</v>
      </c>
      <c r="L69" s="56">
        <v>170847947</v>
      </c>
      <c r="M69" s="57">
        <v>30533270</v>
      </c>
      <c r="N69" s="58">
        <v>0</v>
      </c>
      <c r="O69" s="55">
        <v>35683168</v>
      </c>
      <c r="P69" s="58">
        <v>16469304</v>
      </c>
      <c r="Q69" s="58">
        <v>15046656</v>
      </c>
      <c r="R69" s="58">
        <v>0</v>
      </c>
      <c r="S69" s="58">
        <v>125758000</v>
      </c>
      <c r="T69" s="58">
        <v>30322184</v>
      </c>
      <c r="U69" s="56">
        <v>253812582</v>
      </c>
      <c r="V69" s="59">
        <v>37064000</v>
      </c>
    </row>
    <row r="70" spans="1:22" s="10" customFormat="1" ht="12.75" customHeight="1">
      <c r="A70" s="25"/>
      <c r="B70" s="52" t="s">
        <v>64</v>
      </c>
      <c r="C70" s="53" t="s">
        <v>65</v>
      </c>
      <c r="D70" s="54">
        <v>1123632557</v>
      </c>
      <c r="E70" s="55">
        <v>1458471307</v>
      </c>
      <c r="F70" s="55">
        <v>793024223</v>
      </c>
      <c r="G70" s="55">
        <v>0</v>
      </c>
      <c r="H70" s="55">
        <v>0</v>
      </c>
      <c r="I70" s="55">
        <v>4326091</v>
      </c>
      <c r="J70" s="55">
        <v>926117580</v>
      </c>
      <c r="K70" s="55">
        <v>1152275338</v>
      </c>
      <c r="L70" s="56">
        <v>5457847096</v>
      </c>
      <c r="M70" s="57">
        <v>813119505</v>
      </c>
      <c r="N70" s="58">
        <v>1723016672</v>
      </c>
      <c r="O70" s="55">
        <v>1039739228</v>
      </c>
      <c r="P70" s="58">
        <v>288837189</v>
      </c>
      <c r="Q70" s="58">
        <v>184165907</v>
      </c>
      <c r="R70" s="58">
        <v>0</v>
      </c>
      <c r="S70" s="58">
        <v>1048552343</v>
      </c>
      <c r="T70" s="58">
        <v>648028752</v>
      </c>
      <c r="U70" s="56">
        <v>5745459596</v>
      </c>
      <c r="V70" s="59">
        <v>252882000</v>
      </c>
    </row>
    <row r="71" spans="1:22" s="10" customFormat="1" ht="12.75" customHeight="1">
      <c r="A71" s="25"/>
      <c r="B71" s="52" t="s">
        <v>198</v>
      </c>
      <c r="C71" s="53" t="s">
        <v>199</v>
      </c>
      <c r="D71" s="54">
        <v>288592515</v>
      </c>
      <c r="E71" s="55">
        <v>267331043</v>
      </c>
      <c r="F71" s="55">
        <v>105882419</v>
      </c>
      <c r="G71" s="55">
        <v>0</v>
      </c>
      <c r="H71" s="55">
        <v>0</v>
      </c>
      <c r="I71" s="55">
        <v>25943453</v>
      </c>
      <c r="J71" s="55">
        <v>87815258</v>
      </c>
      <c r="K71" s="55">
        <v>334194572</v>
      </c>
      <c r="L71" s="56">
        <v>1109759260</v>
      </c>
      <c r="M71" s="57">
        <v>206624544</v>
      </c>
      <c r="N71" s="58">
        <v>353704196</v>
      </c>
      <c r="O71" s="55">
        <v>205140023</v>
      </c>
      <c r="P71" s="58">
        <v>42428977</v>
      </c>
      <c r="Q71" s="58">
        <v>41969987</v>
      </c>
      <c r="R71" s="58">
        <v>0</v>
      </c>
      <c r="S71" s="58">
        <v>185025459</v>
      </c>
      <c r="T71" s="58">
        <v>75408632</v>
      </c>
      <c r="U71" s="56">
        <v>1110301818</v>
      </c>
      <c r="V71" s="59">
        <v>65223000</v>
      </c>
    </row>
    <row r="72" spans="1:22" s="10" customFormat="1" ht="12.75" customHeight="1">
      <c r="A72" s="25"/>
      <c r="B72" s="52" t="s">
        <v>200</v>
      </c>
      <c r="C72" s="53" t="s">
        <v>201</v>
      </c>
      <c r="D72" s="54">
        <v>194701629</v>
      </c>
      <c r="E72" s="55">
        <v>229279389</v>
      </c>
      <c r="F72" s="55">
        <v>66795633</v>
      </c>
      <c r="G72" s="55">
        <v>0</v>
      </c>
      <c r="H72" s="55">
        <v>0</v>
      </c>
      <c r="I72" s="55">
        <v>9711200</v>
      </c>
      <c r="J72" s="55">
        <v>137910270</v>
      </c>
      <c r="K72" s="55">
        <v>178933213</v>
      </c>
      <c r="L72" s="56">
        <v>817331334</v>
      </c>
      <c r="M72" s="57">
        <v>110157707</v>
      </c>
      <c r="N72" s="58">
        <v>306050089</v>
      </c>
      <c r="O72" s="55">
        <v>113659055</v>
      </c>
      <c r="P72" s="58">
        <v>29038135</v>
      </c>
      <c r="Q72" s="58">
        <v>31655265</v>
      </c>
      <c r="R72" s="58">
        <v>0</v>
      </c>
      <c r="S72" s="58">
        <v>207686779</v>
      </c>
      <c r="T72" s="58">
        <v>73276852</v>
      </c>
      <c r="U72" s="56">
        <v>871523882</v>
      </c>
      <c r="V72" s="59">
        <v>76565200</v>
      </c>
    </row>
    <row r="73" spans="1:22" s="10" customFormat="1" ht="12.75" customHeight="1">
      <c r="A73" s="25"/>
      <c r="B73" s="60" t="s">
        <v>66</v>
      </c>
      <c r="C73" s="53" t="s">
        <v>67</v>
      </c>
      <c r="D73" s="54">
        <v>788931809</v>
      </c>
      <c r="E73" s="55">
        <v>751240000</v>
      </c>
      <c r="F73" s="55">
        <v>234928188</v>
      </c>
      <c r="G73" s="55">
        <v>6000000</v>
      </c>
      <c r="H73" s="55">
        <v>0</v>
      </c>
      <c r="I73" s="55">
        <v>45983966</v>
      </c>
      <c r="J73" s="55">
        <v>104703936</v>
      </c>
      <c r="K73" s="55">
        <v>767375723</v>
      </c>
      <c r="L73" s="56">
        <v>2699163622</v>
      </c>
      <c r="M73" s="57">
        <v>575190303</v>
      </c>
      <c r="N73" s="58">
        <v>948069059</v>
      </c>
      <c r="O73" s="55">
        <v>280490256</v>
      </c>
      <c r="P73" s="58">
        <v>154976549</v>
      </c>
      <c r="Q73" s="58">
        <v>152514847</v>
      </c>
      <c r="R73" s="58">
        <v>34792411</v>
      </c>
      <c r="S73" s="58">
        <v>684033067</v>
      </c>
      <c r="T73" s="58">
        <v>258940068</v>
      </c>
      <c r="U73" s="56">
        <v>3089006560</v>
      </c>
      <c r="V73" s="59">
        <v>290132532</v>
      </c>
    </row>
    <row r="74" spans="1:22" s="10" customFormat="1" ht="12.75" customHeight="1">
      <c r="A74" s="25"/>
      <c r="B74" s="52" t="s">
        <v>202</v>
      </c>
      <c r="C74" s="53" t="s">
        <v>203</v>
      </c>
      <c r="D74" s="54">
        <v>380433027</v>
      </c>
      <c r="E74" s="55">
        <v>473253464</v>
      </c>
      <c r="F74" s="55">
        <v>0</v>
      </c>
      <c r="G74" s="55">
        <v>0</v>
      </c>
      <c r="H74" s="55">
        <v>0</v>
      </c>
      <c r="I74" s="55">
        <v>22600000</v>
      </c>
      <c r="J74" s="55">
        <v>241760000</v>
      </c>
      <c r="K74" s="55">
        <v>269142591</v>
      </c>
      <c r="L74" s="56">
        <v>1387189082</v>
      </c>
      <c r="M74" s="57">
        <v>185386000</v>
      </c>
      <c r="N74" s="58">
        <v>273707000</v>
      </c>
      <c r="O74" s="55">
        <v>294017000</v>
      </c>
      <c r="P74" s="58">
        <v>29090000</v>
      </c>
      <c r="Q74" s="58">
        <v>58477000</v>
      </c>
      <c r="R74" s="58">
        <v>0</v>
      </c>
      <c r="S74" s="58">
        <v>430237000</v>
      </c>
      <c r="T74" s="58">
        <v>135303400</v>
      </c>
      <c r="U74" s="56">
        <v>1406217400</v>
      </c>
      <c r="V74" s="59">
        <v>202838000</v>
      </c>
    </row>
    <row r="75" spans="1:22" s="10" customFormat="1" ht="12.75" customHeight="1">
      <c r="A75" s="25"/>
      <c r="B75" s="52" t="s">
        <v>204</v>
      </c>
      <c r="C75" s="53" t="s">
        <v>205</v>
      </c>
      <c r="D75" s="54">
        <v>527094779</v>
      </c>
      <c r="E75" s="55">
        <v>416241222</v>
      </c>
      <c r="F75" s="55">
        <v>277980170</v>
      </c>
      <c r="G75" s="55">
        <v>0</v>
      </c>
      <c r="H75" s="55">
        <v>0</v>
      </c>
      <c r="I75" s="55">
        <v>8430575</v>
      </c>
      <c r="J75" s="55">
        <v>79671779</v>
      </c>
      <c r="K75" s="55">
        <v>458899229</v>
      </c>
      <c r="L75" s="56">
        <v>1768317754</v>
      </c>
      <c r="M75" s="57">
        <v>234508436</v>
      </c>
      <c r="N75" s="58">
        <v>671564376</v>
      </c>
      <c r="O75" s="55">
        <v>321343801</v>
      </c>
      <c r="P75" s="58">
        <v>55973228</v>
      </c>
      <c r="Q75" s="58">
        <v>61648326</v>
      </c>
      <c r="R75" s="58">
        <v>3134616</v>
      </c>
      <c r="S75" s="58">
        <v>613063455</v>
      </c>
      <c r="T75" s="58">
        <v>112746023</v>
      </c>
      <c r="U75" s="56">
        <v>2073982261</v>
      </c>
      <c r="V75" s="59">
        <v>305594140</v>
      </c>
    </row>
    <row r="76" spans="1:22" s="10" customFormat="1" ht="12.75" customHeight="1">
      <c r="A76" s="25"/>
      <c r="B76" s="52" t="s">
        <v>206</v>
      </c>
      <c r="C76" s="53" t="s">
        <v>207</v>
      </c>
      <c r="D76" s="54">
        <v>115747482</v>
      </c>
      <c r="E76" s="55">
        <v>0</v>
      </c>
      <c r="F76" s="55">
        <v>0</v>
      </c>
      <c r="G76" s="55">
        <v>0</v>
      </c>
      <c r="H76" s="55">
        <v>0</v>
      </c>
      <c r="I76" s="55">
        <v>927450</v>
      </c>
      <c r="J76" s="55">
        <v>1656900</v>
      </c>
      <c r="K76" s="55">
        <v>178496880</v>
      </c>
      <c r="L76" s="56">
        <v>296828712</v>
      </c>
      <c r="M76" s="57">
        <v>91849078</v>
      </c>
      <c r="N76" s="58">
        <v>0</v>
      </c>
      <c r="O76" s="55">
        <v>0</v>
      </c>
      <c r="P76" s="58">
        <v>0</v>
      </c>
      <c r="Q76" s="58">
        <v>9151881</v>
      </c>
      <c r="R76" s="58">
        <v>0</v>
      </c>
      <c r="S76" s="58">
        <v>178396780</v>
      </c>
      <c r="T76" s="58">
        <v>67916566</v>
      </c>
      <c r="U76" s="56">
        <v>347314305</v>
      </c>
      <c r="V76" s="59">
        <v>50484808</v>
      </c>
    </row>
    <row r="77" spans="1:22" s="10" customFormat="1" ht="12.75" customHeight="1">
      <c r="A77" s="25"/>
      <c r="B77" s="52" t="s">
        <v>208</v>
      </c>
      <c r="C77" s="53" t="s">
        <v>209</v>
      </c>
      <c r="D77" s="54">
        <v>58168000</v>
      </c>
      <c r="E77" s="55">
        <v>0</v>
      </c>
      <c r="F77" s="55">
        <v>0</v>
      </c>
      <c r="G77" s="55">
        <v>0</v>
      </c>
      <c r="H77" s="55">
        <v>0</v>
      </c>
      <c r="I77" s="55">
        <v>30000</v>
      </c>
      <c r="J77" s="55">
        <v>500000</v>
      </c>
      <c r="K77" s="55">
        <v>131557000</v>
      </c>
      <c r="L77" s="56">
        <v>190255000</v>
      </c>
      <c r="M77" s="57">
        <v>4157557</v>
      </c>
      <c r="N77" s="58">
        <v>0</v>
      </c>
      <c r="O77" s="55">
        <v>0</v>
      </c>
      <c r="P77" s="58">
        <v>0</v>
      </c>
      <c r="Q77" s="58">
        <v>21000</v>
      </c>
      <c r="R77" s="58">
        <v>0</v>
      </c>
      <c r="S77" s="58">
        <v>172372000</v>
      </c>
      <c r="T77" s="58">
        <v>13274316</v>
      </c>
      <c r="U77" s="56">
        <v>189824873</v>
      </c>
      <c r="V77" s="59">
        <v>33442000</v>
      </c>
    </row>
    <row r="78" spans="1:22" s="10" customFormat="1" ht="12.75" customHeight="1">
      <c r="A78" s="25"/>
      <c r="B78" s="52" t="s">
        <v>210</v>
      </c>
      <c r="C78" s="53" t="s">
        <v>211</v>
      </c>
      <c r="D78" s="54">
        <v>62851914</v>
      </c>
      <c r="E78" s="55">
        <v>32961931</v>
      </c>
      <c r="F78" s="55">
        <v>0</v>
      </c>
      <c r="G78" s="55">
        <v>0</v>
      </c>
      <c r="H78" s="55">
        <v>0</v>
      </c>
      <c r="I78" s="55">
        <v>839889</v>
      </c>
      <c r="J78" s="55">
        <v>195833</v>
      </c>
      <c r="K78" s="55">
        <v>87501214</v>
      </c>
      <c r="L78" s="56">
        <v>184350781</v>
      </c>
      <c r="M78" s="57">
        <v>24904489</v>
      </c>
      <c r="N78" s="58">
        <v>36062690</v>
      </c>
      <c r="O78" s="55">
        <v>0</v>
      </c>
      <c r="P78" s="58">
        <v>0</v>
      </c>
      <c r="Q78" s="58">
        <v>2381709</v>
      </c>
      <c r="R78" s="58">
        <v>0</v>
      </c>
      <c r="S78" s="58">
        <v>121179000</v>
      </c>
      <c r="T78" s="58">
        <v>15434781</v>
      </c>
      <c r="U78" s="56">
        <v>199962669</v>
      </c>
      <c r="V78" s="59">
        <v>22940000</v>
      </c>
    </row>
    <row r="79" spans="1:22" s="10" customFormat="1" ht="12.75" customHeight="1">
      <c r="A79" s="25"/>
      <c r="B79" s="52" t="s">
        <v>212</v>
      </c>
      <c r="C79" s="53" t="s">
        <v>213</v>
      </c>
      <c r="D79" s="54">
        <v>366621220</v>
      </c>
      <c r="E79" s="55">
        <v>0</v>
      </c>
      <c r="F79" s="55">
        <v>0</v>
      </c>
      <c r="G79" s="55">
        <v>0</v>
      </c>
      <c r="H79" s="55">
        <v>0</v>
      </c>
      <c r="I79" s="55">
        <v>3400000</v>
      </c>
      <c r="J79" s="55">
        <v>83711603</v>
      </c>
      <c r="K79" s="55">
        <v>491630538</v>
      </c>
      <c r="L79" s="56">
        <v>945363361</v>
      </c>
      <c r="M79" s="57">
        <v>404756992</v>
      </c>
      <c r="N79" s="58">
        <v>124416960</v>
      </c>
      <c r="O79" s="55">
        <v>0</v>
      </c>
      <c r="P79" s="58">
        <v>0</v>
      </c>
      <c r="Q79" s="58">
        <v>62634907</v>
      </c>
      <c r="R79" s="58">
        <v>0</v>
      </c>
      <c r="S79" s="58">
        <v>415101000</v>
      </c>
      <c r="T79" s="58">
        <v>162753677</v>
      </c>
      <c r="U79" s="56">
        <v>1169663536</v>
      </c>
      <c r="V79" s="59">
        <v>182163000</v>
      </c>
    </row>
    <row r="80" spans="1:22" s="10" customFormat="1" ht="12.75" customHeight="1">
      <c r="A80" s="25"/>
      <c r="B80" s="52" t="s">
        <v>214</v>
      </c>
      <c r="C80" s="53" t="s">
        <v>215</v>
      </c>
      <c r="D80" s="54">
        <v>64757000</v>
      </c>
      <c r="E80" s="55">
        <v>0</v>
      </c>
      <c r="F80" s="55">
        <v>0</v>
      </c>
      <c r="G80" s="55">
        <v>0</v>
      </c>
      <c r="H80" s="55">
        <v>0</v>
      </c>
      <c r="I80" s="55">
        <v>360000</v>
      </c>
      <c r="J80" s="55">
        <v>0</v>
      </c>
      <c r="K80" s="55">
        <v>88182000</v>
      </c>
      <c r="L80" s="56">
        <v>153299000</v>
      </c>
      <c r="M80" s="57">
        <v>36200000</v>
      </c>
      <c r="N80" s="58">
        <v>0</v>
      </c>
      <c r="O80" s="55">
        <v>0</v>
      </c>
      <c r="P80" s="58">
        <v>0</v>
      </c>
      <c r="Q80" s="58">
        <v>2070000</v>
      </c>
      <c r="R80" s="58">
        <v>0</v>
      </c>
      <c r="S80" s="58">
        <v>135220000</v>
      </c>
      <c r="T80" s="58">
        <v>12800000</v>
      </c>
      <c r="U80" s="56">
        <v>186290000</v>
      </c>
      <c r="V80" s="59">
        <v>27098000</v>
      </c>
    </row>
    <row r="81" spans="1:22" s="10" customFormat="1" ht="12.75" customHeight="1">
      <c r="A81" s="27"/>
      <c r="B81" s="108" t="s">
        <v>216</v>
      </c>
      <c r="C81" s="109" t="s">
        <v>217</v>
      </c>
      <c r="D81" s="110">
        <v>112196991</v>
      </c>
      <c r="E81" s="111">
        <v>110422400</v>
      </c>
      <c r="F81" s="111">
        <v>0</v>
      </c>
      <c r="G81" s="111">
        <v>0</v>
      </c>
      <c r="H81" s="111">
        <v>0</v>
      </c>
      <c r="I81" s="111">
        <v>6801448</v>
      </c>
      <c r="J81" s="111">
        <v>9877588</v>
      </c>
      <c r="K81" s="111">
        <v>152309632</v>
      </c>
      <c r="L81" s="112">
        <v>391608059</v>
      </c>
      <c r="M81" s="113">
        <v>199345529</v>
      </c>
      <c r="N81" s="114">
        <v>83687586</v>
      </c>
      <c r="O81" s="111">
        <v>0</v>
      </c>
      <c r="P81" s="114">
        <v>0</v>
      </c>
      <c r="Q81" s="114">
        <v>6063440</v>
      </c>
      <c r="R81" s="114">
        <v>123139</v>
      </c>
      <c r="S81" s="114">
        <v>103019000</v>
      </c>
      <c r="T81" s="114">
        <v>27225425</v>
      </c>
      <c r="U81" s="112">
        <v>419464119</v>
      </c>
      <c r="V81" s="59">
        <v>27646000</v>
      </c>
    </row>
    <row r="82" spans="1:22" s="10" customFormat="1" ht="12.75" customHeight="1">
      <c r="A82" s="25"/>
      <c r="B82" s="52" t="s">
        <v>218</v>
      </c>
      <c r="C82" s="53" t="s">
        <v>219</v>
      </c>
      <c r="D82" s="54">
        <v>37257000</v>
      </c>
      <c r="E82" s="55">
        <v>71250000</v>
      </c>
      <c r="F82" s="55">
        <v>0</v>
      </c>
      <c r="G82" s="55">
        <v>0</v>
      </c>
      <c r="H82" s="55">
        <v>0</v>
      </c>
      <c r="I82" s="55">
        <v>1570000</v>
      </c>
      <c r="J82" s="55">
        <v>19000000</v>
      </c>
      <c r="K82" s="55">
        <v>48375000</v>
      </c>
      <c r="L82" s="56">
        <v>177452000</v>
      </c>
      <c r="M82" s="57">
        <v>18250000</v>
      </c>
      <c r="N82" s="58">
        <v>65180000</v>
      </c>
      <c r="O82" s="55">
        <v>0</v>
      </c>
      <c r="P82" s="58">
        <v>0</v>
      </c>
      <c r="Q82" s="58">
        <v>3816000</v>
      </c>
      <c r="R82" s="58">
        <v>0</v>
      </c>
      <c r="S82" s="58">
        <v>55900000</v>
      </c>
      <c r="T82" s="58">
        <v>18486000</v>
      </c>
      <c r="U82" s="56">
        <v>161632000</v>
      </c>
      <c r="V82" s="59">
        <v>11878000</v>
      </c>
    </row>
    <row r="83" spans="1:22" s="10" customFormat="1" ht="12.75" customHeight="1">
      <c r="A83" s="25"/>
      <c r="B83" s="52" t="s">
        <v>220</v>
      </c>
      <c r="C83" s="53" t="s">
        <v>221</v>
      </c>
      <c r="D83" s="54">
        <v>26956988</v>
      </c>
      <c r="E83" s="55">
        <v>0</v>
      </c>
      <c r="F83" s="55">
        <v>0</v>
      </c>
      <c r="G83" s="55">
        <v>0</v>
      </c>
      <c r="H83" s="55">
        <v>0</v>
      </c>
      <c r="I83" s="55">
        <v>91875</v>
      </c>
      <c r="J83" s="55">
        <v>1552083</v>
      </c>
      <c r="K83" s="55">
        <v>26032128</v>
      </c>
      <c r="L83" s="56">
        <v>54633074</v>
      </c>
      <c r="M83" s="57">
        <v>5173609</v>
      </c>
      <c r="N83" s="58">
        <v>0</v>
      </c>
      <c r="O83" s="55">
        <v>0</v>
      </c>
      <c r="P83" s="58">
        <v>0</v>
      </c>
      <c r="Q83" s="58">
        <v>57364</v>
      </c>
      <c r="R83" s="58">
        <v>-275000</v>
      </c>
      <c r="S83" s="58">
        <v>49154000</v>
      </c>
      <c r="T83" s="58">
        <v>2135690</v>
      </c>
      <c r="U83" s="56">
        <v>56245663</v>
      </c>
      <c r="V83" s="59">
        <v>11572000</v>
      </c>
    </row>
    <row r="84" spans="1:22" s="10" customFormat="1" ht="12.75" customHeight="1">
      <c r="A84" s="25"/>
      <c r="B84" s="52" t="s">
        <v>68</v>
      </c>
      <c r="C84" s="53" t="s">
        <v>69</v>
      </c>
      <c r="D84" s="54">
        <v>1274330000</v>
      </c>
      <c r="E84" s="55">
        <v>1544593519</v>
      </c>
      <c r="F84" s="55">
        <v>504794493</v>
      </c>
      <c r="G84" s="55">
        <v>69265</v>
      </c>
      <c r="H84" s="55">
        <v>0</v>
      </c>
      <c r="I84" s="55">
        <v>50687783</v>
      </c>
      <c r="J84" s="55">
        <v>110178020</v>
      </c>
      <c r="K84" s="55">
        <v>1444258573</v>
      </c>
      <c r="L84" s="56">
        <v>4928911653</v>
      </c>
      <c r="M84" s="57">
        <v>900836973</v>
      </c>
      <c r="N84" s="58">
        <v>2177873035</v>
      </c>
      <c r="O84" s="55">
        <v>603660663</v>
      </c>
      <c r="P84" s="58">
        <v>137071994</v>
      </c>
      <c r="Q84" s="58">
        <v>106276001</v>
      </c>
      <c r="R84" s="58">
        <v>0</v>
      </c>
      <c r="S84" s="58">
        <v>1077020301</v>
      </c>
      <c r="T84" s="58">
        <v>433639785</v>
      </c>
      <c r="U84" s="56">
        <v>5436378752</v>
      </c>
      <c r="V84" s="59">
        <v>404341228</v>
      </c>
    </row>
    <row r="85" spans="1:22" s="10" customFormat="1" ht="12.75" customHeight="1">
      <c r="A85" s="25"/>
      <c r="B85" s="52" t="s">
        <v>222</v>
      </c>
      <c r="C85" s="53" t="s">
        <v>223</v>
      </c>
      <c r="D85" s="54">
        <v>32227220</v>
      </c>
      <c r="E85" s="55">
        <v>0</v>
      </c>
      <c r="F85" s="55">
        <v>0</v>
      </c>
      <c r="G85" s="55">
        <v>0</v>
      </c>
      <c r="H85" s="55">
        <v>0</v>
      </c>
      <c r="I85" s="55">
        <v>195528</v>
      </c>
      <c r="J85" s="55">
        <v>700000</v>
      </c>
      <c r="K85" s="55">
        <v>79527053</v>
      </c>
      <c r="L85" s="56">
        <v>112649801</v>
      </c>
      <c r="M85" s="57">
        <v>14272413</v>
      </c>
      <c r="N85" s="58">
        <v>0</v>
      </c>
      <c r="O85" s="55">
        <v>0</v>
      </c>
      <c r="P85" s="58">
        <v>0</v>
      </c>
      <c r="Q85" s="58">
        <v>562330</v>
      </c>
      <c r="R85" s="58">
        <v>0</v>
      </c>
      <c r="S85" s="58">
        <v>84002000</v>
      </c>
      <c r="T85" s="58">
        <v>10575312</v>
      </c>
      <c r="U85" s="56">
        <v>109412055</v>
      </c>
      <c r="V85" s="59">
        <v>15835000</v>
      </c>
    </row>
    <row r="86" spans="1:22" s="10" customFormat="1" ht="12.75" customHeight="1">
      <c r="A86" s="25"/>
      <c r="B86" s="52" t="s">
        <v>224</v>
      </c>
      <c r="C86" s="53" t="s">
        <v>225</v>
      </c>
      <c r="D86" s="54">
        <v>49611387</v>
      </c>
      <c r="E86" s="55">
        <v>0</v>
      </c>
      <c r="F86" s="55">
        <v>0</v>
      </c>
      <c r="G86" s="55">
        <v>0</v>
      </c>
      <c r="H86" s="55">
        <v>0</v>
      </c>
      <c r="I86" s="55">
        <v>30083</v>
      </c>
      <c r="J86" s="55">
        <v>2012496</v>
      </c>
      <c r="K86" s="55">
        <v>72804965</v>
      </c>
      <c r="L86" s="56">
        <v>124458931</v>
      </c>
      <c r="M86" s="57">
        <v>16040008</v>
      </c>
      <c r="N86" s="58">
        <v>0</v>
      </c>
      <c r="O86" s="55">
        <v>0</v>
      </c>
      <c r="P86" s="58">
        <v>0</v>
      </c>
      <c r="Q86" s="58">
        <v>1136000</v>
      </c>
      <c r="R86" s="58">
        <v>0</v>
      </c>
      <c r="S86" s="58">
        <v>99248000</v>
      </c>
      <c r="T86" s="58">
        <v>6362100</v>
      </c>
      <c r="U86" s="56">
        <v>122786108</v>
      </c>
      <c r="V86" s="59">
        <v>19241550</v>
      </c>
    </row>
    <row r="87" spans="1:22" s="10" customFormat="1" ht="12.75" customHeight="1">
      <c r="A87" s="25"/>
      <c r="B87" s="52" t="s">
        <v>226</v>
      </c>
      <c r="C87" s="53" t="s">
        <v>227</v>
      </c>
      <c r="D87" s="54">
        <v>80708471</v>
      </c>
      <c r="E87" s="55">
        <v>0</v>
      </c>
      <c r="F87" s="55">
        <v>0</v>
      </c>
      <c r="G87" s="55">
        <v>0</v>
      </c>
      <c r="H87" s="55">
        <v>0</v>
      </c>
      <c r="I87" s="55">
        <v>1900000</v>
      </c>
      <c r="J87" s="55">
        <v>3872709</v>
      </c>
      <c r="K87" s="55">
        <v>96536360</v>
      </c>
      <c r="L87" s="56">
        <v>183017540</v>
      </c>
      <c r="M87" s="57">
        <v>32119608</v>
      </c>
      <c r="N87" s="58">
        <v>0</v>
      </c>
      <c r="O87" s="55">
        <v>0</v>
      </c>
      <c r="P87" s="58">
        <v>0</v>
      </c>
      <c r="Q87" s="58">
        <v>2254250</v>
      </c>
      <c r="R87" s="58">
        <v>0</v>
      </c>
      <c r="S87" s="58">
        <v>153632000</v>
      </c>
      <c r="T87" s="58">
        <v>14527138</v>
      </c>
      <c r="U87" s="56">
        <v>202532996</v>
      </c>
      <c r="V87" s="59">
        <v>27795000</v>
      </c>
    </row>
    <row r="88" spans="1:22" s="10" customFormat="1" ht="12.75" customHeight="1">
      <c r="A88" s="25"/>
      <c r="B88" s="52" t="s">
        <v>228</v>
      </c>
      <c r="C88" s="53" t="s">
        <v>229</v>
      </c>
      <c r="D88" s="54">
        <v>151713746</v>
      </c>
      <c r="E88" s="55">
        <v>173221000</v>
      </c>
      <c r="F88" s="55">
        <v>0</v>
      </c>
      <c r="G88" s="55">
        <v>0</v>
      </c>
      <c r="H88" s="55">
        <v>0</v>
      </c>
      <c r="I88" s="55">
        <v>1001998</v>
      </c>
      <c r="J88" s="55">
        <v>6999985</v>
      </c>
      <c r="K88" s="55">
        <v>166977755</v>
      </c>
      <c r="L88" s="56">
        <v>499914484</v>
      </c>
      <c r="M88" s="57">
        <v>104286349</v>
      </c>
      <c r="N88" s="58">
        <v>229989000</v>
      </c>
      <c r="O88" s="55">
        <v>0</v>
      </c>
      <c r="P88" s="58">
        <v>0</v>
      </c>
      <c r="Q88" s="58">
        <v>3967000</v>
      </c>
      <c r="R88" s="58">
        <v>0</v>
      </c>
      <c r="S88" s="58">
        <v>218900000</v>
      </c>
      <c r="T88" s="58">
        <v>9969221</v>
      </c>
      <c r="U88" s="56">
        <v>567111570</v>
      </c>
      <c r="V88" s="59">
        <v>50949000</v>
      </c>
    </row>
    <row r="89" spans="1:22" s="10" customFormat="1" ht="12.75" customHeight="1">
      <c r="A89" s="25"/>
      <c r="B89" s="52" t="s">
        <v>230</v>
      </c>
      <c r="C89" s="53" t="s">
        <v>231</v>
      </c>
      <c r="D89" s="54">
        <v>332550144</v>
      </c>
      <c r="E89" s="55">
        <v>226880969</v>
      </c>
      <c r="F89" s="55">
        <v>0</v>
      </c>
      <c r="G89" s="55">
        <v>0</v>
      </c>
      <c r="H89" s="55">
        <v>0</v>
      </c>
      <c r="I89" s="55">
        <v>491853</v>
      </c>
      <c r="J89" s="55">
        <v>56950285</v>
      </c>
      <c r="K89" s="55">
        <v>378602102</v>
      </c>
      <c r="L89" s="56">
        <v>995475353</v>
      </c>
      <c r="M89" s="57">
        <v>190239331</v>
      </c>
      <c r="N89" s="58">
        <v>331182727</v>
      </c>
      <c r="O89" s="55">
        <v>0</v>
      </c>
      <c r="P89" s="58">
        <v>0</v>
      </c>
      <c r="Q89" s="58">
        <v>21841739</v>
      </c>
      <c r="R89" s="58">
        <v>0</v>
      </c>
      <c r="S89" s="58">
        <v>321295000</v>
      </c>
      <c r="T89" s="58">
        <v>59748051</v>
      </c>
      <c r="U89" s="56">
        <v>924306848</v>
      </c>
      <c r="V89" s="59">
        <v>91987000</v>
      </c>
    </row>
    <row r="90" spans="1:22" s="10" customFormat="1" ht="12.75" customHeight="1">
      <c r="A90" s="25"/>
      <c r="B90" s="52" t="s">
        <v>232</v>
      </c>
      <c r="C90" s="53" t="s">
        <v>233</v>
      </c>
      <c r="D90" s="54">
        <v>131531955</v>
      </c>
      <c r="E90" s="55">
        <v>86373509</v>
      </c>
      <c r="F90" s="55">
        <v>0</v>
      </c>
      <c r="G90" s="55">
        <v>0</v>
      </c>
      <c r="H90" s="55">
        <v>0</v>
      </c>
      <c r="I90" s="55">
        <v>0</v>
      </c>
      <c r="J90" s="55">
        <v>7443668</v>
      </c>
      <c r="K90" s="55">
        <v>116215240</v>
      </c>
      <c r="L90" s="56">
        <v>341564372</v>
      </c>
      <c r="M90" s="57">
        <v>77684470</v>
      </c>
      <c r="N90" s="58">
        <v>130216243</v>
      </c>
      <c r="O90" s="55">
        <v>0</v>
      </c>
      <c r="P90" s="58">
        <v>0</v>
      </c>
      <c r="Q90" s="58">
        <v>22314672</v>
      </c>
      <c r="R90" s="58">
        <v>0</v>
      </c>
      <c r="S90" s="58">
        <v>112586999</v>
      </c>
      <c r="T90" s="58">
        <v>34656268</v>
      </c>
      <c r="U90" s="56">
        <v>377458652</v>
      </c>
      <c r="V90" s="59">
        <v>32487000</v>
      </c>
    </row>
    <row r="91" spans="1:22" s="10" customFormat="1" ht="12.75" customHeight="1">
      <c r="A91" s="25"/>
      <c r="B91" s="52" t="s">
        <v>234</v>
      </c>
      <c r="C91" s="53" t="s">
        <v>235</v>
      </c>
      <c r="D91" s="54">
        <v>72367396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2355110</v>
      </c>
      <c r="K91" s="55">
        <v>104873315</v>
      </c>
      <c r="L91" s="56">
        <v>179595821</v>
      </c>
      <c r="M91" s="57">
        <v>18560000</v>
      </c>
      <c r="N91" s="58">
        <v>17062420</v>
      </c>
      <c r="O91" s="55">
        <v>0</v>
      </c>
      <c r="P91" s="58">
        <v>0</v>
      </c>
      <c r="Q91" s="58">
        <v>2287330</v>
      </c>
      <c r="R91" s="58">
        <v>0</v>
      </c>
      <c r="S91" s="58">
        <v>173175000</v>
      </c>
      <c r="T91" s="58">
        <v>12161966</v>
      </c>
      <c r="U91" s="56">
        <v>223246716</v>
      </c>
      <c r="V91" s="59">
        <v>44662000</v>
      </c>
    </row>
    <row r="92" spans="1:22" s="10" customFormat="1" ht="12.75" customHeight="1">
      <c r="A92" s="25"/>
      <c r="B92" s="52" t="s">
        <v>236</v>
      </c>
      <c r="C92" s="53" t="s">
        <v>237</v>
      </c>
      <c r="D92" s="54">
        <v>52548669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400000</v>
      </c>
      <c r="K92" s="55">
        <v>181724332</v>
      </c>
      <c r="L92" s="56">
        <v>234673001</v>
      </c>
      <c r="M92" s="57">
        <v>9240000</v>
      </c>
      <c r="N92" s="58">
        <v>0</v>
      </c>
      <c r="O92" s="55">
        <v>0</v>
      </c>
      <c r="P92" s="58">
        <v>0</v>
      </c>
      <c r="Q92" s="58">
        <v>350000</v>
      </c>
      <c r="R92" s="58">
        <v>350000</v>
      </c>
      <c r="S92" s="58">
        <v>171736334</v>
      </c>
      <c r="T92" s="58">
        <v>15150000</v>
      </c>
      <c r="U92" s="56">
        <v>196826334</v>
      </c>
      <c r="V92" s="59">
        <v>0</v>
      </c>
    </row>
    <row r="93" spans="1:22" s="10" customFormat="1" ht="12.75" customHeight="1">
      <c r="A93" s="25"/>
      <c r="B93" s="52" t="s">
        <v>238</v>
      </c>
      <c r="C93" s="53" t="s">
        <v>239</v>
      </c>
      <c r="D93" s="54">
        <v>117652697</v>
      </c>
      <c r="E93" s="55">
        <v>55502407</v>
      </c>
      <c r="F93" s="55">
        <v>0</v>
      </c>
      <c r="G93" s="55">
        <v>0</v>
      </c>
      <c r="H93" s="55">
        <v>0</v>
      </c>
      <c r="I93" s="55">
        <v>0</v>
      </c>
      <c r="J93" s="55">
        <v>18533962</v>
      </c>
      <c r="K93" s="55">
        <v>108208246</v>
      </c>
      <c r="L93" s="56">
        <v>299897312</v>
      </c>
      <c r="M93" s="57">
        <v>39703515</v>
      </c>
      <c r="N93" s="58">
        <v>77210602</v>
      </c>
      <c r="O93" s="55">
        <v>9025551</v>
      </c>
      <c r="P93" s="58">
        <v>0</v>
      </c>
      <c r="Q93" s="58">
        <v>0</v>
      </c>
      <c r="R93" s="58">
        <v>0</v>
      </c>
      <c r="S93" s="58">
        <v>156342000</v>
      </c>
      <c r="T93" s="58">
        <v>19261676</v>
      </c>
      <c r="U93" s="56">
        <v>301543344</v>
      </c>
      <c r="V93" s="59">
        <v>38590000</v>
      </c>
    </row>
    <row r="94" spans="1:22" s="10" customFormat="1" ht="12.75" customHeight="1">
      <c r="A94" s="25"/>
      <c r="B94" s="60" t="s">
        <v>70</v>
      </c>
      <c r="C94" s="53" t="s">
        <v>71</v>
      </c>
      <c r="D94" s="54">
        <v>537170660</v>
      </c>
      <c r="E94" s="55">
        <v>520796142</v>
      </c>
      <c r="F94" s="55">
        <v>97934172</v>
      </c>
      <c r="G94" s="55">
        <v>0</v>
      </c>
      <c r="H94" s="55">
        <v>0</v>
      </c>
      <c r="I94" s="55">
        <v>43979395</v>
      </c>
      <c r="J94" s="55">
        <v>163945904</v>
      </c>
      <c r="K94" s="55">
        <v>870683367</v>
      </c>
      <c r="L94" s="56">
        <v>2234509640</v>
      </c>
      <c r="M94" s="57">
        <v>295784972</v>
      </c>
      <c r="N94" s="58">
        <v>686767900</v>
      </c>
      <c r="O94" s="55">
        <v>161896487</v>
      </c>
      <c r="P94" s="58">
        <v>95532272</v>
      </c>
      <c r="Q94" s="58">
        <v>64353723</v>
      </c>
      <c r="R94" s="58">
        <v>0</v>
      </c>
      <c r="S94" s="58">
        <v>547159500</v>
      </c>
      <c r="T94" s="58">
        <v>79651826</v>
      </c>
      <c r="U94" s="56">
        <v>1931146680</v>
      </c>
      <c r="V94" s="59">
        <v>162425500</v>
      </c>
    </row>
    <row r="95" spans="1:22" s="10" customFormat="1" ht="12.75" customHeight="1">
      <c r="A95" s="25"/>
      <c r="B95" s="52" t="s">
        <v>240</v>
      </c>
      <c r="C95" s="53" t="s">
        <v>241</v>
      </c>
      <c r="D95" s="54">
        <v>30300747</v>
      </c>
      <c r="E95" s="55">
        <v>10911468</v>
      </c>
      <c r="F95" s="55">
        <v>0</v>
      </c>
      <c r="G95" s="55">
        <v>0</v>
      </c>
      <c r="H95" s="55">
        <v>0</v>
      </c>
      <c r="I95" s="55">
        <v>83069</v>
      </c>
      <c r="J95" s="55">
        <v>1543378</v>
      </c>
      <c r="K95" s="55">
        <v>31607840</v>
      </c>
      <c r="L95" s="56">
        <v>74446502</v>
      </c>
      <c r="M95" s="57">
        <v>21460333</v>
      </c>
      <c r="N95" s="58">
        <v>16346570</v>
      </c>
      <c r="O95" s="55">
        <v>0</v>
      </c>
      <c r="P95" s="58">
        <v>0</v>
      </c>
      <c r="Q95" s="58">
        <v>1758933</v>
      </c>
      <c r="R95" s="58">
        <v>0</v>
      </c>
      <c r="S95" s="58">
        <v>46615000</v>
      </c>
      <c r="T95" s="58">
        <v>4412665</v>
      </c>
      <c r="U95" s="56">
        <v>90593501</v>
      </c>
      <c r="V95" s="59">
        <v>15247000</v>
      </c>
    </row>
    <row r="96" spans="1:22" s="10" customFormat="1" ht="12.75" customHeight="1">
      <c r="A96" s="25"/>
      <c r="B96" s="52" t="s">
        <v>242</v>
      </c>
      <c r="C96" s="53" t="s">
        <v>243</v>
      </c>
      <c r="D96" s="54">
        <v>38421652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180767417</v>
      </c>
      <c r="L96" s="56">
        <v>219189069</v>
      </c>
      <c r="M96" s="57">
        <v>17976947</v>
      </c>
      <c r="N96" s="58">
        <v>0</v>
      </c>
      <c r="O96" s="55">
        <v>0</v>
      </c>
      <c r="P96" s="58">
        <v>0</v>
      </c>
      <c r="Q96" s="58">
        <v>0</v>
      </c>
      <c r="R96" s="58">
        <v>1170944</v>
      </c>
      <c r="S96" s="58">
        <v>108456320</v>
      </c>
      <c r="T96" s="58">
        <v>86342668</v>
      </c>
      <c r="U96" s="56">
        <v>213946879</v>
      </c>
      <c r="V96" s="59">
        <v>21400000</v>
      </c>
    </row>
    <row r="97" spans="1:22" s="10" customFormat="1" ht="12.75" customHeight="1">
      <c r="A97" s="25"/>
      <c r="B97" s="52" t="s">
        <v>244</v>
      </c>
      <c r="C97" s="53" t="s">
        <v>245</v>
      </c>
      <c r="D97" s="54">
        <v>50247898</v>
      </c>
      <c r="E97" s="55">
        <v>18163180</v>
      </c>
      <c r="F97" s="55">
        <v>0</v>
      </c>
      <c r="G97" s="55">
        <v>0</v>
      </c>
      <c r="H97" s="55">
        <v>0</v>
      </c>
      <c r="I97" s="55">
        <v>150000</v>
      </c>
      <c r="J97" s="55">
        <v>10907110</v>
      </c>
      <c r="K97" s="55">
        <v>44529320</v>
      </c>
      <c r="L97" s="56">
        <v>123997508</v>
      </c>
      <c r="M97" s="57">
        <v>20313185</v>
      </c>
      <c r="N97" s="58">
        <v>18828960</v>
      </c>
      <c r="O97" s="55">
        <v>0</v>
      </c>
      <c r="P97" s="58">
        <v>0</v>
      </c>
      <c r="Q97" s="58">
        <v>6074244</v>
      </c>
      <c r="R97" s="58">
        <v>0</v>
      </c>
      <c r="S97" s="58">
        <v>72621000</v>
      </c>
      <c r="T97" s="58">
        <v>7869726</v>
      </c>
      <c r="U97" s="56">
        <v>125707115</v>
      </c>
      <c r="V97" s="59">
        <v>0</v>
      </c>
    </row>
    <row r="98" spans="1:22" s="10" customFormat="1" ht="12.75" customHeight="1">
      <c r="A98" s="25"/>
      <c r="B98" s="52" t="s">
        <v>246</v>
      </c>
      <c r="C98" s="53" t="s">
        <v>247</v>
      </c>
      <c r="D98" s="54">
        <v>89102986</v>
      </c>
      <c r="E98" s="55">
        <v>28812257</v>
      </c>
      <c r="F98" s="55">
        <v>0</v>
      </c>
      <c r="G98" s="55">
        <v>0</v>
      </c>
      <c r="H98" s="55">
        <v>0</v>
      </c>
      <c r="I98" s="55">
        <v>2660261</v>
      </c>
      <c r="J98" s="55">
        <v>15707255</v>
      </c>
      <c r="K98" s="55">
        <v>127628929</v>
      </c>
      <c r="L98" s="56">
        <v>263911688</v>
      </c>
      <c r="M98" s="57">
        <v>36825939</v>
      </c>
      <c r="N98" s="58">
        <v>37385189</v>
      </c>
      <c r="O98" s="55">
        <v>0</v>
      </c>
      <c r="P98" s="58">
        <v>0</v>
      </c>
      <c r="Q98" s="58">
        <v>10523468</v>
      </c>
      <c r="R98" s="58">
        <v>0</v>
      </c>
      <c r="S98" s="58">
        <v>163186999</v>
      </c>
      <c r="T98" s="58">
        <v>14274025</v>
      </c>
      <c r="U98" s="56">
        <v>262195620</v>
      </c>
      <c r="V98" s="59">
        <v>34904300</v>
      </c>
    </row>
    <row r="99" spans="1:22" s="10" customFormat="1" ht="12.75" customHeight="1">
      <c r="A99" s="25"/>
      <c r="B99" s="52" t="s">
        <v>248</v>
      </c>
      <c r="C99" s="53" t="s">
        <v>249</v>
      </c>
      <c r="D99" s="54">
        <v>147553000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7282665</v>
      </c>
      <c r="K99" s="55">
        <v>385242335</v>
      </c>
      <c r="L99" s="56">
        <v>540078000</v>
      </c>
      <c r="M99" s="57">
        <v>71973580</v>
      </c>
      <c r="N99" s="58">
        <v>182487000</v>
      </c>
      <c r="O99" s="55">
        <v>39102000</v>
      </c>
      <c r="P99" s="58">
        <v>19565180</v>
      </c>
      <c r="Q99" s="58">
        <v>15688800</v>
      </c>
      <c r="R99" s="58">
        <v>0</v>
      </c>
      <c r="S99" s="58">
        <v>154294000</v>
      </c>
      <c r="T99" s="58">
        <v>33994440</v>
      </c>
      <c r="U99" s="56">
        <v>517105000</v>
      </c>
      <c r="V99" s="59">
        <v>0</v>
      </c>
    </row>
    <row r="100" spans="1:22" s="10" customFormat="1" ht="12.75" customHeight="1">
      <c r="A100" s="25"/>
      <c r="B100" s="52" t="s">
        <v>250</v>
      </c>
      <c r="C100" s="53" t="s">
        <v>251</v>
      </c>
      <c r="D100" s="54">
        <v>83214670</v>
      </c>
      <c r="E100" s="55">
        <v>0</v>
      </c>
      <c r="F100" s="55">
        <v>0</v>
      </c>
      <c r="G100" s="55">
        <v>0</v>
      </c>
      <c r="H100" s="55">
        <v>0</v>
      </c>
      <c r="I100" s="55">
        <v>200000</v>
      </c>
      <c r="J100" s="55">
        <v>1735977</v>
      </c>
      <c r="K100" s="55">
        <v>79624114</v>
      </c>
      <c r="L100" s="56">
        <v>164774761</v>
      </c>
      <c r="M100" s="57">
        <v>22995111</v>
      </c>
      <c r="N100" s="58">
        <v>0</v>
      </c>
      <c r="O100" s="55">
        <v>0</v>
      </c>
      <c r="P100" s="58">
        <v>0</v>
      </c>
      <c r="Q100" s="58">
        <v>2018456</v>
      </c>
      <c r="R100" s="58">
        <v>0</v>
      </c>
      <c r="S100" s="58">
        <v>189195000</v>
      </c>
      <c r="T100" s="58">
        <v>5772301</v>
      </c>
      <c r="U100" s="56">
        <v>219980868</v>
      </c>
      <c r="V100" s="59">
        <v>46286000</v>
      </c>
    </row>
    <row r="101" spans="1:22" s="10" customFormat="1" ht="12.75" customHeight="1">
      <c r="A101" s="25"/>
      <c r="B101" s="52" t="s">
        <v>252</v>
      </c>
      <c r="C101" s="53" t="s">
        <v>253</v>
      </c>
      <c r="D101" s="54">
        <v>121111000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5000000</v>
      </c>
      <c r="K101" s="55">
        <v>216749000</v>
      </c>
      <c r="L101" s="56">
        <v>342860000</v>
      </c>
      <c r="M101" s="57">
        <v>65117000</v>
      </c>
      <c r="N101" s="58">
        <v>67868000</v>
      </c>
      <c r="O101" s="55">
        <v>0</v>
      </c>
      <c r="P101" s="58">
        <v>0</v>
      </c>
      <c r="Q101" s="58">
        <v>9210000</v>
      </c>
      <c r="R101" s="58">
        <v>0</v>
      </c>
      <c r="S101" s="58">
        <v>199849000</v>
      </c>
      <c r="T101" s="58">
        <v>13492000</v>
      </c>
      <c r="U101" s="56">
        <v>355536000</v>
      </c>
      <c r="V101" s="59">
        <v>48335000</v>
      </c>
    </row>
    <row r="102" spans="1:22" s="10" customFormat="1" ht="12.75" customHeight="1">
      <c r="A102" s="25"/>
      <c r="B102" s="52" t="s">
        <v>254</v>
      </c>
      <c r="C102" s="53" t="s">
        <v>255</v>
      </c>
      <c r="D102" s="54">
        <v>66693546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10311009</v>
      </c>
      <c r="K102" s="55">
        <v>107492050</v>
      </c>
      <c r="L102" s="56">
        <v>184496605</v>
      </c>
      <c r="M102" s="57">
        <v>19516725</v>
      </c>
      <c r="N102" s="58">
        <v>0</v>
      </c>
      <c r="O102" s="55">
        <v>0</v>
      </c>
      <c r="P102" s="58">
        <v>0</v>
      </c>
      <c r="Q102" s="58">
        <v>670836</v>
      </c>
      <c r="R102" s="58">
        <v>0</v>
      </c>
      <c r="S102" s="58">
        <v>207544000</v>
      </c>
      <c r="T102" s="58">
        <v>10094161</v>
      </c>
      <c r="U102" s="56">
        <v>237825722</v>
      </c>
      <c r="V102" s="59">
        <v>52265000</v>
      </c>
    </row>
    <row r="103" spans="1:22" s="10" customFormat="1" ht="12.75" customHeight="1">
      <c r="A103" s="25"/>
      <c r="B103" s="52" t="s">
        <v>256</v>
      </c>
      <c r="C103" s="53" t="s">
        <v>257</v>
      </c>
      <c r="D103" s="54">
        <v>77367475</v>
      </c>
      <c r="E103" s="55">
        <v>0</v>
      </c>
      <c r="F103" s="55">
        <v>0</v>
      </c>
      <c r="G103" s="55">
        <v>0</v>
      </c>
      <c r="H103" s="55">
        <v>0</v>
      </c>
      <c r="I103" s="55">
        <v>14759</v>
      </c>
      <c r="J103" s="55">
        <v>7854000</v>
      </c>
      <c r="K103" s="55">
        <v>148536496</v>
      </c>
      <c r="L103" s="56">
        <v>233772730</v>
      </c>
      <c r="M103" s="57">
        <v>29878402</v>
      </c>
      <c r="N103" s="58">
        <v>0</v>
      </c>
      <c r="O103" s="55">
        <v>0</v>
      </c>
      <c r="P103" s="58">
        <v>0</v>
      </c>
      <c r="Q103" s="58">
        <v>4431430</v>
      </c>
      <c r="R103" s="58">
        <v>0</v>
      </c>
      <c r="S103" s="58">
        <v>208460000</v>
      </c>
      <c r="T103" s="58">
        <v>18235088</v>
      </c>
      <c r="U103" s="56">
        <v>261004920</v>
      </c>
      <c r="V103" s="59">
        <v>36687000</v>
      </c>
    </row>
    <row r="104" spans="1:22" s="10" customFormat="1" ht="12.75" customHeight="1">
      <c r="A104" s="25"/>
      <c r="B104" s="52" t="s">
        <v>258</v>
      </c>
      <c r="C104" s="53" t="s">
        <v>259</v>
      </c>
      <c r="D104" s="54">
        <v>84746884</v>
      </c>
      <c r="E104" s="55">
        <v>0</v>
      </c>
      <c r="F104" s="55">
        <v>0</v>
      </c>
      <c r="G104" s="55">
        <v>0</v>
      </c>
      <c r="H104" s="55">
        <v>0</v>
      </c>
      <c r="I104" s="55">
        <v>1500000</v>
      </c>
      <c r="J104" s="55">
        <v>12000000</v>
      </c>
      <c r="K104" s="55">
        <v>115289477</v>
      </c>
      <c r="L104" s="56">
        <v>213536361</v>
      </c>
      <c r="M104" s="57">
        <v>40080544</v>
      </c>
      <c r="N104" s="58">
        <v>0</v>
      </c>
      <c r="O104" s="55">
        <v>0</v>
      </c>
      <c r="P104" s="58">
        <v>0</v>
      </c>
      <c r="Q104" s="58">
        <v>5491818</v>
      </c>
      <c r="R104" s="58">
        <v>2041727</v>
      </c>
      <c r="S104" s="58">
        <v>183605900</v>
      </c>
      <c r="T104" s="58">
        <v>18046380</v>
      </c>
      <c r="U104" s="56">
        <v>249266369</v>
      </c>
      <c r="V104" s="59">
        <v>29607700</v>
      </c>
    </row>
    <row r="105" spans="1:22" s="10" customFormat="1" ht="12.75" customHeight="1">
      <c r="A105" s="25"/>
      <c r="B105" s="52" t="s">
        <v>260</v>
      </c>
      <c r="C105" s="53" t="s">
        <v>261</v>
      </c>
      <c r="D105" s="54">
        <v>65226000</v>
      </c>
      <c r="E105" s="55">
        <v>0</v>
      </c>
      <c r="F105" s="55">
        <v>0</v>
      </c>
      <c r="G105" s="55">
        <v>0</v>
      </c>
      <c r="H105" s="55">
        <v>0</v>
      </c>
      <c r="I105" s="55">
        <v>220000</v>
      </c>
      <c r="J105" s="55">
        <v>6999000</v>
      </c>
      <c r="K105" s="55">
        <v>57133000</v>
      </c>
      <c r="L105" s="56">
        <v>129578000</v>
      </c>
      <c r="M105" s="57">
        <v>17566000</v>
      </c>
      <c r="N105" s="58">
        <v>0</v>
      </c>
      <c r="O105" s="55">
        <v>0</v>
      </c>
      <c r="P105" s="58">
        <v>0</v>
      </c>
      <c r="Q105" s="58">
        <v>2263000</v>
      </c>
      <c r="R105" s="58">
        <v>0</v>
      </c>
      <c r="S105" s="58">
        <v>124368000</v>
      </c>
      <c r="T105" s="58">
        <v>8888000</v>
      </c>
      <c r="U105" s="56">
        <v>153085000</v>
      </c>
      <c r="V105" s="59">
        <v>21000000</v>
      </c>
    </row>
    <row r="106" spans="1:22" s="10" customFormat="1" ht="12.75" customHeight="1">
      <c r="A106" s="25"/>
      <c r="B106" s="52" t="s">
        <v>262</v>
      </c>
      <c r="C106" s="53" t="s">
        <v>263</v>
      </c>
      <c r="D106" s="54">
        <v>56655935</v>
      </c>
      <c r="E106" s="55">
        <v>0</v>
      </c>
      <c r="F106" s="55">
        <v>0</v>
      </c>
      <c r="G106" s="55">
        <v>0</v>
      </c>
      <c r="H106" s="55">
        <v>0</v>
      </c>
      <c r="I106" s="55">
        <v>530000</v>
      </c>
      <c r="J106" s="55">
        <v>750000</v>
      </c>
      <c r="K106" s="55">
        <v>85330114</v>
      </c>
      <c r="L106" s="56">
        <v>143266049</v>
      </c>
      <c r="M106" s="57">
        <v>10796000</v>
      </c>
      <c r="N106" s="58">
        <v>0</v>
      </c>
      <c r="O106" s="55">
        <v>0</v>
      </c>
      <c r="P106" s="58">
        <v>0</v>
      </c>
      <c r="Q106" s="58">
        <v>400000</v>
      </c>
      <c r="R106" s="58">
        <v>0</v>
      </c>
      <c r="S106" s="58">
        <v>158637000</v>
      </c>
      <c r="T106" s="58">
        <v>2167000</v>
      </c>
      <c r="U106" s="56">
        <v>172000000</v>
      </c>
      <c r="V106" s="59">
        <v>24472950</v>
      </c>
    </row>
    <row r="107" spans="1:22" s="10" customFormat="1" ht="12.75" customHeight="1">
      <c r="A107" s="25"/>
      <c r="B107" s="52" t="s">
        <v>72</v>
      </c>
      <c r="C107" s="53" t="s">
        <v>73</v>
      </c>
      <c r="D107" s="54">
        <v>812123200</v>
      </c>
      <c r="E107" s="55">
        <v>897363700</v>
      </c>
      <c r="F107" s="55">
        <v>103578200</v>
      </c>
      <c r="G107" s="55">
        <v>0</v>
      </c>
      <c r="H107" s="55">
        <v>0</v>
      </c>
      <c r="I107" s="55">
        <v>67884000</v>
      </c>
      <c r="J107" s="55">
        <v>26512500</v>
      </c>
      <c r="K107" s="55">
        <v>1109034900</v>
      </c>
      <c r="L107" s="56">
        <v>3016496500</v>
      </c>
      <c r="M107" s="57">
        <v>474453400</v>
      </c>
      <c r="N107" s="58">
        <v>1579530100</v>
      </c>
      <c r="O107" s="55">
        <v>337842300</v>
      </c>
      <c r="P107" s="58">
        <v>99625200</v>
      </c>
      <c r="Q107" s="58">
        <v>80371500</v>
      </c>
      <c r="R107" s="58">
        <v>0</v>
      </c>
      <c r="S107" s="58">
        <v>485862100</v>
      </c>
      <c r="T107" s="58">
        <v>126412700</v>
      </c>
      <c r="U107" s="56">
        <v>3184097300</v>
      </c>
      <c r="V107" s="59">
        <v>129223800</v>
      </c>
    </row>
    <row r="108" spans="1:22" s="10" customFormat="1" ht="12.75" customHeight="1">
      <c r="A108" s="25"/>
      <c r="B108" s="52" t="s">
        <v>264</v>
      </c>
      <c r="C108" s="53" t="s">
        <v>265</v>
      </c>
      <c r="D108" s="54">
        <v>121724550</v>
      </c>
      <c r="E108" s="55">
        <v>50729000</v>
      </c>
      <c r="F108" s="55">
        <v>0</v>
      </c>
      <c r="G108" s="55">
        <v>0</v>
      </c>
      <c r="H108" s="55">
        <v>0</v>
      </c>
      <c r="I108" s="55">
        <v>343000</v>
      </c>
      <c r="J108" s="55">
        <v>46797670</v>
      </c>
      <c r="K108" s="55">
        <v>186755090</v>
      </c>
      <c r="L108" s="56">
        <v>406349310</v>
      </c>
      <c r="M108" s="57">
        <v>52039800</v>
      </c>
      <c r="N108" s="58">
        <v>64342810</v>
      </c>
      <c r="O108" s="55">
        <v>0</v>
      </c>
      <c r="P108" s="58">
        <v>0</v>
      </c>
      <c r="Q108" s="58">
        <v>11005090</v>
      </c>
      <c r="R108" s="58">
        <v>0</v>
      </c>
      <c r="S108" s="58">
        <v>231928980</v>
      </c>
      <c r="T108" s="58">
        <v>60532210</v>
      </c>
      <c r="U108" s="56">
        <v>419848890</v>
      </c>
      <c r="V108" s="59">
        <v>59648000</v>
      </c>
    </row>
    <row r="109" spans="1:22" s="10" customFormat="1" ht="12.75" customHeight="1">
      <c r="A109" s="25"/>
      <c r="B109" s="52" t="s">
        <v>266</v>
      </c>
      <c r="C109" s="53" t="s">
        <v>267</v>
      </c>
      <c r="D109" s="54">
        <v>48579981</v>
      </c>
      <c r="E109" s="55">
        <v>24500000</v>
      </c>
      <c r="F109" s="55">
        <v>0</v>
      </c>
      <c r="G109" s="55">
        <v>0</v>
      </c>
      <c r="H109" s="55">
        <v>0</v>
      </c>
      <c r="I109" s="55">
        <v>0</v>
      </c>
      <c r="J109" s="55">
        <v>2300000</v>
      </c>
      <c r="K109" s="55">
        <v>49220472</v>
      </c>
      <c r="L109" s="56">
        <v>124600453</v>
      </c>
      <c r="M109" s="57">
        <v>13849654</v>
      </c>
      <c r="N109" s="58">
        <v>25511586</v>
      </c>
      <c r="O109" s="55">
        <v>0</v>
      </c>
      <c r="P109" s="58">
        <v>0</v>
      </c>
      <c r="Q109" s="58">
        <v>1802543</v>
      </c>
      <c r="R109" s="58">
        <v>0</v>
      </c>
      <c r="S109" s="58">
        <v>109421000</v>
      </c>
      <c r="T109" s="58">
        <v>10384853</v>
      </c>
      <c r="U109" s="56">
        <v>160969636</v>
      </c>
      <c r="V109" s="59">
        <v>32749000</v>
      </c>
    </row>
    <row r="110" spans="1:22" s="10" customFormat="1" ht="12.75" customHeight="1">
      <c r="A110" s="25"/>
      <c r="B110" s="52" t="s">
        <v>268</v>
      </c>
      <c r="C110" s="53" t="s">
        <v>269</v>
      </c>
      <c r="D110" s="54">
        <v>43052000</v>
      </c>
      <c r="E110" s="55">
        <v>12000000</v>
      </c>
      <c r="F110" s="55">
        <v>0</v>
      </c>
      <c r="G110" s="55">
        <v>0</v>
      </c>
      <c r="H110" s="55">
        <v>0</v>
      </c>
      <c r="I110" s="55">
        <v>0</v>
      </c>
      <c r="J110" s="55">
        <v>3500000</v>
      </c>
      <c r="K110" s="55">
        <v>80834000</v>
      </c>
      <c r="L110" s="56">
        <v>139386000</v>
      </c>
      <c r="M110" s="57">
        <v>21002061</v>
      </c>
      <c r="N110" s="58">
        <v>14987000</v>
      </c>
      <c r="O110" s="55">
        <v>0</v>
      </c>
      <c r="P110" s="58">
        <v>0</v>
      </c>
      <c r="Q110" s="58">
        <v>739000</v>
      </c>
      <c r="R110" s="58">
        <v>0</v>
      </c>
      <c r="S110" s="58">
        <v>146340000</v>
      </c>
      <c r="T110" s="58">
        <v>3531939</v>
      </c>
      <c r="U110" s="56">
        <v>186600000</v>
      </c>
      <c r="V110" s="59">
        <v>49945000</v>
      </c>
    </row>
    <row r="111" spans="1:22" s="10" customFormat="1" ht="12.75" customHeight="1">
      <c r="A111" s="25"/>
      <c r="B111" s="52" t="s">
        <v>270</v>
      </c>
      <c r="C111" s="53" t="s">
        <v>271</v>
      </c>
      <c r="D111" s="54">
        <v>84108356</v>
      </c>
      <c r="E111" s="55">
        <v>0</v>
      </c>
      <c r="F111" s="55">
        <v>0</v>
      </c>
      <c r="G111" s="55">
        <v>0</v>
      </c>
      <c r="H111" s="55">
        <v>0</v>
      </c>
      <c r="I111" s="55">
        <v>919644</v>
      </c>
      <c r="J111" s="55">
        <v>5799580</v>
      </c>
      <c r="K111" s="55">
        <v>157072365</v>
      </c>
      <c r="L111" s="56">
        <v>247899945</v>
      </c>
      <c r="M111" s="57">
        <v>47732353</v>
      </c>
      <c r="N111" s="58">
        <v>20393853</v>
      </c>
      <c r="O111" s="55">
        <v>0</v>
      </c>
      <c r="P111" s="58">
        <v>0</v>
      </c>
      <c r="Q111" s="58">
        <v>8393400</v>
      </c>
      <c r="R111" s="58">
        <v>0</v>
      </c>
      <c r="S111" s="58">
        <v>206854000</v>
      </c>
      <c r="T111" s="58">
        <v>9899340</v>
      </c>
      <c r="U111" s="56">
        <v>293272946</v>
      </c>
      <c r="V111" s="59">
        <v>45373000</v>
      </c>
    </row>
    <row r="112" spans="1:22" s="10" customFormat="1" ht="12.75" customHeight="1">
      <c r="A112" s="25"/>
      <c r="B112" s="52" t="s">
        <v>272</v>
      </c>
      <c r="C112" s="53" t="s">
        <v>273</v>
      </c>
      <c r="D112" s="54">
        <v>376583007</v>
      </c>
      <c r="E112" s="55">
        <v>633019363</v>
      </c>
      <c r="F112" s="55">
        <v>0</v>
      </c>
      <c r="G112" s="55">
        <v>0</v>
      </c>
      <c r="H112" s="55">
        <v>0</v>
      </c>
      <c r="I112" s="55">
        <v>23786250</v>
      </c>
      <c r="J112" s="55">
        <v>45529176</v>
      </c>
      <c r="K112" s="55">
        <v>445849994</v>
      </c>
      <c r="L112" s="56">
        <v>1524767790</v>
      </c>
      <c r="M112" s="57">
        <v>430790799</v>
      </c>
      <c r="N112" s="58">
        <v>751133887</v>
      </c>
      <c r="O112" s="55">
        <v>0</v>
      </c>
      <c r="P112" s="58">
        <v>0</v>
      </c>
      <c r="Q112" s="58">
        <v>53807409</v>
      </c>
      <c r="R112" s="58">
        <v>0</v>
      </c>
      <c r="S112" s="58">
        <v>237920501</v>
      </c>
      <c r="T112" s="58">
        <v>123113449</v>
      </c>
      <c r="U112" s="56">
        <v>1596766045</v>
      </c>
      <c r="V112" s="59">
        <v>71253251</v>
      </c>
    </row>
    <row r="113" spans="1:22" s="10" customFormat="1" ht="12.75" customHeight="1">
      <c r="A113" s="25"/>
      <c r="B113" s="52" t="s">
        <v>274</v>
      </c>
      <c r="C113" s="53" t="s">
        <v>275</v>
      </c>
      <c r="D113" s="54">
        <v>62306809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55">
        <v>2600000</v>
      </c>
      <c r="K113" s="55">
        <v>126664585</v>
      </c>
      <c r="L113" s="56">
        <v>191571394</v>
      </c>
      <c r="M113" s="57">
        <v>15731329</v>
      </c>
      <c r="N113" s="58">
        <v>0</v>
      </c>
      <c r="O113" s="55">
        <v>0</v>
      </c>
      <c r="P113" s="58">
        <v>0</v>
      </c>
      <c r="Q113" s="58">
        <v>0</v>
      </c>
      <c r="R113" s="58">
        <v>0</v>
      </c>
      <c r="S113" s="58">
        <v>163679000</v>
      </c>
      <c r="T113" s="58">
        <v>13831845</v>
      </c>
      <c r="U113" s="56">
        <v>193242174</v>
      </c>
      <c r="V113" s="59">
        <v>29267000</v>
      </c>
    </row>
    <row r="114" spans="1:22" s="10" customFormat="1" ht="12.75" customHeight="1">
      <c r="A114" s="25"/>
      <c r="B114" s="52" t="s">
        <v>276</v>
      </c>
      <c r="C114" s="53" t="s">
        <v>277</v>
      </c>
      <c r="D114" s="54">
        <v>39966960</v>
      </c>
      <c r="E114" s="55">
        <v>0</v>
      </c>
      <c r="F114" s="55">
        <v>0</v>
      </c>
      <c r="G114" s="55">
        <v>0</v>
      </c>
      <c r="H114" s="55">
        <v>0</v>
      </c>
      <c r="I114" s="55">
        <v>41716</v>
      </c>
      <c r="J114" s="55">
        <v>883452</v>
      </c>
      <c r="K114" s="55">
        <v>68002173</v>
      </c>
      <c r="L114" s="56">
        <v>108894301</v>
      </c>
      <c r="M114" s="57">
        <v>16297605</v>
      </c>
      <c r="N114" s="58">
        <v>0</v>
      </c>
      <c r="O114" s="55">
        <v>0</v>
      </c>
      <c r="P114" s="58">
        <v>0</v>
      </c>
      <c r="Q114" s="58">
        <v>115200</v>
      </c>
      <c r="R114" s="58">
        <v>0</v>
      </c>
      <c r="S114" s="58">
        <v>115177207</v>
      </c>
      <c r="T114" s="58">
        <v>6747706</v>
      </c>
      <c r="U114" s="56">
        <v>138337718</v>
      </c>
      <c r="V114" s="59">
        <v>29435207</v>
      </c>
    </row>
    <row r="115" spans="1:22" s="10" customFormat="1" ht="12.75" customHeight="1">
      <c r="A115" s="25"/>
      <c r="B115" s="60" t="s">
        <v>278</v>
      </c>
      <c r="C115" s="53" t="s">
        <v>279</v>
      </c>
      <c r="D115" s="54">
        <v>136236759</v>
      </c>
      <c r="E115" s="55">
        <v>101770848</v>
      </c>
      <c r="F115" s="55">
        <v>0</v>
      </c>
      <c r="G115" s="55">
        <v>0</v>
      </c>
      <c r="H115" s="55">
        <v>0</v>
      </c>
      <c r="I115" s="55">
        <v>0</v>
      </c>
      <c r="J115" s="55">
        <v>8907180</v>
      </c>
      <c r="K115" s="55">
        <v>158275644</v>
      </c>
      <c r="L115" s="56">
        <v>405190431</v>
      </c>
      <c r="M115" s="57">
        <v>141700322</v>
      </c>
      <c r="N115" s="58">
        <v>125693092</v>
      </c>
      <c r="O115" s="55">
        <v>0</v>
      </c>
      <c r="P115" s="58">
        <v>0</v>
      </c>
      <c r="Q115" s="58">
        <v>24227443</v>
      </c>
      <c r="R115" s="58">
        <v>1015794</v>
      </c>
      <c r="S115" s="58">
        <v>92028000</v>
      </c>
      <c r="T115" s="58">
        <v>25269056</v>
      </c>
      <c r="U115" s="56">
        <v>409933707</v>
      </c>
      <c r="V115" s="59">
        <v>30963000</v>
      </c>
    </row>
    <row r="116" spans="1:22" s="10" customFormat="1" ht="12.75" customHeight="1">
      <c r="A116" s="25"/>
      <c r="B116" s="52" t="s">
        <v>280</v>
      </c>
      <c r="C116" s="53" t="s">
        <v>281</v>
      </c>
      <c r="D116" s="54">
        <v>68426000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1578000</v>
      </c>
      <c r="K116" s="55">
        <v>95943593</v>
      </c>
      <c r="L116" s="56">
        <v>165947593</v>
      </c>
      <c r="M116" s="57">
        <v>36001948</v>
      </c>
      <c r="N116" s="58">
        <v>0</v>
      </c>
      <c r="O116" s="55">
        <v>0</v>
      </c>
      <c r="P116" s="58">
        <v>0</v>
      </c>
      <c r="Q116" s="58">
        <v>2090247</v>
      </c>
      <c r="R116" s="58">
        <v>0</v>
      </c>
      <c r="S116" s="58">
        <v>148819074</v>
      </c>
      <c r="T116" s="58">
        <v>17000392</v>
      </c>
      <c r="U116" s="56">
        <v>203911661</v>
      </c>
      <c r="V116" s="59">
        <v>26438978</v>
      </c>
    </row>
    <row r="117" spans="1:22" s="10" customFormat="1" ht="12.75" customHeight="1">
      <c r="A117" s="25"/>
      <c r="B117" s="52" t="s">
        <v>282</v>
      </c>
      <c r="C117" s="53" t="s">
        <v>283</v>
      </c>
      <c r="D117" s="54">
        <v>90961335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3800000</v>
      </c>
      <c r="K117" s="55">
        <v>174390253</v>
      </c>
      <c r="L117" s="56">
        <v>269151588</v>
      </c>
      <c r="M117" s="57">
        <v>9797523</v>
      </c>
      <c r="N117" s="58">
        <v>0</v>
      </c>
      <c r="O117" s="55">
        <v>0</v>
      </c>
      <c r="P117" s="58">
        <v>0</v>
      </c>
      <c r="Q117" s="58">
        <v>2915327</v>
      </c>
      <c r="R117" s="58">
        <v>0</v>
      </c>
      <c r="S117" s="58">
        <v>225316890</v>
      </c>
      <c r="T117" s="58">
        <v>14483343</v>
      </c>
      <c r="U117" s="56">
        <v>252513083</v>
      </c>
      <c r="V117" s="59">
        <v>50386000</v>
      </c>
    </row>
    <row r="118" spans="1:22" s="10" customFormat="1" ht="12.75" customHeight="1">
      <c r="A118" s="25"/>
      <c r="B118" s="52" t="s">
        <v>284</v>
      </c>
      <c r="C118" s="53" t="s">
        <v>285</v>
      </c>
      <c r="D118" s="54">
        <v>55356399</v>
      </c>
      <c r="E118" s="55">
        <v>0</v>
      </c>
      <c r="F118" s="55">
        <v>0</v>
      </c>
      <c r="G118" s="55">
        <v>0</v>
      </c>
      <c r="H118" s="55">
        <v>0</v>
      </c>
      <c r="I118" s="55">
        <v>502213</v>
      </c>
      <c r="J118" s="55">
        <v>4340042</v>
      </c>
      <c r="K118" s="55">
        <v>107524800</v>
      </c>
      <c r="L118" s="56">
        <v>167723454</v>
      </c>
      <c r="M118" s="57">
        <v>36214582</v>
      </c>
      <c r="N118" s="58">
        <v>0</v>
      </c>
      <c r="O118" s="55">
        <v>0</v>
      </c>
      <c r="P118" s="58">
        <v>0</v>
      </c>
      <c r="Q118" s="58">
        <v>3731841</v>
      </c>
      <c r="R118" s="58">
        <v>0</v>
      </c>
      <c r="S118" s="58">
        <v>160356226</v>
      </c>
      <c r="T118" s="58">
        <v>18068057</v>
      </c>
      <c r="U118" s="56">
        <v>218370706</v>
      </c>
      <c r="V118" s="59">
        <v>40206000</v>
      </c>
    </row>
    <row r="119" spans="1:22" s="10" customFormat="1" ht="12.75" customHeight="1">
      <c r="A119" s="25"/>
      <c r="B119" s="52" t="s">
        <v>286</v>
      </c>
      <c r="C119" s="53" t="s">
        <v>287</v>
      </c>
      <c r="D119" s="54">
        <v>151097069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10000000</v>
      </c>
      <c r="K119" s="55">
        <v>190797913</v>
      </c>
      <c r="L119" s="56">
        <v>351894982</v>
      </c>
      <c r="M119" s="57">
        <v>35000000</v>
      </c>
      <c r="N119" s="58">
        <v>0</v>
      </c>
      <c r="O119" s="55">
        <v>0</v>
      </c>
      <c r="P119" s="58">
        <v>0</v>
      </c>
      <c r="Q119" s="58">
        <v>4700000</v>
      </c>
      <c r="R119" s="58">
        <v>0</v>
      </c>
      <c r="S119" s="58">
        <v>330068000</v>
      </c>
      <c r="T119" s="58">
        <v>52276330</v>
      </c>
      <c r="U119" s="56">
        <v>422044330</v>
      </c>
      <c r="V119" s="59">
        <v>59473000</v>
      </c>
    </row>
    <row r="120" spans="1:22" s="10" customFormat="1" ht="12.75" customHeight="1">
      <c r="A120" s="25"/>
      <c r="B120" s="52" t="s">
        <v>288</v>
      </c>
      <c r="C120" s="53" t="s">
        <v>289</v>
      </c>
      <c r="D120" s="54">
        <v>78303797</v>
      </c>
      <c r="E120" s="55">
        <v>17096559</v>
      </c>
      <c r="F120" s="55">
        <v>0</v>
      </c>
      <c r="G120" s="55">
        <v>0</v>
      </c>
      <c r="H120" s="55">
        <v>0</v>
      </c>
      <c r="I120" s="55">
        <v>0</v>
      </c>
      <c r="J120" s="55">
        <v>1956620</v>
      </c>
      <c r="K120" s="55">
        <v>126073383</v>
      </c>
      <c r="L120" s="56">
        <v>223430359</v>
      </c>
      <c r="M120" s="57">
        <v>12255328</v>
      </c>
      <c r="N120" s="58">
        <v>12666643</v>
      </c>
      <c r="O120" s="55">
        <v>0</v>
      </c>
      <c r="P120" s="58">
        <v>0</v>
      </c>
      <c r="Q120" s="58">
        <v>6243397</v>
      </c>
      <c r="R120" s="58">
        <v>0</v>
      </c>
      <c r="S120" s="58">
        <v>310801000</v>
      </c>
      <c r="T120" s="58">
        <v>60741312</v>
      </c>
      <c r="U120" s="56">
        <v>402707680</v>
      </c>
      <c r="V120" s="59">
        <v>62443000</v>
      </c>
    </row>
    <row r="121" spans="1:22" s="10" customFormat="1" ht="12.75" customHeight="1">
      <c r="A121" s="25"/>
      <c r="B121" s="52" t="s">
        <v>290</v>
      </c>
      <c r="C121" s="53" t="s">
        <v>291</v>
      </c>
      <c r="D121" s="54">
        <v>347650836</v>
      </c>
      <c r="E121" s="55">
        <v>340000000</v>
      </c>
      <c r="F121" s="55">
        <v>0</v>
      </c>
      <c r="G121" s="55">
        <v>0</v>
      </c>
      <c r="H121" s="55">
        <v>0</v>
      </c>
      <c r="I121" s="55">
        <v>26448557</v>
      </c>
      <c r="J121" s="55">
        <v>29400000</v>
      </c>
      <c r="K121" s="55">
        <v>418971729</v>
      </c>
      <c r="L121" s="56">
        <v>1162471122</v>
      </c>
      <c r="M121" s="57">
        <v>93800000</v>
      </c>
      <c r="N121" s="58">
        <v>501351000</v>
      </c>
      <c r="O121" s="55">
        <v>0</v>
      </c>
      <c r="P121" s="58">
        <v>0</v>
      </c>
      <c r="Q121" s="58">
        <v>30432000</v>
      </c>
      <c r="R121" s="58">
        <v>3150000</v>
      </c>
      <c r="S121" s="58">
        <v>454310000</v>
      </c>
      <c r="T121" s="58">
        <v>93744573</v>
      </c>
      <c r="U121" s="56">
        <v>1176787573</v>
      </c>
      <c r="V121" s="59">
        <v>87699250</v>
      </c>
    </row>
    <row r="122" spans="1:22" s="10" customFormat="1" ht="12.75" customHeight="1">
      <c r="A122" s="25"/>
      <c r="B122" s="52" t="s">
        <v>292</v>
      </c>
      <c r="C122" s="53" t="s">
        <v>293</v>
      </c>
      <c r="D122" s="54">
        <v>149972844</v>
      </c>
      <c r="E122" s="55">
        <v>96000000</v>
      </c>
      <c r="F122" s="55">
        <v>0</v>
      </c>
      <c r="G122" s="55">
        <v>0</v>
      </c>
      <c r="H122" s="55">
        <v>0</v>
      </c>
      <c r="I122" s="55">
        <v>744800</v>
      </c>
      <c r="J122" s="55">
        <v>38602011</v>
      </c>
      <c r="K122" s="55">
        <v>229001897</v>
      </c>
      <c r="L122" s="56">
        <v>514321552</v>
      </c>
      <c r="M122" s="57">
        <v>132629278</v>
      </c>
      <c r="N122" s="58">
        <v>130699099</v>
      </c>
      <c r="O122" s="55">
        <v>0</v>
      </c>
      <c r="P122" s="58">
        <v>0</v>
      </c>
      <c r="Q122" s="58">
        <v>19078784</v>
      </c>
      <c r="R122" s="58">
        <v>0</v>
      </c>
      <c r="S122" s="58">
        <v>167137000</v>
      </c>
      <c r="T122" s="58">
        <v>94646841</v>
      </c>
      <c r="U122" s="56">
        <v>544191002</v>
      </c>
      <c r="V122" s="59">
        <v>29865150</v>
      </c>
    </row>
    <row r="123" spans="1:22" s="10" customFormat="1" ht="12.75" customHeight="1">
      <c r="A123" s="25"/>
      <c r="B123" s="52" t="s">
        <v>294</v>
      </c>
      <c r="C123" s="53" t="s">
        <v>295</v>
      </c>
      <c r="D123" s="54">
        <v>71865562</v>
      </c>
      <c r="E123" s="55">
        <v>1567000</v>
      </c>
      <c r="F123" s="55">
        <v>0</v>
      </c>
      <c r="G123" s="55">
        <v>0</v>
      </c>
      <c r="H123" s="55">
        <v>0</v>
      </c>
      <c r="I123" s="55">
        <v>80000</v>
      </c>
      <c r="J123" s="55">
        <v>24500000</v>
      </c>
      <c r="K123" s="55">
        <v>106637856</v>
      </c>
      <c r="L123" s="56">
        <v>204650418</v>
      </c>
      <c r="M123" s="57">
        <v>68756855</v>
      </c>
      <c r="N123" s="58">
        <v>0</v>
      </c>
      <c r="O123" s="55">
        <v>0</v>
      </c>
      <c r="P123" s="58">
        <v>0</v>
      </c>
      <c r="Q123" s="58">
        <v>3336915</v>
      </c>
      <c r="R123" s="58">
        <v>0</v>
      </c>
      <c r="S123" s="58">
        <v>138822000</v>
      </c>
      <c r="T123" s="58">
        <v>22426324</v>
      </c>
      <c r="U123" s="56">
        <v>233342094</v>
      </c>
      <c r="V123" s="59">
        <v>26337000</v>
      </c>
    </row>
    <row r="124" spans="1:22" s="10" customFormat="1" ht="12.75" customHeight="1">
      <c r="A124" s="25"/>
      <c r="B124" s="52" t="s">
        <v>296</v>
      </c>
      <c r="C124" s="53" t="s">
        <v>297</v>
      </c>
      <c r="D124" s="54">
        <v>120700000</v>
      </c>
      <c r="E124" s="55">
        <v>76942000</v>
      </c>
      <c r="F124" s="55">
        <v>0</v>
      </c>
      <c r="G124" s="55">
        <v>0</v>
      </c>
      <c r="H124" s="55">
        <v>0</v>
      </c>
      <c r="I124" s="55">
        <v>2800000</v>
      </c>
      <c r="J124" s="55">
        <v>619000</v>
      </c>
      <c r="K124" s="55">
        <v>85615000</v>
      </c>
      <c r="L124" s="56">
        <v>286676000</v>
      </c>
      <c r="M124" s="57">
        <v>19129000</v>
      </c>
      <c r="N124" s="58">
        <v>96760000</v>
      </c>
      <c r="O124" s="55">
        <v>0</v>
      </c>
      <c r="P124" s="58">
        <v>0</v>
      </c>
      <c r="Q124" s="58">
        <v>14829000</v>
      </c>
      <c r="R124" s="58">
        <v>0</v>
      </c>
      <c r="S124" s="58">
        <v>170447000</v>
      </c>
      <c r="T124" s="58">
        <v>29003000</v>
      </c>
      <c r="U124" s="56">
        <v>330168000</v>
      </c>
      <c r="V124" s="59">
        <v>43492000</v>
      </c>
    </row>
    <row r="125" spans="1:22" s="10" customFormat="1" ht="12.75" customHeight="1">
      <c r="A125" s="25"/>
      <c r="B125" s="52" t="s">
        <v>298</v>
      </c>
      <c r="C125" s="53" t="s">
        <v>299</v>
      </c>
      <c r="D125" s="54">
        <v>268452377</v>
      </c>
      <c r="E125" s="55">
        <v>0</v>
      </c>
      <c r="F125" s="55">
        <v>0</v>
      </c>
      <c r="G125" s="55">
        <v>0</v>
      </c>
      <c r="H125" s="55">
        <v>0</v>
      </c>
      <c r="I125" s="55">
        <v>660000</v>
      </c>
      <c r="J125" s="55">
        <v>70000000</v>
      </c>
      <c r="K125" s="55">
        <v>280139282</v>
      </c>
      <c r="L125" s="56">
        <v>619251659</v>
      </c>
      <c r="M125" s="57">
        <v>70694979</v>
      </c>
      <c r="N125" s="58">
        <v>0</v>
      </c>
      <c r="O125" s="55">
        <v>0</v>
      </c>
      <c r="P125" s="58">
        <v>0</v>
      </c>
      <c r="Q125" s="58">
        <v>52749560</v>
      </c>
      <c r="R125" s="58">
        <v>0</v>
      </c>
      <c r="S125" s="58">
        <v>550168400</v>
      </c>
      <c r="T125" s="58">
        <v>147617000</v>
      </c>
      <c r="U125" s="56">
        <v>821229939</v>
      </c>
      <c r="V125" s="59">
        <v>114323000</v>
      </c>
    </row>
    <row r="126" spans="1:22" s="10" customFormat="1" ht="12.75" customHeight="1">
      <c r="A126" s="25"/>
      <c r="B126" s="52" t="s">
        <v>300</v>
      </c>
      <c r="C126" s="53" t="s">
        <v>301</v>
      </c>
      <c r="D126" s="54">
        <v>261549323</v>
      </c>
      <c r="E126" s="55">
        <v>154909478</v>
      </c>
      <c r="F126" s="55">
        <v>0</v>
      </c>
      <c r="G126" s="55">
        <v>0</v>
      </c>
      <c r="H126" s="55">
        <v>0</v>
      </c>
      <c r="I126" s="55">
        <v>13101777</v>
      </c>
      <c r="J126" s="55">
        <v>66063170</v>
      </c>
      <c r="K126" s="55">
        <v>318081213</v>
      </c>
      <c r="L126" s="56">
        <v>813704961</v>
      </c>
      <c r="M126" s="57">
        <v>55915328</v>
      </c>
      <c r="N126" s="58">
        <v>339141637</v>
      </c>
      <c r="O126" s="55">
        <v>0</v>
      </c>
      <c r="P126" s="58">
        <v>0</v>
      </c>
      <c r="Q126" s="58">
        <v>10552269</v>
      </c>
      <c r="R126" s="58">
        <v>0</v>
      </c>
      <c r="S126" s="58">
        <v>426117939</v>
      </c>
      <c r="T126" s="58">
        <v>108919001</v>
      </c>
      <c r="U126" s="56">
        <v>940646174</v>
      </c>
      <c r="V126" s="59">
        <v>104645000</v>
      </c>
    </row>
    <row r="127" spans="1:22" s="10" customFormat="1" ht="12.75" customHeight="1">
      <c r="A127" s="25"/>
      <c r="B127" s="52" t="s">
        <v>302</v>
      </c>
      <c r="C127" s="53" t="s">
        <v>303</v>
      </c>
      <c r="D127" s="54">
        <v>78959000</v>
      </c>
      <c r="E127" s="55">
        <v>0</v>
      </c>
      <c r="F127" s="55">
        <v>0</v>
      </c>
      <c r="G127" s="55">
        <v>0</v>
      </c>
      <c r="H127" s="55">
        <v>0</v>
      </c>
      <c r="I127" s="55">
        <v>412000</v>
      </c>
      <c r="J127" s="55">
        <v>10016000</v>
      </c>
      <c r="K127" s="55">
        <v>158731270</v>
      </c>
      <c r="L127" s="56">
        <v>248118270</v>
      </c>
      <c r="M127" s="57">
        <v>15416000</v>
      </c>
      <c r="N127" s="58">
        <v>0</v>
      </c>
      <c r="O127" s="55">
        <v>0</v>
      </c>
      <c r="P127" s="58">
        <v>0</v>
      </c>
      <c r="Q127" s="58">
        <v>4617000</v>
      </c>
      <c r="R127" s="58">
        <v>0</v>
      </c>
      <c r="S127" s="58">
        <v>430897000</v>
      </c>
      <c r="T127" s="58">
        <v>17679775</v>
      </c>
      <c r="U127" s="56">
        <v>468609775</v>
      </c>
      <c r="V127" s="59">
        <v>100350000</v>
      </c>
    </row>
    <row r="128" spans="1:22" s="10" customFormat="1" ht="12.75" customHeight="1">
      <c r="A128" s="25"/>
      <c r="B128" s="52" t="s">
        <v>304</v>
      </c>
      <c r="C128" s="53" t="s">
        <v>305</v>
      </c>
      <c r="D128" s="54">
        <v>108264701</v>
      </c>
      <c r="E128" s="55">
        <v>30000000</v>
      </c>
      <c r="F128" s="55">
        <v>0</v>
      </c>
      <c r="G128" s="55">
        <v>0</v>
      </c>
      <c r="H128" s="55">
        <v>0</v>
      </c>
      <c r="I128" s="55">
        <v>0</v>
      </c>
      <c r="J128" s="55">
        <v>7558875</v>
      </c>
      <c r="K128" s="55">
        <v>154738010</v>
      </c>
      <c r="L128" s="56">
        <v>300561586</v>
      </c>
      <c r="M128" s="57">
        <v>27000000</v>
      </c>
      <c r="N128" s="58">
        <v>28666000</v>
      </c>
      <c r="O128" s="55">
        <v>0</v>
      </c>
      <c r="P128" s="58">
        <v>0</v>
      </c>
      <c r="Q128" s="58">
        <v>1000000</v>
      </c>
      <c r="R128" s="58">
        <v>0</v>
      </c>
      <c r="S128" s="58">
        <v>237364726</v>
      </c>
      <c r="T128" s="58">
        <v>15450464</v>
      </c>
      <c r="U128" s="56">
        <v>309481190</v>
      </c>
      <c r="V128" s="59">
        <v>47786000</v>
      </c>
    </row>
    <row r="129" spans="1:22" s="10" customFormat="1" ht="12.75" customHeight="1">
      <c r="A129" s="25"/>
      <c r="B129" s="52" t="s">
        <v>306</v>
      </c>
      <c r="C129" s="53" t="s">
        <v>307</v>
      </c>
      <c r="D129" s="54">
        <v>84760535</v>
      </c>
      <c r="E129" s="55">
        <v>7800000</v>
      </c>
      <c r="F129" s="55">
        <v>0</v>
      </c>
      <c r="G129" s="55">
        <v>0</v>
      </c>
      <c r="H129" s="55">
        <v>0</v>
      </c>
      <c r="I129" s="55">
        <v>1184232</v>
      </c>
      <c r="J129" s="55">
        <v>5506700</v>
      </c>
      <c r="K129" s="55">
        <v>83106431</v>
      </c>
      <c r="L129" s="56">
        <v>182357898</v>
      </c>
      <c r="M129" s="57">
        <v>14480287</v>
      </c>
      <c r="N129" s="58">
        <v>8702373</v>
      </c>
      <c r="O129" s="55">
        <v>0</v>
      </c>
      <c r="P129" s="58">
        <v>0</v>
      </c>
      <c r="Q129" s="58">
        <v>2166984</v>
      </c>
      <c r="R129" s="58">
        <v>0</v>
      </c>
      <c r="S129" s="58">
        <v>166180979</v>
      </c>
      <c r="T129" s="58">
        <v>41264340</v>
      </c>
      <c r="U129" s="56">
        <v>232794963</v>
      </c>
      <c r="V129" s="59">
        <v>32768329</v>
      </c>
    </row>
    <row r="130" spans="1:22" s="10" customFormat="1" ht="12.75" customHeight="1">
      <c r="A130" s="25"/>
      <c r="B130" s="52" t="s">
        <v>74</v>
      </c>
      <c r="C130" s="53" t="s">
        <v>75</v>
      </c>
      <c r="D130" s="54">
        <v>817423000</v>
      </c>
      <c r="E130" s="55">
        <v>708954600</v>
      </c>
      <c r="F130" s="55">
        <v>196542400</v>
      </c>
      <c r="G130" s="55">
        <v>0</v>
      </c>
      <c r="H130" s="55">
        <v>0</v>
      </c>
      <c r="I130" s="55">
        <v>107500000</v>
      </c>
      <c r="J130" s="55">
        <v>235000000</v>
      </c>
      <c r="K130" s="55">
        <v>1283269000</v>
      </c>
      <c r="L130" s="56">
        <v>3348689000</v>
      </c>
      <c r="M130" s="57">
        <v>461484000</v>
      </c>
      <c r="N130" s="58">
        <v>1054944000</v>
      </c>
      <c r="O130" s="55">
        <v>248450000</v>
      </c>
      <c r="P130" s="58">
        <v>102529000</v>
      </c>
      <c r="Q130" s="58">
        <v>112947000</v>
      </c>
      <c r="R130" s="58">
        <v>0</v>
      </c>
      <c r="S130" s="58">
        <v>1807245000</v>
      </c>
      <c r="T130" s="58">
        <v>645420000</v>
      </c>
      <c r="U130" s="56">
        <v>4433019000</v>
      </c>
      <c r="V130" s="59">
        <v>798465000</v>
      </c>
    </row>
    <row r="131" spans="1:22" s="10" customFormat="1" ht="12.75" customHeight="1">
      <c r="A131" s="25"/>
      <c r="B131" s="52" t="s">
        <v>308</v>
      </c>
      <c r="C131" s="53" t="s">
        <v>309</v>
      </c>
      <c r="D131" s="54">
        <v>106493768</v>
      </c>
      <c r="E131" s="55">
        <v>0</v>
      </c>
      <c r="F131" s="55">
        <v>0</v>
      </c>
      <c r="G131" s="55">
        <v>0</v>
      </c>
      <c r="H131" s="55">
        <v>0</v>
      </c>
      <c r="I131" s="55">
        <v>150000</v>
      </c>
      <c r="J131" s="55">
        <v>29017857</v>
      </c>
      <c r="K131" s="55">
        <v>232979433</v>
      </c>
      <c r="L131" s="56">
        <v>368641058</v>
      </c>
      <c r="M131" s="57">
        <v>25864008</v>
      </c>
      <c r="N131" s="58">
        <v>0</v>
      </c>
      <c r="O131" s="55">
        <v>0</v>
      </c>
      <c r="P131" s="58">
        <v>0</v>
      </c>
      <c r="Q131" s="58">
        <v>7628612</v>
      </c>
      <c r="R131" s="58">
        <v>0</v>
      </c>
      <c r="S131" s="58">
        <v>290601926</v>
      </c>
      <c r="T131" s="58">
        <v>254534360</v>
      </c>
      <c r="U131" s="56">
        <v>578628906</v>
      </c>
      <c r="V131" s="59">
        <v>53003000</v>
      </c>
    </row>
    <row r="132" spans="1:22" s="10" customFormat="1" ht="12.75" customHeight="1">
      <c r="A132" s="25"/>
      <c r="B132" s="52" t="s">
        <v>310</v>
      </c>
      <c r="C132" s="53" t="s">
        <v>311</v>
      </c>
      <c r="D132" s="54">
        <v>131000000</v>
      </c>
      <c r="E132" s="55">
        <v>53318732</v>
      </c>
      <c r="F132" s="55">
        <v>54036249</v>
      </c>
      <c r="G132" s="55">
        <v>0</v>
      </c>
      <c r="H132" s="55">
        <v>0</v>
      </c>
      <c r="I132" s="55">
        <v>9500000</v>
      </c>
      <c r="J132" s="55">
        <v>6645941</v>
      </c>
      <c r="K132" s="55">
        <v>109446018</v>
      </c>
      <c r="L132" s="56">
        <v>363946940</v>
      </c>
      <c r="M132" s="57">
        <v>47227273</v>
      </c>
      <c r="N132" s="58">
        <v>78614698</v>
      </c>
      <c r="O132" s="55">
        <v>34432850</v>
      </c>
      <c r="P132" s="58">
        <v>25626826</v>
      </c>
      <c r="Q132" s="58">
        <v>19131362</v>
      </c>
      <c r="R132" s="58">
        <v>385696</v>
      </c>
      <c r="S132" s="58">
        <v>132198000</v>
      </c>
      <c r="T132" s="58">
        <v>27361021</v>
      </c>
      <c r="U132" s="56">
        <v>364977726</v>
      </c>
      <c r="V132" s="59">
        <v>32612000</v>
      </c>
    </row>
    <row r="133" spans="1:22" s="10" customFormat="1" ht="12.75" customHeight="1">
      <c r="A133" s="25"/>
      <c r="B133" s="52" t="s">
        <v>312</v>
      </c>
      <c r="C133" s="53" t="s">
        <v>313</v>
      </c>
      <c r="D133" s="54">
        <v>186963168</v>
      </c>
      <c r="E133" s="55">
        <v>139177364</v>
      </c>
      <c r="F133" s="55">
        <v>11636488</v>
      </c>
      <c r="G133" s="55">
        <v>0</v>
      </c>
      <c r="H133" s="55">
        <v>0</v>
      </c>
      <c r="I133" s="55">
        <v>17707502</v>
      </c>
      <c r="J133" s="55">
        <v>1500000</v>
      </c>
      <c r="K133" s="55">
        <v>180945880</v>
      </c>
      <c r="L133" s="56">
        <v>537930402</v>
      </c>
      <c r="M133" s="57">
        <v>53861613</v>
      </c>
      <c r="N133" s="58">
        <v>180497776</v>
      </c>
      <c r="O133" s="55">
        <v>41474562</v>
      </c>
      <c r="P133" s="58">
        <v>18648459</v>
      </c>
      <c r="Q133" s="58">
        <v>14432544</v>
      </c>
      <c r="R133" s="58">
        <v>0</v>
      </c>
      <c r="S133" s="58">
        <v>187053000</v>
      </c>
      <c r="T133" s="58">
        <v>52720387</v>
      </c>
      <c r="U133" s="56">
        <v>548688341</v>
      </c>
      <c r="V133" s="59">
        <v>50673000</v>
      </c>
    </row>
    <row r="134" spans="1:22" s="10" customFormat="1" ht="12.75" customHeight="1">
      <c r="A134" s="25"/>
      <c r="B134" s="52" t="s">
        <v>314</v>
      </c>
      <c r="C134" s="53" t="s">
        <v>315</v>
      </c>
      <c r="D134" s="54">
        <v>128936086</v>
      </c>
      <c r="E134" s="55">
        <v>102760918</v>
      </c>
      <c r="F134" s="55">
        <v>632242</v>
      </c>
      <c r="G134" s="55">
        <v>0</v>
      </c>
      <c r="H134" s="55">
        <v>0</v>
      </c>
      <c r="I134" s="55">
        <v>7317130</v>
      </c>
      <c r="J134" s="55">
        <v>17000000</v>
      </c>
      <c r="K134" s="55">
        <v>149980475</v>
      </c>
      <c r="L134" s="56">
        <v>406626851</v>
      </c>
      <c r="M134" s="57">
        <v>84995535</v>
      </c>
      <c r="N134" s="58">
        <v>133286112</v>
      </c>
      <c r="O134" s="55">
        <v>29540240</v>
      </c>
      <c r="P134" s="58">
        <v>17331681</v>
      </c>
      <c r="Q134" s="58">
        <v>10666319</v>
      </c>
      <c r="R134" s="58">
        <v>1193949</v>
      </c>
      <c r="S134" s="58">
        <v>177950001</v>
      </c>
      <c r="T134" s="58">
        <v>52054231</v>
      </c>
      <c r="U134" s="56">
        <v>507018068</v>
      </c>
      <c r="V134" s="59">
        <v>93110000</v>
      </c>
    </row>
    <row r="135" spans="1:22" s="10" customFormat="1" ht="12.75" customHeight="1">
      <c r="A135" s="25"/>
      <c r="B135" s="52" t="s">
        <v>316</v>
      </c>
      <c r="C135" s="53" t="s">
        <v>317</v>
      </c>
      <c r="D135" s="54">
        <v>346853951</v>
      </c>
      <c r="E135" s="55">
        <v>200257575</v>
      </c>
      <c r="F135" s="55">
        <v>33258372</v>
      </c>
      <c r="G135" s="55">
        <v>711197</v>
      </c>
      <c r="H135" s="55">
        <v>2630</v>
      </c>
      <c r="I135" s="55">
        <v>0</v>
      </c>
      <c r="J135" s="55">
        <v>40111215</v>
      </c>
      <c r="K135" s="55">
        <v>333168552</v>
      </c>
      <c r="L135" s="56">
        <v>954363492</v>
      </c>
      <c r="M135" s="57">
        <v>76923701</v>
      </c>
      <c r="N135" s="58">
        <v>267029200</v>
      </c>
      <c r="O135" s="55">
        <v>77091152</v>
      </c>
      <c r="P135" s="58">
        <v>26274866</v>
      </c>
      <c r="Q135" s="58">
        <v>16143155</v>
      </c>
      <c r="R135" s="58">
        <v>0</v>
      </c>
      <c r="S135" s="58">
        <v>674254848</v>
      </c>
      <c r="T135" s="58">
        <v>87098609</v>
      </c>
      <c r="U135" s="56">
        <v>1224815531</v>
      </c>
      <c r="V135" s="59">
        <v>270416000</v>
      </c>
    </row>
    <row r="136" spans="1:22" s="10" customFormat="1" ht="12.75" customHeight="1">
      <c r="A136" s="25"/>
      <c r="B136" s="60" t="s">
        <v>318</v>
      </c>
      <c r="C136" s="53" t="s">
        <v>319</v>
      </c>
      <c r="D136" s="54">
        <v>202643593</v>
      </c>
      <c r="E136" s="55">
        <v>176434080</v>
      </c>
      <c r="F136" s="55">
        <v>19600221</v>
      </c>
      <c r="G136" s="55">
        <v>0</v>
      </c>
      <c r="H136" s="55">
        <v>0</v>
      </c>
      <c r="I136" s="55">
        <v>5726546</v>
      </c>
      <c r="J136" s="55">
        <v>39044799</v>
      </c>
      <c r="K136" s="55">
        <v>190581165</v>
      </c>
      <c r="L136" s="56">
        <v>634030404</v>
      </c>
      <c r="M136" s="57">
        <v>103156898</v>
      </c>
      <c r="N136" s="58">
        <v>133121882</v>
      </c>
      <c r="O136" s="55">
        <v>53066119</v>
      </c>
      <c r="P136" s="58">
        <v>18033822</v>
      </c>
      <c r="Q136" s="58">
        <v>17846981</v>
      </c>
      <c r="R136" s="58">
        <v>0</v>
      </c>
      <c r="S136" s="58">
        <v>203766000</v>
      </c>
      <c r="T136" s="58">
        <v>44691284</v>
      </c>
      <c r="U136" s="56">
        <v>573682986</v>
      </c>
      <c r="V136" s="59">
        <v>95934700</v>
      </c>
    </row>
    <row r="137" spans="1:22" s="10" customFormat="1" ht="12.75" customHeight="1">
      <c r="A137" s="25"/>
      <c r="B137" s="52" t="s">
        <v>320</v>
      </c>
      <c r="C137" s="53" t="s">
        <v>321</v>
      </c>
      <c r="D137" s="54">
        <v>92788574</v>
      </c>
      <c r="E137" s="55">
        <v>34341201</v>
      </c>
      <c r="F137" s="55">
        <v>0</v>
      </c>
      <c r="G137" s="55">
        <v>0</v>
      </c>
      <c r="H137" s="55">
        <v>0</v>
      </c>
      <c r="I137" s="55">
        <v>447591</v>
      </c>
      <c r="J137" s="55">
        <v>17678683</v>
      </c>
      <c r="K137" s="55">
        <v>139006781</v>
      </c>
      <c r="L137" s="56">
        <v>284262830</v>
      </c>
      <c r="M137" s="57">
        <v>37810283</v>
      </c>
      <c r="N137" s="58">
        <v>49999698</v>
      </c>
      <c r="O137" s="55">
        <v>0</v>
      </c>
      <c r="P137" s="58">
        <v>0</v>
      </c>
      <c r="Q137" s="58">
        <v>4232266</v>
      </c>
      <c r="R137" s="58">
        <v>0</v>
      </c>
      <c r="S137" s="58">
        <v>166308000</v>
      </c>
      <c r="T137" s="58">
        <v>23866577</v>
      </c>
      <c r="U137" s="56">
        <v>282216824</v>
      </c>
      <c r="V137" s="59">
        <v>32823000</v>
      </c>
    </row>
    <row r="138" spans="1:22" s="10" customFormat="1" ht="12.75" customHeight="1">
      <c r="A138" s="25"/>
      <c r="B138" s="52" t="s">
        <v>322</v>
      </c>
      <c r="C138" s="53" t="s">
        <v>323</v>
      </c>
      <c r="D138" s="54">
        <v>134148576</v>
      </c>
      <c r="E138" s="55">
        <v>80000000</v>
      </c>
      <c r="F138" s="55">
        <v>0</v>
      </c>
      <c r="G138" s="55">
        <v>0</v>
      </c>
      <c r="H138" s="55">
        <v>0</v>
      </c>
      <c r="I138" s="55">
        <v>2500000</v>
      </c>
      <c r="J138" s="55">
        <v>53420865</v>
      </c>
      <c r="K138" s="55">
        <v>201236849</v>
      </c>
      <c r="L138" s="56">
        <v>471306290</v>
      </c>
      <c r="M138" s="57">
        <v>36650073</v>
      </c>
      <c r="N138" s="58">
        <v>89297479</v>
      </c>
      <c r="O138" s="55">
        <v>0</v>
      </c>
      <c r="P138" s="58">
        <v>0</v>
      </c>
      <c r="Q138" s="58">
        <v>12248597</v>
      </c>
      <c r="R138" s="58">
        <v>0</v>
      </c>
      <c r="S138" s="58">
        <v>309108001</v>
      </c>
      <c r="T138" s="58">
        <v>93309333</v>
      </c>
      <c r="U138" s="56">
        <v>540613483</v>
      </c>
      <c r="V138" s="59">
        <v>63830000</v>
      </c>
    </row>
    <row r="139" spans="1:22" s="10" customFormat="1" ht="12.75" customHeight="1">
      <c r="A139" s="25"/>
      <c r="B139" s="52" t="s">
        <v>324</v>
      </c>
      <c r="C139" s="53" t="s">
        <v>325</v>
      </c>
      <c r="D139" s="54">
        <v>81995545</v>
      </c>
      <c r="E139" s="55">
        <v>0</v>
      </c>
      <c r="F139" s="55">
        <v>0</v>
      </c>
      <c r="G139" s="55">
        <v>0</v>
      </c>
      <c r="H139" s="55">
        <v>0</v>
      </c>
      <c r="I139" s="55">
        <v>0</v>
      </c>
      <c r="J139" s="55">
        <v>29342827</v>
      </c>
      <c r="K139" s="55">
        <v>207061173</v>
      </c>
      <c r="L139" s="56">
        <v>318399545</v>
      </c>
      <c r="M139" s="57">
        <v>37237289</v>
      </c>
      <c r="N139" s="58">
        <v>0</v>
      </c>
      <c r="O139" s="55">
        <v>0</v>
      </c>
      <c r="P139" s="58">
        <v>0</v>
      </c>
      <c r="Q139" s="58">
        <v>0</v>
      </c>
      <c r="R139" s="58">
        <v>0</v>
      </c>
      <c r="S139" s="58">
        <v>322837000</v>
      </c>
      <c r="T139" s="58">
        <v>46123560</v>
      </c>
      <c r="U139" s="56">
        <v>406197849</v>
      </c>
      <c r="V139" s="59">
        <v>66000000</v>
      </c>
    </row>
    <row r="140" spans="1:22" s="10" customFormat="1" ht="12.75" customHeight="1">
      <c r="A140" s="25"/>
      <c r="B140" s="52" t="s">
        <v>326</v>
      </c>
      <c r="C140" s="53" t="s">
        <v>327</v>
      </c>
      <c r="D140" s="54">
        <v>179576003</v>
      </c>
      <c r="E140" s="55">
        <v>0</v>
      </c>
      <c r="F140" s="55">
        <v>0</v>
      </c>
      <c r="G140" s="55">
        <v>0</v>
      </c>
      <c r="H140" s="55">
        <v>0</v>
      </c>
      <c r="I140" s="55">
        <v>1846151</v>
      </c>
      <c r="J140" s="55">
        <v>45000000</v>
      </c>
      <c r="K140" s="55">
        <v>408371711</v>
      </c>
      <c r="L140" s="56">
        <v>634793865</v>
      </c>
      <c r="M140" s="57">
        <v>144058244</v>
      </c>
      <c r="N140" s="58">
        <v>0</v>
      </c>
      <c r="O140" s="55">
        <v>0</v>
      </c>
      <c r="P140" s="58">
        <v>0</v>
      </c>
      <c r="Q140" s="58">
        <v>11569768</v>
      </c>
      <c r="R140" s="58">
        <v>0</v>
      </c>
      <c r="S140" s="58">
        <v>465301000</v>
      </c>
      <c r="T140" s="58">
        <v>49330843</v>
      </c>
      <c r="U140" s="56">
        <v>670259855</v>
      </c>
      <c r="V140" s="59">
        <v>97638000</v>
      </c>
    </row>
    <row r="141" spans="1:22" s="10" customFormat="1" ht="12.75" customHeight="1">
      <c r="A141" s="25"/>
      <c r="B141" s="52" t="s">
        <v>328</v>
      </c>
      <c r="C141" s="53" t="s">
        <v>329</v>
      </c>
      <c r="D141" s="54">
        <v>101623694</v>
      </c>
      <c r="E141" s="55">
        <v>66075510</v>
      </c>
      <c r="F141" s="55">
        <v>0</v>
      </c>
      <c r="G141" s="55">
        <v>0</v>
      </c>
      <c r="H141" s="55">
        <v>0</v>
      </c>
      <c r="I141" s="55">
        <v>522766</v>
      </c>
      <c r="J141" s="55">
        <v>51538601</v>
      </c>
      <c r="K141" s="55">
        <v>234793710</v>
      </c>
      <c r="L141" s="56">
        <v>454554281</v>
      </c>
      <c r="M141" s="57">
        <v>90657825</v>
      </c>
      <c r="N141" s="58">
        <v>36458385</v>
      </c>
      <c r="O141" s="55">
        <v>38800376</v>
      </c>
      <c r="P141" s="58">
        <v>5598743</v>
      </c>
      <c r="Q141" s="58">
        <v>10786554</v>
      </c>
      <c r="R141" s="58">
        <v>0</v>
      </c>
      <c r="S141" s="58">
        <v>359638681</v>
      </c>
      <c r="T141" s="58">
        <v>51321388</v>
      </c>
      <c r="U141" s="56">
        <v>593261952</v>
      </c>
      <c r="V141" s="59">
        <v>85550454</v>
      </c>
    </row>
    <row r="142" spans="1:22" s="10" customFormat="1" ht="12.75" customHeight="1">
      <c r="A142" s="25"/>
      <c r="B142" s="52" t="s">
        <v>330</v>
      </c>
      <c r="C142" s="53" t="s">
        <v>331</v>
      </c>
      <c r="D142" s="54">
        <v>203103386</v>
      </c>
      <c r="E142" s="55">
        <v>218211935</v>
      </c>
      <c r="F142" s="55">
        <v>42000000</v>
      </c>
      <c r="G142" s="55">
        <v>0</v>
      </c>
      <c r="H142" s="55">
        <v>0</v>
      </c>
      <c r="I142" s="55">
        <v>22869</v>
      </c>
      <c r="J142" s="55">
        <v>82502072</v>
      </c>
      <c r="K142" s="55">
        <v>303306758</v>
      </c>
      <c r="L142" s="56">
        <v>849147020</v>
      </c>
      <c r="M142" s="57">
        <v>109013286</v>
      </c>
      <c r="N142" s="58">
        <v>219869023</v>
      </c>
      <c r="O142" s="55">
        <v>59338174</v>
      </c>
      <c r="P142" s="58">
        <v>31431714</v>
      </c>
      <c r="Q142" s="58">
        <v>26337011</v>
      </c>
      <c r="R142" s="58">
        <v>0</v>
      </c>
      <c r="S142" s="58">
        <v>250603000</v>
      </c>
      <c r="T142" s="58">
        <v>70069682</v>
      </c>
      <c r="U142" s="56">
        <v>766661890</v>
      </c>
      <c r="V142" s="59">
        <v>89283571</v>
      </c>
    </row>
    <row r="143" spans="1:22" s="10" customFormat="1" ht="12.75" customHeight="1">
      <c r="A143" s="25"/>
      <c r="B143" s="52" t="s">
        <v>332</v>
      </c>
      <c r="C143" s="53" t="s">
        <v>333</v>
      </c>
      <c r="D143" s="54">
        <v>166126100</v>
      </c>
      <c r="E143" s="55">
        <v>117343000</v>
      </c>
      <c r="F143" s="55">
        <v>4579100</v>
      </c>
      <c r="G143" s="55">
        <v>0</v>
      </c>
      <c r="H143" s="55">
        <v>0</v>
      </c>
      <c r="I143" s="55">
        <v>0</v>
      </c>
      <c r="J143" s="55">
        <v>51500000</v>
      </c>
      <c r="K143" s="55">
        <v>220740552</v>
      </c>
      <c r="L143" s="56">
        <v>560288752</v>
      </c>
      <c r="M143" s="57">
        <v>46852200</v>
      </c>
      <c r="N143" s="58">
        <v>121377000</v>
      </c>
      <c r="O143" s="55">
        <v>24853900</v>
      </c>
      <c r="P143" s="58">
        <v>12522700</v>
      </c>
      <c r="Q143" s="58">
        <v>11808100</v>
      </c>
      <c r="R143" s="58">
        <v>0</v>
      </c>
      <c r="S143" s="58">
        <v>334174365</v>
      </c>
      <c r="T143" s="58">
        <v>50612000</v>
      </c>
      <c r="U143" s="56">
        <v>602200265</v>
      </c>
      <c r="V143" s="59">
        <v>115103665</v>
      </c>
    </row>
    <row r="144" spans="1:22" s="10" customFormat="1" ht="12.75" customHeight="1">
      <c r="A144" s="25"/>
      <c r="B144" s="52" t="s">
        <v>334</v>
      </c>
      <c r="C144" s="53" t="s">
        <v>335</v>
      </c>
      <c r="D144" s="54">
        <v>94656190</v>
      </c>
      <c r="E144" s="55">
        <v>65335779</v>
      </c>
      <c r="F144" s="55">
        <v>0</v>
      </c>
      <c r="G144" s="55">
        <v>0</v>
      </c>
      <c r="H144" s="55">
        <v>0</v>
      </c>
      <c r="I144" s="55">
        <v>0</v>
      </c>
      <c r="J144" s="55">
        <v>77000000</v>
      </c>
      <c r="K144" s="55">
        <v>123003243</v>
      </c>
      <c r="L144" s="56">
        <v>359995212</v>
      </c>
      <c r="M144" s="57">
        <v>47920615</v>
      </c>
      <c r="N144" s="58">
        <v>57376650</v>
      </c>
      <c r="O144" s="55">
        <v>33029922</v>
      </c>
      <c r="P144" s="58">
        <v>15328303</v>
      </c>
      <c r="Q144" s="58">
        <v>8993336</v>
      </c>
      <c r="R144" s="58">
        <v>0</v>
      </c>
      <c r="S144" s="58">
        <v>178928000</v>
      </c>
      <c r="T144" s="58">
        <v>46977407</v>
      </c>
      <c r="U144" s="56">
        <v>388554233</v>
      </c>
      <c r="V144" s="59">
        <v>68331000</v>
      </c>
    </row>
    <row r="145" spans="1:22" s="10" customFormat="1" ht="12.75" customHeight="1">
      <c r="A145" s="25"/>
      <c r="B145" s="52" t="s">
        <v>336</v>
      </c>
      <c r="C145" s="53" t="s">
        <v>337</v>
      </c>
      <c r="D145" s="54">
        <v>182749100</v>
      </c>
      <c r="E145" s="55">
        <v>342671425</v>
      </c>
      <c r="F145" s="55">
        <v>25287000</v>
      </c>
      <c r="G145" s="55">
        <v>0</v>
      </c>
      <c r="H145" s="55">
        <v>0</v>
      </c>
      <c r="I145" s="55">
        <v>0</v>
      </c>
      <c r="J145" s="55">
        <v>110159231</v>
      </c>
      <c r="K145" s="55">
        <v>203390033</v>
      </c>
      <c r="L145" s="56">
        <v>864256789</v>
      </c>
      <c r="M145" s="57">
        <v>80520000</v>
      </c>
      <c r="N145" s="58">
        <v>392065000</v>
      </c>
      <c r="O145" s="55">
        <v>71217000</v>
      </c>
      <c r="P145" s="58">
        <v>36759000</v>
      </c>
      <c r="Q145" s="58">
        <v>17938000</v>
      </c>
      <c r="R145" s="58">
        <v>0</v>
      </c>
      <c r="S145" s="58">
        <v>111527700</v>
      </c>
      <c r="T145" s="58">
        <v>107233000</v>
      </c>
      <c r="U145" s="56">
        <v>817259700</v>
      </c>
      <c r="V145" s="59">
        <v>0</v>
      </c>
    </row>
    <row r="146" spans="1:22" s="10" customFormat="1" ht="12.75" customHeight="1">
      <c r="A146" s="25"/>
      <c r="B146" s="52" t="s">
        <v>338</v>
      </c>
      <c r="C146" s="53" t="s">
        <v>339</v>
      </c>
      <c r="D146" s="54">
        <v>55772980</v>
      </c>
      <c r="E146" s="55">
        <v>59590769</v>
      </c>
      <c r="F146" s="55">
        <v>0</v>
      </c>
      <c r="G146" s="55">
        <v>0</v>
      </c>
      <c r="H146" s="55">
        <v>0</v>
      </c>
      <c r="I146" s="55">
        <v>0</v>
      </c>
      <c r="J146" s="55">
        <v>36089339</v>
      </c>
      <c r="K146" s="55">
        <v>60578655</v>
      </c>
      <c r="L146" s="56">
        <v>212031743</v>
      </c>
      <c r="M146" s="57">
        <v>18320722</v>
      </c>
      <c r="N146" s="58">
        <v>52984348</v>
      </c>
      <c r="O146" s="55">
        <v>17810435</v>
      </c>
      <c r="P146" s="58">
        <v>17406022</v>
      </c>
      <c r="Q146" s="58">
        <v>6638890</v>
      </c>
      <c r="R146" s="58">
        <v>0</v>
      </c>
      <c r="S146" s="58">
        <v>114579198</v>
      </c>
      <c r="T146" s="58">
        <v>27831880</v>
      </c>
      <c r="U146" s="56">
        <v>255571495</v>
      </c>
      <c r="V146" s="59">
        <v>44884198</v>
      </c>
    </row>
    <row r="147" spans="1:22" s="10" customFormat="1" ht="12.75" customHeight="1">
      <c r="A147" s="25"/>
      <c r="B147" s="52" t="s">
        <v>76</v>
      </c>
      <c r="C147" s="53" t="s">
        <v>77</v>
      </c>
      <c r="D147" s="54">
        <v>488009016</v>
      </c>
      <c r="E147" s="55">
        <v>404960000</v>
      </c>
      <c r="F147" s="55">
        <v>250000000</v>
      </c>
      <c r="G147" s="55">
        <v>0</v>
      </c>
      <c r="H147" s="55">
        <v>0</v>
      </c>
      <c r="I147" s="55">
        <v>3607896</v>
      </c>
      <c r="J147" s="55">
        <v>73136456</v>
      </c>
      <c r="K147" s="55">
        <v>480457180</v>
      </c>
      <c r="L147" s="56">
        <v>1700170548</v>
      </c>
      <c r="M147" s="57">
        <v>350789676</v>
      </c>
      <c r="N147" s="58">
        <v>488433324</v>
      </c>
      <c r="O147" s="55">
        <v>370783128</v>
      </c>
      <c r="P147" s="58">
        <v>101719532</v>
      </c>
      <c r="Q147" s="58">
        <v>108215142</v>
      </c>
      <c r="R147" s="58">
        <v>0</v>
      </c>
      <c r="S147" s="58">
        <v>364103004</v>
      </c>
      <c r="T147" s="58">
        <v>49554348</v>
      </c>
      <c r="U147" s="56">
        <v>1833598154</v>
      </c>
      <c r="V147" s="59">
        <v>74651004</v>
      </c>
    </row>
    <row r="148" spans="1:22" s="10" customFormat="1" ht="12.75" customHeight="1">
      <c r="A148" s="25"/>
      <c r="B148" s="52" t="s">
        <v>340</v>
      </c>
      <c r="C148" s="53" t="s">
        <v>341</v>
      </c>
      <c r="D148" s="54">
        <v>153659606</v>
      </c>
      <c r="E148" s="55">
        <v>138762000</v>
      </c>
      <c r="F148" s="55">
        <v>1404000</v>
      </c>
      <c r="G148" s="55">
        <v>0</v>
      </c>
      <c r="H148" s="55">
        <v>0</v>
      </c>
      <c r="I148" s="55">
        <v>0</v>
      </c>
      <c r="J148" s="55">
        <v>35126000</v>
      </c>
      <c r="K148" s="55">
        <v>114186068</v>
      </c>
      <c r="L148" s="56">
        <v>443137674</v>
      </c>
      <c r="M148" s="57">
        <v>96766032</v>
      </c>
      <c r="N148" s="58">
        <v>159714364</v>
      </c>
      <c r="O148" s="55">
        <v>37206478</v>
      </c>
      <c r="P148" s="58">
        <v>13492011</v>
      </c>
      <c r="Q148" s="58">
        <v>15469050</v>
      </c>
      <c r="R148" s="58">
        <v>0</v>
      </c>
      <c r="S148" s="58">
        <v>107241035</v>
      </c>
      <c r="T148" s="58">
        <v>41741155</v>
      </c>
      <c r="U148" s="56">
        <v>471630125</v>
      </c>
      <c r="V148" s="59">
        <v>20054000</v>
      </c>
    </row>
    <row r="149" spans="1:22" s="10" customFormat="1" ht="12.75" customHeight="1">
      <c r="A149" s="25"/>
      <c r="B149" s="52" t="s">
        <v>78</v>
      </c>
      <c r="C149" s="53" t="s">
        <v>79</v>
      </c>
      <c r="D149" s="54">
        <v>868353759</v>
      </c>
      <c r="E149" s="55">
        <v>1038553299</v>
      </c>
      <c r="F149" s="55">
        <v>0</v>
      </c>
      <c r="G149" s="55">
        <v>0</v>
      </c>
      <c r="H149" s="55">
        <v>0</v>
      </c>
      <c r="I149" s="55">
        <v>84041476</v>
      </c>
      <c r="J149" s="55">
        <v>388001064</v>
      </c>
      <c r="K149" s="55">
        <v>887247458</v>
      </c>
      <c r="L149" s="56">
        <v>3266197056</v>
      </c>
      <c r="M149" s="57">
        <v>426739508</v>
      </c>
      <c r="N149" s="58">
        <v>1265743688</v>
      </c>
      <c r="O149" s="55">
        <v>484876329</v>
      </c>
      <c r="P149" s="58">
        <v>181862046</v>
      </c>
      <c r="Q149" s="58">
        <v>124940483</v>
      </c>
      <c r="R149" s="58">
        <v>0</v>
      </c>
      <c r="S149" s="58">
        <v>529415300</v>
      </c>
      <c r="T149" s="58">
        <v>240895536</v>
      </c>
      <c r="U149" s="56">
        <v>3254472890</v>
      </c>
      <c r="V149" s="59">
        <v>190198650</v>
      </c>
    </row>
    <row r="150" spans="1:22" s="10" customFormat="1" ht="12.75" customHeight="1">
      <c r="A150" s="25"/>
      <c r="B150" s="52" t="s">
        <v>80</v>
      </c>
      <c r="C150" s="53" t="s">
        <v>81</v>
      </c>
      <c r="D150" s="54">
        <v>545555593</v>
      </c>
      <c r="E150" s="55">
        <v>436264517</v>
      </c>
      <c r="F150" s="55">
        <v>20283905</v>
      </c>
      <c r="G150" s="55">
        <v>0</v>
      </c>
      <c r="H150" s="55">
        <v>0</v>
      </c>
      <c r="I150" s="55">
        <v>19132479</v>
      </c>
      <c r="J150" s="55">
        <v>20133952</v>
      </c>
      <c r="K150" s="55">
        <v>515346887</v>
      </c>
      <c r="L150" s="56">
        <v>1556717333</v>
      </c>
      <c r="M150" s="57">
        <v>353052280</v>
      </c>
      <c r="N150" s="58">
        <v>572991362</v>
      </c>
      <c r="O150" s="55">
        <v>89184538</v>
      </c>
      <c r="P150" s="58">
        <v>64439882</v>
      </c>
      <c r="Q150" s="58">
        <v>72621449</v>
      </c>
      <c r="R150" s="58">
        <v>0</v>
      </c>
      <c r="S150" s="58">
        <v>255080567</v>
      </c>
      <c r="T150" s="58">
        <v>147181467</v>
      </c>
      <c r="U150" s="56">
        <v>1554551545</v>
      </c>
      <c r="V150" s="59">
        <v>68203800</v>
      </c>
    </row>
    <row r="151" spans="1:22" s="10" customFormat="1" ht="12.75" customHeight="1">
      <c r="A151" s="25"/>
      <c r="B151" s="52" t="s">
        <v>342</v>
      </c>
      <c r="C151" s="53" t="s">
        <v>343</v>
      </c>
      <c r="D151" s="54">
        <v>97840878</v>
      </c>
      <c r="E151" s="55">
        <v>52343423</v>
      </c>
      <c r="F151" s="55">
        <v>0</v>
      </c>
      <c r="G151" s="55">
        <v>0</v>
      </c>
      <c r="H151" s="55">
        <v>0</v>
      </c>
      <c r="I151" s="55">
        <v>3936804</v>
      </c>
      <c r="J151" s="55">
        <v>24020969</v>
      </c>
      <c r="K151" s="55">
        <v>108684823</v>
      </c>
      <c r="L151" s="56">
        <v>286826897</v>
      </c>
      <c r="M151" s="57">
        <v>59770323</v>
      </c>
      <c r="N151" s="58">
        <v>65392258</v>
      </c>
      <c r="O151" s="55">
        <v>18850960</v>
      </c>
      <c r="P151" s="58">
        <v>12753413</v>
      </c>
      <c r="Q151" s="58">
        <v>12494306</v>
      </c>
      <c r="R151" s="58">
        <v>0</v>
      </c>
      <c r="S151" s="58">
        <v>62317300</v>
      </c>
      <c r="T151" s="58">
        <v>25864001</v>
      </c>
      <c r="U151" s="56">
        <v>257442561</v>
      </c>
      <c r="V151" s="59">
        <v>0</v>
      </c>
    </row>
    <row r="152" spans="1:22" s="10" customFormat="1" ht="12.75" customHeight="1">
      <c r="A152" s="25"/>
      <c r="B152" s="52" t="s">
        <v>344</v>
      </c>
      <c r="C152" s="53" t="s">
        <v>345</v>
      </c>
      <c r="D152" s="54">
        <v>137247906</v>
      </c>
      <c r="E152" s="55">
        <v>0</v>
      </c>
      <c r="F152" s="55">
        <v>127673404</v>
      </c>
      <c r="G152" s="55">
        <v>0</v>
      </c>
      <c r="H152" s="55">
        <v>0</v>
      </c>
      <c r="I152" s="55">
        <v>0</v>
      </c>
      <c r="J152" s="55">
        <v>225588509</v>
      </c>
      <c r="K152" s="55">
        <v>435834535</v>
      </c>
      <c r="L152" s="56">
        <v>926344354</v>
      </c>
      <c r="M152" s="57">
        <v>44492345</v>
      </c>
      <c r="N152" s="58">
        <v>0</v>
      </c>
      <c r="O152" s="55">
        <v>118011019</v>
      </c>
      <c r="P152" s="58">
        <v>2812706</v>
      </c>
      <c r="Q152" s="58">
        <v>34280454</v>
      </c>
      <c r="R152" s="58">
        <v>0</v>
      </c>
      <c r="S152" s="58">
        <v>538752000</v>
      </c>
      <c r="T152" s="58">
        <v>128680123</v>
      </c>
      <c r="U152" s="56">
        <v>867028647</v>
      </c>
      <c r="V152" s="59">
        <v>164802750</v>
      </c>
    </row>
    <row r="153" spans="1:22" s="10" customFormat="1" ht="12.75" customHeight="1">
      <c r="A153" s="25"/>
      <c r="B153" s="52" t="s">
        <v>346</v>
      </c>
      <c r="C153" s="53" t="s">
        <v>347</v>
      </c>
      <c r="D153" s="54">
        <v>197639280</v>
      </c>
      <c r="E153" s="55">
        <v>0</v>
      </c>
      <c r="F153" s="55">
        <v>0</v>
      </c>
      <c r="G153" s="55">
        <v>0</v>
      </c>
      <c r="H153" s="55">
        <v>0</v>
      </c>
      <c r="I153" s="55">
        <v>300000</v>
      </c>
      <c r="J153" s="55">
        <v>39495000</v>
      </c>
      <c r="K153" s="55">
        <v>426182720</v>
      </c>
      <c r="L153" s="56">
        <v>663617000</v>
      </c>
      <c r="M153" s="57">
        <v>13250000</v>
      </c>
      <c r="N153" s="58">
        <v>0</v>
      </c>
      <c r="O153" s="55">
        <v>34150000</v>
      </c>
      <c r="P153" s="58">
        <v>9200000</v>
      </c>
      <c r="Q153" s="58">
        <v>1825000</v>
      </c>
      <c r="R153" s="58">
        <v>475000</v>
      </c>
      <c r="S153" s="58">
        <v>474458000</v>
      </c>
      <c r="T153" s="58">
        <v>63200000</v>
      </c>
      <c r="U153" s="56">
        <v>596558000</v>
      </c>
      <c r="V153" s="59">
        <v>122491000</v>
      </c>
    </row>
    <row r="154" spans="1:22" s="10" customFormat="1" ht="12.75" customHeight="1">
      <c r="A154" s="25"/>
      <c r="B154" s="52" t="s">
        <v>348</v>
      </c>
      <c r="C154" s="53" t="s">
        <v>349</v>
      </c>
      <c r="D154" s="54">
        <v>193636000</v>
      </c>
      <c r="E154" s="55">
        <v>172243340</v>
      </c>
      <c r="F154" s="55">
        <v>0</v>
      </c>
      <c r="G154" s="55">
        <v>0</v>
      </c>
      <c r="H154" s="55">
        <v>0</v>
      </c>
      <c r="I154" s="55">
        <v>10200000</v>
      </c>
      <c r="J154" s="55">
        <v>3500000</v>
      </c>
      <c r="K154" s="55">
        <v>206495660</v>
      </c>
      <c r="L154" s="56">
        <v>586075000</v>
      </c>
      <c r="M154" s="57">
        <v>135594730</v>
      </c>
      <c r="N154" s="58">
        <v>190757000</v>
      </c>
      <c r="O154" s="55">
        <v>42065000</v>
      </c>
      <c r="P154" s="58">
        <v>18411000</v>
      </c>
      <c r="Q154" s="58">
        <v>18411000</v>
      </c>
      <c r="R154" s="58">
        <v>42000</v>
      </c>
      <c r="S154" s="58">
        <v>221165000</v>
      </c>
      <c r="T154" s="58">
        <v>72885541</v>
      </c>
      <c r="U154" s="56">
        <v>699331271</v>
      </c>
      <c r="V154" s="59">
        <v>84392000</v>
      </c>
    </row>
    <row r="155" spans="1:22" s="10" customFormat="1" ht="12.75" customHeight="1">
      <c r="A155" s="25"/>
      <c r="B155" s="52" t="s">
        <v>350</v>
      </c>
      <c r="C155" s="53" t="s">
        <v>351</v>
      </c>
      <c r="D155" s="54">
        <v>358810803</v>
      </c>
      <c r="E155" s="55">
        <v>65599457</v>
      </c>
      <c r="F155" s="55">
        <v>1745280</v>
      </c>
      <c r="G155" s="55">
        <v>0</v>
      </c>
      <c r="H155" s="55">
        <v>0</v>
      </c>
      <c r="I155" s="55">
        <v>692458</v>
      </c>
      <c r="J155" s="55">
        <v>22199697</v>
      </c>
      <c r="K155" s="55">
        <v>398009968</v>
      </c>
      <c r="L155" s="56">
        <v>847057663</v>
      </c>
      <c r="M155" s="57">
        <v>114723093</v>
      </c>
      <c r="N155" s="58">
        <v>103402721</v>
      </c>
      <c r="O155" s="55">
        <v>22201046</v>
      </c>
      <c r="P155" s="58">
        <v>5328393</v>
      </c>
      <c r="Q155" s="58">
        <v>7723663</v>
      </c>
      <c r="R155" s="58">
        <v>0</v>
      </c>
      <c r="S155" s="58">
        <v>788322522</v>
      </c>
      <c r="T155" s="58">
        <v>73323793</v>
      </c>
      <c r="U155" s="56">
        <v>1115025231</v>
      </c>
      <c r="V155" s="59">
        <v>241891082</v>
      </c>
    </row>
    <row r="156" spans="1:22" s="10" customFormat="1" ht="12.75" customHeight="1">
      <c r="A156" s="25"/>
      <c r="B156" s="52" t="s">
        <v>352</v>
      </c>
      <c r="C156" s="53" t="s">
        <v>353</v>
      </c>
      <c r="D156" s="54">
        <v>457848905</v>
      </c>
      <c r="E156" s="55">
        <v>47266686</v>
      </c>
      <c r="F156" s="55">
        <v>0</v>
      </c>
      <c r="G156" s="55">
        <v>8541308</v>
      </c>
      <c r="H156" s="55">
        <v>6855568</v>
      </c>
      <c r="I156" s="55">
        <v>0</v>
      </c>
      <c r="J156" s="55">
        <v>17055000</v>
      </c>
      <c r="K156" s="55">
        <v>686553824</v>
      </c>
      <c r="L156" s="56">
        <v>1224121291</v>
      </c>
      <c r="M156" s="57">
        <v>210292000</v>
      </c>
      <c r="N156" s="58">
        <v>0</v>
      </c>
      <c r="O156" s="55">
        <v>63338000</v>
      </c>
      <c r="P156" s="58">
        <v>4894000</v>
      </c>
      <c r="Q156" s="58">
        <v>8933000</v>
      </c>
      <c r="R156" s="58">
        <v>0</v>
      </c>
      <c r="S156" s="58">
        <v>1217075173</v>
      </c>
      <c r="T156" s="58">
        <v>191591000</v>
      </c>
      <c r="U156" s="56">
        <v>1696123173</v>
      </c>
      <c r="V156" s="59">
        <v>428721314</v>
      </c>
    </row>
    <row r="157" spans="1:22" s="10" customFormat="1" ht="12.75" customHeight="1">
      <c r="A157" s="27"/>
      <c r="B157" s="118" t="s">
        <v>82</v>
      </c>
      <c r="C157" s="109" t="s">
        <v>83</v>
      </c>
      <c r="D157" s="110">
        <v>887761680</v>
      </c>
      <c r="E157" s="111">
        <v>686219648</v>
      </c>
      <c r="F157" s="111">
        <v>49967750</v>
      </c>
      <c r="G157" s="111">
        <v>0</v>
      </c>
      <c r="H157" s="111">
        <v>0</v>
      </c>
      <c r="I157" s="111">
        <v>40038889</v>
      </c>
      <c r="J157" s="111">
        <v>143664047</v>
      </c>
      <c r="K157" s="111">
        <v>1402627471</v>
      </c>
      <c r="L157" s="112">
        <v>3210279485</v>
      </c>
      <c r="M157" s="113">
        <v>602531007</v>
      </c>
      <c r="N157" s="114">
        <v>944851544</v>
      </c>
      <c r="O157" s="111">
        <v>97757506</v>
      </c>
      <c r="P157" s="114">
        <v>28674591</v>
      </c>
      <c r="Q157" s="114">
        <v>107241388</v>
      </c>
      <c r="R157" s="114">
        <v>0</v>
      </c>
      <c r="S157" s="114">
        <v>1278053001</v>
      </c>
      <c r="T157" s="114">
        <v>278374441</v>
      </c>
      <c r="U157" s="112">
        <v>3337483478</v>
      </c>
      <c r="V157" s="59">
        <v>536992301</v>
      </c>
    </row>
    <row r="158" spans="1:22" s="10" customFormat="1" ht="12.75" customHeight="1">
      <c r="A158" s="25"/>
      <c r="B158" s="52" t="s">
        <v>354</v>
      </c>
      <c r="C158" s="53" t="s">
        <v>355</v>
      </c>
      <c r="D158" s="54">
        <v>26568805</v>
      </c>
      <c r="E158" s="55">
        <v>13518091</v>
      </c>
      <c r="F158" s="55">
        <v>1049177</v>
      </c>
      <c r="G158" s="55">
        <v>0</v>
      </c>
      <c r="H158" s="55">
        <v>0</v>
      </c>
      <c r="I158" s="55">
        <v>1117860</v>
      </c>
      <c r="J158" s="55">
        <v>8980851</v>
      </c>
      <c r="K158" s="55">
        <v>19389277</v>
      </c>
      <c r="L158" s="56">
        <v>70624061</v>
      </c>
      <c r="M158" s="57">
        <v>13682417</v>
      </c>
      <c r="N158" s="58">
        <v>12612533</v>
      </c>
      <c r="O158" s="55">
        <v>8129192</v>
      </c>
      <c r="P158" s="58">
        <v>4095317</v>
      </c>
      <c r="Q158" s="58">
        <v>4867674</v>
      </c>
      <c r="R158" s="58">
        <v>0</v>
      </c>
      <c r="S158" s="58">
        <v>45658000</v>
      </c>
      <c r="T158" s="58">
        <v>7467050</v>
      </c>
      <c r="U158" s="56">
        <v>96512183</v>
      </c>
      <c r="V158" s="59">
        <v>26587000</v>
      </c>
    </row>
    <row r="159" spans="1:22" s="10" customFormat="1" ht="12.75" customHeight="1">
      <c r="A159" s="25"/>
      <c r="B159" s="52" t="s">
        <v>356</v>
      </c>
      <c r="C159" s="53" t="s">
        <v>357</v>
      </c>
      <c r="D159" s="54">
        <v>87600199</v>
      </c>
      <c r="E159" s="55">
        <v>73878256</v>
      </c>
      <c r="F159" s="55">
        <v>31468920</v>
      </c>
      <c r="G159" s="55">
        <v>0</v>
      </c>
      <c r="H159" s="55">
        <v>0</v>
      </c>
      <c r="I159" s="55">
        <v>7200000</v>
      </c>
      <c r="J159" s="55">
        <v>19066479</v>
      </c>
      <c r="K159" s="55">
        <v>105745815</v>
      </c>
      <c r="L159" s="56">
        <v>324959669</v>
      </c>
      <c r="M159" s="57">
        <v>49087458</v>
      </c>
      <c r="N159" s="58">
        <v>82719739</v>
      </c>
      <c r="O159" s="55">
        <v>33053220</v>
      </c>
      <c r="P159" s="58">
        <v>11004875</v>
      </c>
      <c r="Q159" s="58">
        <v>13531791</v>
      </c>
      <c r="R159" s="58">
        <v>0</v>
      </c>
      <c r="S159" s="58">
        <v>71311000</v>
      </c>
      <c r="T159" s="58">
        <v>21312510</v>
      </c>
      <c r="U159" s="56">
        <v>282020593</v>
      </c>
      <c r="V159" s="59">
        <v>23384000</v>
      </c>
    </row>
    <row r="160" spans="1:22" s="10" customFormat="1" ht="12.75" customHeight="1">
      <c r="A160" s="25"/>
      <c r="B160" s="52" t="s">
        <v>358</v>
      </c>
      <c r="C160" s="53" t="s">
        <v>359</v>
      </c>
      <c r="D160" s="54">
        <v>22517214</v>
      </c>
      <c r="E160" s="55">
        <v>10655000</v>
      </c>
      <c r="F160" s="55">
        <v>330732</v>
      </c>
      <c r="G160" s="55">
        <v>0</v>
      </c>
      <c r="H160" s="55">
        <v>0</v>
      </c>
      <c r="I160" s="55">
        <v>211736</v>
      </c>
      <c r="J160" s="55">
        <v>4343000</v>
      </c>
      <c r="K160" s="55">
        <v>24229677</v>
      </c>
      <c r="L160" s="56">
        <v>62287359</v>
      </c>
      <c r="M160" s="57">
        <v>8382000</v>
      </c>
      <c r="N160" s="58">
        <v>8707000</v>
      </c>
      <c r="O160" s="55">
        <v>4774000</v>
      </c>
      <c r="P160" s="58">
        <v>1727000</v>
      </c>
      <c r="Q160" s="58">
        <v>2331000</v>
      </c>
      <c r="R160" s="58">
        <v>0</v>
      </c>
      <c r="S160" s="58">
        <v>43328118</v>
      </c>
      <c r="T160" s="58">
        <v>5257840</v>
      </c>
      <c r="U160" s="56">
        <v>74506958</v>
      </c>
      <c r="V160" s="59">
        <v>20145118</v>
      </c>
    </row>
    <row r="161" spans="1:22" s="10" customFormat="1" ht="12.75" customHeight="1">
      <c r="A161" s="25"/>
      <c r="B161" s="52" t="s">
        <v>360</v>
      </c>
      <c r="C161" s="53" t="s">
        <v>361</v>
      </c>
      <c r="D161" s="54">
        <v>41314004</v>
      </c>
      <c r="E161" s="55">
        <v>24100477</v>
      </c>
      <c r="F161" s="55">
        <v>110844</v>
      </c>
      <c r="G161" s="55">
        <v>0</v>
      </c>
      <c r="H161" s="55">
        <v>0</v>
      </c>
      <c r="I161" s="55">
        <v>2185592</v>
      </c>
      <c r="J161" s="55">
        <v>12980764</v>
      </c>
      <c r="K161" s="55">
        <v>32684772</v>
      </c>
      <c r="L161" s="56">
        <v>113376453</v>
      </c>
      <c r="M161" s="57">
        <v>8832882</v>
      </c>
      <c r="N161" s="58">
        <v>28527193</v>
      </c>
      <c r="O161" s="55">
        <v>11062679</v>
      </c>
      <c r="P161" s="58">
        <v>6533724</v>
      </c>
      <c r="Q161" s="58">
        <v>6912728</v>
      </c>
      <c r="R161" s="58">
        <v>0</v>
      </c>
      <c r="S161" s="58">
        <v>89050000</v>
      </c>
      <c r="T161" s="58">
        <v>5558562</v>
      </c>
      <c r="U161" s="56">
        <v>156477768</v>
      </c>
      <c r="V161" s="59">
        <v>61837000</v>
      </c>
    </row>
    <row r="162" spans="1:22" s="10" customFormat="1" ht="12.75" customHeight="1">
      <c r="A162" s="25"/>
      <c r="B162" s="52" t="s">
        <v>362</v>
      </c>
      <c r="C162" s="53" t="s">
        <v>363</v>
      </c>
      <c r="D162" s="54">
        <v>25753200</v>
      </c>
      <c r="E162" s="55">
        <v>8113000</v>
      </c>
      <c r="F162" s="55">
        <v>0</v>
      </c>
      <c r="G162" s="55">
        <v>0</v>
      </c>
      <c r="H162" s="55">
        <v>0</v>
      </c>
      <c r="I162" s="55">
        <v>231200</v>
      </c>
      <c r="J162" s="55">
        <v>2467600</v>
      </c>
      <c r="K162" s="55">
        <v>17610200</v>
      </c>
      <c r="L162" s="56">
        <v>54175200</v>
      </c>
      <c r="M162" s="57">
        <v>6574100</v>
      </c>
      <c r="N162" s="58">
        <v>9855100</v>
      </c>
      <c r="O162" s="55">
        <v>2820000</v>
      </c>
      <c r="P162" s="58">
        <v>2666900</v>
      </c>
      <c r="Q162" s="58">
        <v>2098400</v>
      </c>
      <c r="R162" s="58">
        <v>12700</v>
      </c>
      <c r="S162" s="58">
        <v>67938000</v>
      </c>
      <c r="T162" s="58">
        <v>6285000</v>
      </c>
      <c r="U162" s="56">
        <v>98250200</v>
      </c>
      <c r="V162" s="59">
        <v>44020000</v>
      </c>
    </row>
    <row r="163" spans="1:22" s="10" customFormat="1" ht="12.75" customHeight="1">
      <c r="A163" s="25"/>
      <c r="B163" s="52" t="s">
        <v>364</v>
      </c>
      <c r="C163" s="53" t="s">
        <v>365</v>
      </c>
      <c r="D163" s="54">
        <v>28124979</v>
      </c>
      <c r="E163" s="55">
        <v>8158190</v>
      </c>
      <c r="F163" s="55">
        <v>5100210</v>
      </c>
      <c r="G163" s="55">
        <v>0</v>
      </c>
      <c r="H163" s="55">
        <v>0</v>
      </c>
      <c r="I163" s="55">
        <v>1532776</v>
      </c>
      <c r="J163" s="55">
        <v>4996486</v>
      </c>
      <c r="K163" s="55">
        <v>21171984</v>
      </c>
      <c r="L163" s="56">
        <v>69084625</v>
      </c>
      <c r="M163" s="57">
        <v>5065730</v>
      </c>
      <c r="N163" s="58">
        <v>9015640</v>
      </c>
      <c r="O163" s="55">
        <v>6584080</v>
      </c>
      <c r="P163" s="58">
        <v>1043215</v>
      </c>
      <c r="Q163" s="58">
        <v>1090620</v>
      </c>
      <c r="R163" s="58">
        <v>0</v>
      </c>
      <c r="S163" s="58">
        <v>49460000</v>
      </c>
      <c r="T163" s="58">
        <v>2702657</v>
      </c>
      <c r="U163" s="56">
        <v>74961942</v>
      </c>
      <c r="V163" s="59">
        <v>27356087</v>
      </c>
    </row>
    <row r="164" spans="1:22" s="10" customFormat="1" ht="12.75" customHeight="1">
      <c r="A164" s="25"/>
      <c r="B164" s="52" t="s">
        <v>366</v>
      </c>
      <c r="C164" s="53" t="s">
        <v>367</v>
      </c>
      <c r="D164" s="54">
        <v>35828809</v>
      </c>
      <c r="E164" s="55">
        <v>17783254</v>
      </c>
      <c r="F164" s="55">
        <v>1340002</v>
      </c>
      <c r="G164" s="55">
        <v>0</v>
      </c>
      <c r="H164" s="55">
        <v>0</v>
      </c>
      <c r="I164" s="55">
        <v>836073</v>
      </c>
      <c r="J164" s="55">
        <v>39027284</v>
      </c>
      <c r="K164" s="55">
        <v>89721520</v>
      </c>
      <c r="L164" s="56">
        <v>184536942</v>
      </c>
      <c r="M164" s="57">
        <v>5694041</v>
      </c>
      <c r="N164" s="58">
        <v>11726503</v>
      </c>
      <c r="O164" s="55">
        <v>6330056</v>
      </c>
      <c r="P164" s="58">
        <v>3800471</v>
      </c>
      <c r="Q164" s="58">
        <v>4194105</v>
      </c>
      <c r="R164" s="58">
        <v>0</v>
      </c>
      <c r="S164" s="58">
        <v>52657000</v>
      </c>
      <c r="T164" s="58">
        <v>39859961</v>
      </c>
      <c r="U164" s="56">
        <v>124262137</v>
      </c>
      <c r="V164" s="59">
        <v>14862000</v>
      </c>
    </row>
    <row r="165" spans="1:22" s="10" customFormat="1" ht="12.75" customHeight="1">
      <c r="A165" s="25"/>
      <c r="B165" s="52" t="s">
        <v>368</v>
      </c>
      <c r="C165" s="53" t="s">
        <v>369</v>
      </c>
      <c r="D165" s="54">
        <v>53559144</v>
      </c>
      <c r="E165" s="55">
        <v>21548017</v>
      </c>
      <c r="F165" s="55">
        <v>400000</v>
      </c>
      <c r="G165" s="55">
        <v>0</v>
      </c>
      <c r="H165" s="55">
        <v>0</v>
      </c>
      <c r="I165" s="55">
        <v>0</v>
      </c>
      <c r="J165" s="55">
        <v>11387767</v>
      </c>
      <c r="K165" s="55">
        <v>68965198</v>
      </c>
      <c r="L165" s="56">
        <v>155860126</v>
      </c>
      <c r="M165" s="57">
        <v>10446602</v>
      </c>
      <c r="N165" s="58">
        <v>33817551</v>
      </c>
      <c r="O165" s="55">
        <v>13617213</v>
      </c>
      <c r="P165" s="58">
        <v>8967532</v>
      </c>
      <c r="Q165" s="58">
        <v>6461188</v>
      </c>
      <c r="R165" s="58">
        <v>0</v>
      </c>
      <c r="S165" s="58">
        <v>73056000</v>
      </c>
      <c r="T165" s="58">
        <v>19744911</v>
      </c>
      <c r="U165" s="56">
        <v>166110997</v>
      </c>
      <c r="V165" s="59">
        <v>23780600</v>
      </c>
    </row>
    <row r="166" spans="1:22" s="10" customFormat="1" ht="12.75" customHeight="1">
      <c r="A166" s="25"/>
      <c r="B166" s="52" t="s">
        <v>370</v>
      </c>
      <c r="C166" s="53" t="s">
        <v>371</v>
      </c>
      <c r="D166" s="54">
        <v>82290780</v>
      </c>
      <c r="E166" s="55">
        <v>62224926</v>
      </c>
      <c r="F166" s="55">
        <v>2589270</v>
      </c>
      <c r="G166" s="55">
        <v>0</v>
      </c>
      <c r="H166" s="55">
        <v>0</v>
      </c>
      <c r="I166" s="55">
        <v>2219086</v>
      </c>
      <c r="J166" s="55">
        <v>7212613</v>
      </c>
      <c r="K166" s="55">
        <v>89625346</v>
      </c>
      <c r="L166" s="56">
        <v>246162021</v>
      </c>
      <c r="M166" s="57">
        <v>29289480</v>
      </c>
      <c r="N166" s="58">
        <v>58374363</v>
      </c>
      <c r="O166" s="55">
        <v>32364669</v>
      </c>
      <c r="P166" s="58">
        <v>20780005</v>
      </c>
      <c r="Q166" s="58">
        <v>12572442</v>
      </c>
      <c r="R166" s="58">
        <v>174671</v>
      </c>
      <c r="S166" s="58">
        <v>96376000</v>
      </c>
      <c r="T166" s="58">
        <v>37201898</v>
      </c>
      <c r="U166" s="56">
        <v>287133528</v>
      </c>
      <c r="V166" s="59">
        <v>52190000</v>
      </c>
    </row>
    <row r="167" spans="1:22" s="10" customFormat="1" ht="12.75" customHeight="1">
      <c r="A167" s="25"/>
      <c r="B167" s="52" t="s">
        <v>372</v>
      </c>
      <c r="C167" s="53" t="s">
        <v>373</v>
      </c>
      <c r="D167" s="54">
        <v>21001755</v>
      </c>
      <c r="E167" s="55">
        <v>11812072</v>
      </c>
      <c r="F167" s="55">
        <v>0</v>
      </c>
      <c r="G167" s="55">
        <v>0</v>
      </c>
      <c r="H167" s="55">
        <v>0</v>
      </c>
      <c r="I167" s="55">
        <v>0</v>
      </c>
      <c r="J167" s="55">
        <v>3401247</v>
      </c>
      <c r="K167" s="55">
        <v>37029161</v>
      </c>
      <c r="L167" s="56">
        <v>73244235</v>
      </c>
      <c r="M167" s="57">
        <v>7497216</v>
      </c>
      <c r="N167" s="58">
        <v>10388495</v>
      </c>
      <c r="O167" s="55">
        <v>2700330</v>
      </c>
      <c r="P167" s="58">
        <v>2590848</v>
      </c>
      <c r="Q167" s="58">
        <v>2140630</v>
      </c>
      <c r="R167" s="58">
        <v>0</v>
      </c>
      <c r="S167" s="58">
        <v>91528420</v>
      </c>
      <c r="T167" s="58">
        <v>22464764</v>
      </c>
      <c r="U167" s="56">
        <v>139310703</v>
      </c>
      <c r="V167" s="59">
        <v>65422420</v>
      </c>
    </row>
    <row r="168" spans="1:22" s="10" customFormat="1" ht="12.75" customHeight="1">
      <c r="A168" s="25"/>
      <c r="B168" s="52" t="s">
        <v>374</v>
      </c>
      <c r="C168" s="53" t="s">
        <v>375</v>
      </c>
      <c r="D168" s="54">
        <v>19718000</v>
      </c>
      <c r="E168" s="55">
        <v>9000000</v>
      </c>
      <c r="F168" s="55">
        <v>231000</v>
      </c>
      <c r="G168" s="55">
        <v>0</v>
      </c>
      <c r="H168" s="55">
        <v>0</v>
      </c>
      <c r="I168" s="55">
        <v>151781</v>
      </c>
      <c r="J168" s="55">
        <v>5710655</v>
      </c>
      <c r="K168" s="55">
        <v>34275312</v>
      </c>
      <c r="L168" s="56">
        <v>69086748</v>
      </c>
      <c r="M168" s="57">
        <v>1515401</v>
      </c>
      <c r="N168" s="58">
        <v>4384449</v>
      </c>
      <c r="O168" s="55">
        <v>2804126</v>
      </c>
      <c r="P168" s="58">
        <v>2237723</v>
      </c>
      <c r="Q168" s="58">
        <v>1888065</v>
      </c>
      <c r="R168" s="58">
        <v>0</v>
      </c>
      <c r="S168" s="58">
        <v>41659300</v>
      </c>
      <c r="T168" s="58">
        <v>2149633</v>
      </c>
      <c r="U168" s="56">
        <v>56638697</v>
      </c>
      <c r="V168" s="59">
        <v>15926000</v>
      </c>
    </row>
    <row r="169" spans="1:22" s="10" customFormat="1" ht="12.75" customHeight="1">
      <c r="A169" s="25"/>
      <c r="B169" s="52" t="s">
        <v>376</v>
      </c>
      <c r="C169" s="53" t="s">
        <v>377</v>
      </c>
      <c r="D169" s="54">
        <v>27896780</v>
      </c>
      <c r="E169" s="55">
        <v>6369839</v>
      </c>
      <c r="F169" s="55">
        <v>695145</v>
      </c>
      <c r="G169" s="55">
        <v>0</v>
      </c>
      <c r="H169" s="55">
        <v>0</v>
      </c>
      <c r="I169" s="55">
        <v>384240</v>
      </c>
      <c r="J169" s="55">
        <v>0</v>
      </c>
      <c r="K169" s="55">
        <v>32009892</v>
      </c>
      <c r="L169" s="56">
        <v>67355896</v>
      </c>
      <c r="M169" s="57">
        <v>8406304</v>
      </c>
      <c r="N169" s="58">
        <v>15531823</v>
      </c>
      <c r="O169" s="55">
        <v>4636212</v>
      </c>
      <c r="P169" s="58">
        <v>3331877</v>
      </c>
      <c r="Q169" s="58">
        <v>1730955</v>
      </c>
      <c r="R169" s="58">
        <v>0</v>
      </c>
      <c r="S169" s="58">
        <v>61144999</v>
      </c>
      <c r="T169" s="58">
        <v>7034633</v>
      </c>
      <c r="U169" s="56">
        <v>101816803</v>
      </c>
      <c r="V169" s="59">
        <v>33209400</v>
      </c>
    </row>
    <row r="170" spans="1:22" s="10" customFormat="1" ht="12.75" customHeight="1">
      <c r="A170" s="25"/>
      <c r="B170" s="52" t="s">
        <v>378</v>
      </c>
      <c r="C170" s="53" t="s">
        <v>379</v>
      </c>
      <c r="D170" s="54">
        <v>44162999</v>
      </c>
      <c r="E170" s="55">
        <v>20075010</v>
      </c>
      <c r="F170" s="55">
        <v>0</v>
      </c>
      <c r="G170" s="55">
        <v>0</v>
      </c>
      <c r="H170" s="55">
        <v>0</v>
      </c>
      <c r="I170" s="55">
        <v>1442171</v>
      </c>
      <c r="J170" s="55">
        <v>7160</v>
      </c>
      <c r="K170" s="55">
        <v>42895996</v>
      </c>
      <c r="L170" s="56">
        <v>108583336</v>
      </c>
      <c r="M170" s="57">
        <v>19209092</v>
      </c>
      <c r="N170" s="58">
        <v>18053000</v>
      </c>
      <c r="O170" s="55">
        <v>13334850</v>
      </c>
      <c r="P170" s="58">
        <v>4377000</v>
      </c>
      <c r="Q170" s="58">
        <v>1817000</v>
      </c>
      <c r="R170" s="58">
        <v>0</v>
      </c>
      <c r="S170" s="58">
        <v>52676773</v>
      </c>
      <c r="T170" s="58">
        <v>17062402</v>
      </c>
      <c r="U170" s="56">
        <v>126530117</v>
      </c>
      <c r="V170" s="59">
        <v>18324000</v>
      </c>
    </row>
    <row r="171" spans="1:22" s="10" customFormat="1" ht="12.75" customHeight="1">
      <c r="A171" s="25"/>
      <c r="B171" s="52" t="s">
        <v>380</v>
      </c>
      <c r="C171" s="53" t="s">
        <v>381</v>
      </c>
      <c r="D171" s="54">
        <v>65096116</v>
      </c>
      <c r="E171" s="55">
        <v>41800000</v>
      </c>
      <c r="F171" s="55">
        <v>600000</v>
      </c>
      <c r="G171" s="55">
        <v>0</v>
      </c>
      <c r="H171" s="55">
        <v>0</v>
      </c>
      <c r="I171" s="55">
        <v>5217633</v>
      </c>
      <c r="J171" s="55">
        <v>15104182</v>
      </c>
      <c r="K171" s="55">
        <v>57419652</v>
      </c>
      <c r="L171" s="56">
        <v>185237583</v>
      </c>
      <c r="M171" s="57">
        <v>13056140</v>
      </c>
      <c r="N171" s="58">
        <v>40810813</v>
      </c>
      <c r="O171" s="55">
        <v>18671337</v>
      </c>
      <c r="P171" s="58">
        <v>4876344</v>
      </c>
      <c r="Q171" s="58">
        <v>3401530</v>
      </c>
      <c r="R171" s="58">
        <v>0</v>
      </c>
      <c r="S171" s="58">
        <v>78334000</v>
      </c>
      <c r="T171" s="58">
        <v>6924185</v>
      </c>
      <c r="U171" s="56">
        <v>166074349</v>
      </c>
      <c r="V171" s="59">
        <v>28855000</v>
      </c>
    </row>
    <row r="172" spans="1:22" s="10" customFormat="1" ht="12.75" customHeight="1">
      <c r="A172" s="25"/>
      <c r="B172" s="52" t="s">
        <v>382</v>
      </c>
      <c r="C172" s="53" t="s">
        <v>383</v>
      </c>
      <c r="D172" s="54">
        <v>101837468</v>
      </c>
      <c r="E172" s="55">
        <v>55714702</v>
      </c>
      <c r="F172" s="55">
        <v>2941383</v>
      </c>
      <c r="G172" s="55">
        <v>0</v>
      </c>
      <c r="H172" s="55">
        <v>0</v>
      </c>
      <c r="I172" s="55">
        <v>1589765</v>
      </c>
      <c r="J172" s="55">
        <v>17617133</v>
      </c>
      <c r="K172" s="55">
        <v>51531307</v>
      </c>
      <c r="L172" s="56">
        <v>231231758</v>
      </c>
      <c r="M172" s="57">
        <v>22580446</v>
      </c>
      <c r="N172" s="58">
        <v>77113060</v>
      </c>
      <c r="O172" s="55">
        <v>18403531</v>
      </c>
      <c r="P172" s="58">
        <v>11564273</v>
      </c>
      <c r="Q172" s="58">
        <v>8390990</v>
      </c>
      <c r="R172" s="58">
        <v>0</v>
      </c>
      <c r="S172" s="58">
        <v>108184000</v>
      </c>
      <c r="T172" s="58">
        <v>11429650</v>
      </c>
      <c r="U172" s="56">
        <v>257665950</v>
      </c>
      <c r="V172" s="59">
        <v>25934200</v>
      </c>
    </row>
    <row r="173" spans="1:22" s="10" customFormat="1" ht="12.75" customHeight="1">
      <c r="A173" s="25"/>
      <c r="B173" s="52" t="s">
        <v>384</v>
      </c>
      <c r="C173" s="53" t="s">
        <v>385</v>
      </c>
      <c r="D173" s="54">
        <v>28963741</v>
      </c>
      <c r="E173" s="55">
        <v>0</v>
      </c>
      <c r="F173" s="55">
        <v>1350418</v>
      </c>
      <c r="G173" s="55">
        <v>0</v>
      </c>
      <c r="H173" s="55">
        <v>0</v>
      </c>
      <c r="I173" s="55">
        <v>0</v>
      </c>
      <c r="J173" s="55">
        <v>0</v>
      </c>
      <c r="K173" s="55">
        <v>29407776</v>
      </c>
      <c r="L173" s="56">
        <v>59721935</v>
      </c>
      <c r="M173" s="57">
        <v>4367871</v>
      </c>
      <c r="N173" s="58">
        <v>0</v>
      </c>
      <c r="O173" s="55">
        <v>4300792</v>
      </c>
      <c r="P173" s="58">
        <v>1779611</v>
      </c>
      <c r="Q173" s="58">
        <v>2890747</v>
      </c>
      <c r="R173" s="58">
        <v>0</v>
      </c>
      <c r="S173" s="58">
        <v>41895000</v>
      </c>
      <c r="T173" s="58">
        <v>4592356</v>
      </c>
      <c r="U173" s="56">
        <v>59826377</v>
      </c>
      <c r="V173" s="59">
        <v>14567000</v>
      </c>
    </row>
    <row r="174" spans="1:22" s="10" customFormat="1" ht="12.75" customHeight="1">
      <c r="A174" s="25"/>
      <c r="B174" s="52" t="s">
        <v>386</v>
      </c>
      <c r="C174" s="53" t="s">
        <v>387</v>
      </c>
      <c r="D174" s="54">
        <v>81160999</v>
      </c>
      <c r="E174" s="55">
        <v>39038000</v>
      </c>
      <c r="F174" s="55">
        <v>16848000</v>
      </c>
      <c r="G174" s="55">
        <v>0</v>
      </c>
      <c r="H174" s="55">
        <v>0</v>
      </c>
      <c r="I174" s="55">
        <v>5455000</v>
      </c>
      <c r="J174" s="55">
        <v>11806374</v>
      </c>
      <c r="K174" s="55">
        <v>73629450</v>
      </c>
      <c r="L174" s="56">
        <v>227937823</v>
      </c>
      <c r="M174" s="57">
        <v>35502329</v>
      </c>
      <c r="N174" s="58">
        <v>54132802</v>
      </c>
      <c r="O174" s="55">
        <v>49317070</v>
      </c>
      <c r="P174" s="58">
        <v>21976423</v>
      </c>
      <c r="Q174" s="58">
        <v>23805872</v>
      </c>
      <c r="R174" s="58">
        <v>0</v>
      </c>
      <c r="S174" s="58">
        <v>60588600</v>
      </c>
      <c r="T174" s="58">
        <v>4049600</v>
      </c>
      <c r="U174" s="56">
        <v>249372696</v>
      </c>
      <c r="V174" s="59">
        <v>19829000</v>
      </c>
    </row>
    <row r="175" spans="1:22" s="10" customFormat="1" ht="12.75" customHeight="1">
      <c r="A175" s="25"/>
      <c r="B175" s="52" t="s">
        <v>388</v>
      </c>
      <c r="C175" s="53" t="s">
        <v>389</v>
      </c>
      <c r="D175" s="54">
        <v>31509686</v>
      </c>
      <c r="E175" s="55">
        <v>23189958</v>
      </c>
      <c r="F175" s="55">
        <v>0</v>
      </c>
      <c r="G175" s="55">
        <v>0</v>
      </c>
      <c r="H175" s="55">
        <v>0</v>
      </c>
      <c r="I175" s="55">
        <v>0</v>
      </c>
      <c r="J175" s="55">
        <v>5773806</v>
      </c>
      <c r="K175" s="55">
        <v>36845572</v>
      </c>
      <c r="L175" s="56">
        <v>97319022</v>
      </c>
      <c r="M175" s="57">
        <v>14966102</v>
      </c>
      <c r="N175" s="58">
        <v>28966681</v>
      </c>
      <c r="O175" s="55">
        <v>7415188</v>
      </c>
      <c r="P175" s="58">
        <v>3671804</v>
      </c>
      <c r="Q175" s="58">
        <v>5930094</v>
      </c>
      <c r="R175" s="58">
        <v>0</v>
      </c>
      <c r="S175" s="58">
        <v>39224000</v>
      </c>
      <c r="T175" s="58">
        <v>12968570</v>
      </c>
      <c r="U175" s="56">
        <v>113142439</v>
      </c>
      <c r="V175" s="59">
        <v>15675000</v>
      </c>
    </row>
    <row r="176" spans="1:22" s="10" customFormat="1" ht="12.75" customHeight="1">
      <c r="A176" s="25"/>
      <c r="B176" s="52" t="s">
        <v>390</v>
      </c>
      <c r="C176" s="53" t="s">
        <v>391</v>
      </c>
      <c r="D176" s="54">
        <v>325494430</v>
      </c>
      <c r="E176" s="55">
        <v>178500000</v>
      </c>
      <c r="F176" s="55">
        <v>7000000</v>
      </c>
      <c r="G176" s="55">
        <v>0</v>
      </c>
      <c r="H176" s="55">
        <v>0</v>
      </c>
      <c r="I176" s="55">
        <v>12224837</v>
      </c>
      <c r="J176" s="55">
        <v>15000000</v>
      </c>
      <c r="K176" s="55">
        <v>209832144</v>
      </c>
      <c r="L176" s="56">
        <v>748051411</v>
      </c>
      <c r="M176" s="57">
        <v>99461638</v>
      </c>
      <c r="N176" s="58">
        <v>316656230</v>
      </c>
      <c r="O176" s="55">
        <v>62986556</v>
      </c>
      <c r="P176" s="58">
        <v>34657040</v>
      </c>
      <c r="Q176" s="58">
        <v>33294794</v>
      </c>
      <c r="R176" s="58">
        <v>0</v>
      </c>
      <c r="S176" s="58">
        <v>139081000</v>
      </c>
      <c r="T176" s="58">
        <v>71329751</v>
      </c>
      <c r="U176" s="56">
        <v>757467009</v>
      </c>
      <c r="V176" s="59">
        <v>45689342</v>
      </c>
    </row>
    <row r="177" spans="1:22" s="10" customFormat="1" ht="12.75" customHeight="1">
      <c r="A177" s="25"/>
      <c r="B177" s="52" t="s">
        <v>84</v>
      </c>
      <c r="C177" s="53" t="s">
        <v>85</v>
      </c>
      <c r="D177" s="54">
        <v>716651971</v>
      </c>
      <c r="E177" s="55">
        <v>462000000</v>
      </c>
      <c r="F177" s="55">
        <v>90500000</v>
      </c>
      <c r="G177" s="55">
        <v>0</v>
      </c>
      <c r="H177" s="55">
        <v>0</v>
      </c>
      <c r="I177" s="55">
        <v>25797836</v>
      </c>
      <c r="J177" s="55">
        <v>227000000</v>
      </c>
      <c r="K177" s="55">
        <v>524905208</v>
      </c>
      <c r="L177" s="56">
        <v>2046855015</v>
      </c>
      <c r="M177" s="57">
        <v>541312085</v>
      </c>
      <c r="N177" s="58">
        <v>727992073</v>
      </c>
      <c r="O177" s="55">
        <v>268107667</v>
      </c>
      <c r="P177" s="58">
        <v>63813496</v>
      </c>
      <c r="Q177" s="58">
        <v>47595118</v>
      </c>
      <c r="R177" s="58">
        <v>0</v>
      </c>
      <c r="S177" s="58">
        <v>473937000</v>
      </c>
      <c r="T177" s="58">
        <v>216144900</v>
      </c>
      <c r="U177" s="56">
        <v>2338902339</v>
      </c>
      <c r="V177" s="59">
        <v>282795413</v>
      </c>
    </row>
    <row r="178" spans="1:22" s="10" customFormat="1" ht="12.75" customHeight="1">
      <c r="A178" s="25"/>
      <c r="B178" s="60" t="s">
        <v>392</v>
      </c>
      <c r="C178" s="53" t="s">
        <v>393</v>
      </c>
      <c r="D178" s="54">
        <v>40022234</v>
      </c>
      <c r="E178" s="55">
        <v>35234000</v>
      </c>
      <c r="F178" s="55">
        <v>18322000</v>
      </c>
      <c r="G178" s="55">
        <v>2819000</v>
      </c>
      <c r="H178" s="55">
        <v>0</v>
      </c>
      <c r="I178" s="55">
        <v>6231100</v>
      </c>
      <c r="J178" s="55">
        <v>14665023</v>
      </c>
      <c r="K178" s="55">
        <v>75090296</v>
      </c>
      <c r="L178" s="56">
        <v>192383653</v>
      </c>
      <c r="M178" s="57">
        <v>7533000</v>
      </c>
      <c r="N178" s="58">
        <v>32140000</v>
      </c>
      <c r="O178" s="55">
        <v>15786000</v>
      </c>
      <c r="P178" s="58">
        <v>2210000</v>
      </c>
      <c r="Q178" s="58">
        <v>9072000</v>
      </c>
      <c r="R178" s="58">
        <v>0</v>
      </c>
      <c r="S178" s="58">
        <v>80176000</v>
      </c>
      <c r="T178" s="58">
        <v>29914728</v>
      </c>
      <c r="U178" s="56">
        <v>176831728</v>
      </c>
      <c r="V178" s="59">
        <v>0</v>
      </c>
    </row>
    <row r="179" spans="1:22" s="10" customFormat="1" ht="12.75" customHeight="1">
      <c r="A179" s="25"/>
      <c r="B179" s="52" t="s">
        <v>394</v>
      </c>
      <c r="C179" s="53" t="s">
        <v>395</v>
      </c>
      <c r="D179" s="54">
        <v>42411533</v>
      </c>
      <c r="E179" s="55">
        <v>31044939</v>
      </c>
      <c r="F179" s="55">
        <v>7500000</v>
      </c>
      <c r="G179" s="55">
        <v>0</v>
      </c>
      <c r="H179" s="55">
        <v>0</v>
      </c>
      <c r="I179" s="55">
        <v>252500</v>
      </c>
      <c r="J179" s="55">
        <v>27440512</v>
      </c>
      <c r="K179" s="55">
        <v>41423967</v>
      </c>
      <c r="L179" s="56">
        <v>150073451</v>
      </c>
      <c r="M179" s="57">
        <v>9418052</v>
      </c>
      <c r="N179" s="58">
        <v>20825757</v>
      </c>
      <c r="O179" s="55">
        <v>8752183</v>
      </c>
      <c r="P179" s="58">
        <v>6701478</v>
      </c>
      <c r="Q179" s="58">
        <v>6506072</v>
      </c>
      <c r="R179" s="58">
        <v>0</v>
      </c>
      <c r="S179" s="58">
        <v>77578000</v>
      </c>
      <c r="T179" s="58">
        <v>16999722</v>
      </c>
      <c r="U179" s="56">
        <v>146781264</v>
      </c>
      <c r="V179" s="59">
        <v>30166000</v>
      </c>
    </row>
    <row r="180" spans="1:22" s="10" customFormat="1" ht="12.75" customHeight="1">
      <c r="A180" s="25"/>
      <c r="B180" s="52" t="s">
        <v>396</v>
      </c>
      <c r="C180" s="53" t="s">
        <v>397</v>
      </c>
      <c r="D180" s="54">
        <v>101810089</v>
      </c>
      <c r="E180" s="55">
        <v>66570697</v>
      </c>
      <c r="F180" s="55">
        <v>24000000</v>
      </c>
      <c r="G180" s="55">
        <v>0</v>
      </c>
      <c r="H180" s="55">
        <v>0</v>
      </c>
      <c r="I180" s="55">
        <v>0</v>
      </c>
      <c r="J180" s="55">
        <v>12207723</v>
      </c>
      <c r="K180" s="55">
        <v>99207356</v>
      </c>
      <c r="L180" s="56">
        <v>303795865</v>
      </c>
      <c r="M180" s="57">
        <v>27145605</v>
      </c>
      <c r="N180" s="58">
        <v>82884709</v>
      </c>
      <c r="O180" s="55">
        <v>41330179</v>
      </c>
      <c r="P180" s="58">
        <v>18716689</v>
      </c>
      <c r="Q180" s="58">
        <v>9858008</v>
      </c>
      <c r="R180" s="58">
        <v>0</v>
      </c>
      <c r="S180" s="58">
        <v>165740174</v>
      </c>
      <c r="T180" s="58">
        <v>37343430</v>
      </c>
      <c r="U180" s="56">
        <v>383018794</v>
      </c>
      <c r="V180" s="59">
        <v>68891174</v>
      </c>
    </row>
    <row r="181" spans="1:22" s="10" customFormat="1" ht="12.75" customHeight="1">
      <c r="A181" s="25"/>
      <c r="B181" s="52" t="s">
        <v>398</v>
      </c>
      <c r="C181" s="53" t="s">
        <v>399</v>
      </c>
      <c r="D181" s="54">
        <v>67354198</v>
      </c>
      <c r="E181" s="55">
        <v>6904545</v>
      </c>
      <c r="F181" s="55">
        <v>6811771</v>
      </c>
      <c r="G181" s="55">
        <v>0</v>
      </c>
      <c r="H181" s="55">
        <v>0</v>
      </c>
      <c r="I181" s="55">
        <v>269164</v>
      </c>
      <c r="J181" s="55">
        <v>20087331</v>
      </c>
      <c r="K181" s="55">
        <v>77010683</v>
      </c>
      <c r="L181" s="56">
        <v>178437692</v>
      </c>
      <c r="M181" s="57">
        <v>26622632</v>
      </c>
      <c r="N181" s="58">
        <v>4733771</v>
      </c>
      <c r="O181" s="55">
        <v>12321097</v>
      </c>
      <c r="P181" s="58">
        <v>2102754</v>
      </c>
      <c r="Q181" s="58">
        <v>1210541</v>
      </c>
      <c r="R181" s="58">
        <v>0</v>
      </c>
      <c r="S181" s="58">
        <v>250111000</v>
      </c>
      <c r="T181" s="58">
        <v>3524701</v>
      </c>
      <c r="U181" s="56">
        <v>300626496</v>
      </c>
      <c r="V181" s="59">
        <v>116324000</v>
      </c>
    </row>
    <row r="182" spans="1:22" s="10" customFormat="1" ht="12.75" customHeight="1">
      <c r="A182" s="25"/>
      <c r="B182" s="52" t="s">
        <v>400</v>
      </c>
      <c r="C182" s="53" t="s">
        <v>401</v>
      </c>
      <c r="D182" s="54">
        <v>126394680</v>
      </c>
      <c r="E182" s="55">
        <v>80261266</v>
      </c>
      <c r="F182" s="55">
        <v>24811414</v>
      </c>
      <c r="G182" s="55">
        <v>0</v>
      </c>
      <c r="H182" s="55">
        <v>0</v>
      </c>
      <c r="I182" s="55">
        <v>5414100</v>
      </c>
      <c r="J182" s="55">
        <v>1035000</v>
      </c>
      <c r="K182" s="55">
        <v>143529919</v>
      </c>
      <c r="L182" s="56">
        <v>381446379</v>
      </c>
      <c r="M182" s="57">
        <v>44667795</v>
      </c>
      <c r="N182" s="58">
        <v>99851871</v>
      </c>
      <c r="O182" s="55">
        <v>23957634</v>
      </c>
      <c r="P182" s="58">
        <v>6942666</v>
      </c>
      <c r="Q182" s="58">
        <v>7844588</v>
      </c>
      <c r="R182" s="58">
        <v>0</v>
      </c>
      <c r="S182" s="58">
        <v>260484000</v>
      </c>
      <c r="T182" s="58">
        <v>33572742</v>
      </c>
      <c r="U182" s="56">
        <v>477321296</v>
      </c>
      <c r="V182" s="59">
        <v>94431717</v>
      </c>
    </row>
    <row r="183" spans="1:22" s="10" customFormat="1" ht="12.75" customHeight="1">
      <c r="A183" s="25"/>
      <c r="B183" s="52" t="s">
        <v>402</v>
      </c>
      <c r="C183" s="53" t="s">
        <v>403</v>
      </c>
      <c r="D183" s="54">
        <v>151433545</v>
      </c>
      <c r="E183" s="55">
        <v>116439693</v>
      </c>
      <c r="F183" s="55">
        <v>21817958</v>
      </c>
      <c r="G183" s="55">
        <v>0</v>
      </c>
      <c r="H183" s="55">
        <v>0</v>
      </c>
      <c r="I183" s="55">
        <v>3085000</v>
      </c>
      <c r="J183" s="55">
        <v>13883999</v>
      </c>
      <c r="K183" s="55">
        <v>189294631</v>
      </c>
      <c r="L183" s="56">
        <v>495954826</v>
      </c>
      <c r="M183" s="57">
        <v>55187569</v>
      </c>
      <c r="N183" s="58">
        <v>131156123</v>
      </c>
      <c r="O183" s="55">
        <v>69924955</v>
      </c>
      <c r="P183" s="58">
        <v>35333345</v>
      </c>
      <c r="Q183" s="58">
        <v>25060667</v>
      </c>
      <c r="R183" s="58">
        <v>0</v>
      </c>
      <c r="S183" s="58">
        <v>112551000</v>
      </c>
      <c r="T183" s="58">
        <v>27349668</v>
      </c>
      <c r="U183" s="56">
        <v>456563327</v>
      </c>
      <c r="V183" s="59">
        <v>75482000</v>
      </c>
    </row>
    <row r="184" spans="1:22" s="10" customFormat="1" ht="12.75" customHeight="1">
      <c r="A184" s="25"/>
      <c r="B184" s="52" t="s">
        <v>404</v>
      </c>
      <c r="C184" s="53" t="s">
        <v>405</v>
      </c>
      <c r="D184" s="54">
        <v>134591638</v>
      </c>
      <c r="E184" s="55">
        <v>0</v>
      </c>
      <c r="F184" s="55">
        <v>25732221</v>
      </c>
      <c r="G184" s="55">
        <v>0</v>
      </c>
      <c r="H184" s="55">
        <v>0</v>
      </c>
      <c r="I184" s="55">
        <v>199965</v>
      </c>
      <c r="J184" s="55">
        <v>46439339</v>
      </c>
      <c r="K184" s="55">
        <v>269262042</v>
      </c>
      <c r="L184" s="56">
        <v>476225205</v>
      </c>
      <c r="M184" s="57">
        <v>49379681</v>
      </c>
      <c r="N184" s="58">
        <v>0</v>
      </c>
      <c r="O184" s="55">
        <v>21680091</v>
      </c>
      <c r="P184" s="58">
        <v>0</v>
      </c>
      <c r="Q184" s="58">
        <v>19265944</v>
      </c>
      <c r="R184" s="58">
        <v>0</v>
      </c>
      <c r="S184" s="58">
        <v>483881000</v>
      </c>
      <c r="T184" s="58">
        <v>26074829</v>
      </c>
      <c r="U184" s="56">
        <v>600281545</v>
      </c>
      <c r="V184" s="59">
        <v>172384000</v>
      </c>
    </row>
    <row r="185" spans="1:22" s="10" customFormat="1" ht="12.75" customHeight="1">
      <c r="A185" s="25"/>
      <c r="B185" s="52" t="s">
        <v>86</v>
      </c>
      <c r="C185" s="53" t="s">
        <v>87</v>
      </c>
      <c r="D185" s="54">
        <v>390960000</v>
      </c>
      <c r="E185" s="55">
        <v>470000000</v>
      </c>
      <c r="F185" s="55">
        <v>80000000</v>
      </c>
      <c r="G185" s="55">
        <v>0</v>
      </c>
      <c r="H185" s="55">
        <v>0</v>
      </c>
      <c r="I185" s="55">
        <v>110500000</v>
      </c>
      <c r="J185" s="55">
        <v>280000000</v>
      </c>
      <c r="K185" s="55">
        <v>1053904400</v>
      </c>
      <c r="L185" s="56">
        <v>2385364400</v>
      </c>
      <c r="M185" s="57">
        <v>320130600</v>
      </c>
      <c r="N185" s="58">
        <v>472317000</v>
      </c>
      <c r="O185" s="55">
        <v>152810500</v>
      </c>
      <c r="P185" s="58">
        <v>50740000</v>
      </c>
      <c r="Q185" s="58">
        <v>53000000</v>
      </c>
      <c r="R185" s="58">
        <v>0</v>
      </c>
      <c r="S185" s="58">
        <v>913145000</v>
      </c>
      <c r="T185" s="58">
        <v>113114900</v>
      </c>
      <c r="U185" s="56">
        <v>2075258000</v>
      </c>
      <c r="V185" s="59">
        <v>285258000</v>
      </c>
    </row>
    <row r="186" spans="1:22" s="10" customFormat="1" ht="12.75" customHeight="1">
      <c r="A186" s="25"/>
      <c r="B186" s="52" t="s">
        <v>88</v>
      </c>
      <c r="C186" s="53" t="s">
        <v>89</v>
      </c>
      <c r="D186" s="54">
        <v>689646004</v>
      </c>
      <c r="E186" s="55">
        <v>1638785385</v>
      </c>
      <c r="F186" s="55">
        <v>370049446</v>
      </c>
      <c r="G186" s="55">
        <v>0</v>
      </c>
      <c r="H186" s="55">
        <v>0</v>
      </c>
      <c r="I186" s="55">
        <v>100026392</v>
      </c>
      <c r="J186" s="55">
        <v>539436041</v>
      </c>
      <c r="K186" s="55">
        <v>1434588798</v>
      </c>
      <c r="L186" s="56">
        <v>4772532066</v>
      </c>
      <c r="M186" s="57">
        <v>340074773</v>
      </c>
      <c r="N186" s="58">
        <v>1976896997</v>
      </c>
      <c r="O186" s="55">
        <v>581946497</v>
      </c>
      <c r="P186" s="58">
        <v>314413566</v>
      </c>
      <c r="Q186" s="58">
        <v>157729530</v>
      </c>
      <c r="R186" s="58">
        <v>253545</v>
      </c>
      <c r="S186" s="58">
        <v>1210158602</v>
      </c>
      <c r="T186" s="58">
        <v>704698423</v>
      </c>
      <c r="U186" s="56">
        <v>5286171933</v>
      </c>
      <c r="V186" s="59">
        <v>506885000</v>
      </c>
    </row>
    <row r="187" spans="1:22" s="10" customFormat="1" ht="12.75" customHeight="1">
      <c r="A187" s="25"/>
      <c r="B187" s="52" t="s">
        <v>406</v>
      </c>
      <c r="C187" s="53" t="s">
        <v>407</v>
      </c>
      <c r="D187" s="54">
        <v>50787041</v>
      </c>
      <c r="E187" s="55">
        <v>27878625</v>
      </c>
      <c r="F187" s="55">
        <v>1171891</v>
      </c>
      <c r="G187" s="55">
        <v>0</v>
      </c>
      <c r="H187" s="55">
        <v>0</v>
      </c>
      <c r="I187" s="55">
        <v>1000000</v>
      </c>
      <c r="J187" s="55">
        <v>18000000</v>
      </c>
      <c r="K187" s="55">
        <v>130155057</v>
      </c>
      <c r="L187" s="56">
        <v>228992614</v>
      </c>
      <c r="M187" s="57">
        <v>8000000</v>
      </c>
      <c r="N187" s="58">
        <v>43936230</v>
      </c>
      <c r="O187" s="55">
        <v>10194354</v>
      </c>
      <c r="P187" s="58">
        <v>4598761</v>
      </c>
      <c r="Q187" s="58">
        <v>2297569</v>
      </c>
      <c r="R187" s="58">
        <v>0</v>
      </c>
      <c r="S187" s="58">
        <v>145472000</v>
      </c>
      <c r="T187" s="58">
        <v>84151549</v>
      </c>
      <c r="U187" s="56">
        <v>298650463</v>
      </c>
      <c r="V187" s="59">
        <v>59122400</v>
      </c>
    </row>
    <row r="188" spans="1:22" s="10" customFormat="1" ht="12.75" customHeight="1">
      <c r="A188" s="25"/>
      <c r="B188" s="52" t="s">
        <v>408</v>
      </c>
      <c r="C188" s="53" t="s">
        <v>409</v>
      </c>
      <c r="D188" s="54">
        <v>233217586</v>
      </c>
      <c r="E188" s="55">
        <v>0</v>
      </c>
      <c r="F188" s="55">
        <v>80000000</v>
      </c>
      <c r="G188" s="55">
        <v>0</v>
      </c>
      <c r="H188" s="55">
        <v>0</v>
      </c>
      <c r="I188" s="55">
        <v>7000000</v>
      </c>
      <c r="J188" s="55">
        <v>106186000</v>
      </c>
      <c r="K188" s="55">
        <v>432112960</v>
      </c>
      <c r="L188" s="56">
        <v>858516546</v>
      </c>
      <c r="M188" s="57">
        <v>124692062</v>
      </c>
      <c r="N188" s="58">
        <v>0</v>
      </c>
      <c r="O188" s="55">
        <v>130716493</v>
      </c>
      <c r="P188" s="58">
        <v>3194644</v>
      </c>
      <c r="Q188" s="58">
        <v>11114463</v>
      </c>
      <c r="R188" s="58">
        <v>0</v>
      </c>
      <c r="S188" s="58">
        <v>597964713</v>
      </c>
      <c r="T188" s="58">
        <v>79199938</v>
      </c>
      <c r="U188" s="56">
        <v>946882313</v>
      </c>
      <c r="V188" s="59">
        <v>204883000</v>
      </c>
    </row>
    <row r="189" spans="1:22" s="10" customFormat="1" ht="12.75" customHeight="1">
      <c r="A189" s="25"/>
      <c r="B189" s="52" t="s">
        <v>410</v>
      </c>
      <c r="C189" s="53" t="s">
        <v>411</v>
      </c>
      <c r="D189" s="54">
        <v>73177396</v>
      </c>
      <c r="E189" s="55">
        <v>0</v>
      </c>
      <c r="F189" s="55">
        <v>0</v>
      </c>
      <c r="G189" s="55">
        <v>0</v>
      </c>
      <c r="H189" s="55">
        <v>0</v>
      </c>
      <c r="I189" s="55">
        <v>60000</v>
      </c>
      <c r="J189" s="55">
        <v>4000000</v>
      </c>
      <c r="K189" s="55">
        <v>71470976</v>
      </c>
      <c r="L189" s="56">
        <v>148708372</v>
      </c>
      <c r="M189" s="57">
        <v>17475290</v>
      </c>
      <c r="N189" s="58">
        <v>0</v>
      </c>
      <c r="O189" s="55">
        <v>0</v>
      </c>
      <c r="P189" s="58">
        <v>0</v>
      </c>
      <c r="Q189" s="58">
        <v>0</v>
      </c>
      <c r="R189" s="58">
        <v>0</v>
      </c>
      <c r="S189" s="58">
        <v>145072001</v>
      </c>
      <c r="T189" s="58">
        <v>7878530</v>
      </c>
      <c r="U189" s="56">
        <v>170425821</v>
      </c>
      <c r="V189" s="59">
        <v>28867001</v>
      </c>
    </row>
    <row r="190" spans="1:22" s="10" customFormat="1" ht="12.75" customHeight="1">
      <c r="A190" s="25"/>
      <c r="B190" s="52" t="s">
        <v>412</v>
      </c>
      <c r="C190" s="53" t="s">
        <v>413</v>
      </c>
      <c r="D190" s="54">
        <v>86772526</v>
      </c>
      <c r="E190" s="55">
        <v>40556621</v>
      </c>
      <c r="F190" s="55">
        <v>801506</v>
      </c>
      <c r="G190" s="55">
        <v>0</v>
      </c>
      <c r="H190" s="55">
        <v>0</v>
      </c>
      <c r="I190" s="55">
        <v>336117</v>
      </c>
      <c r="J190" s="55">
        <v>5421591</v>
      </c>
      <c r="K190" s="55">
        <v>66434940</v>
      </c>
      <c r="L190" s="56">
        <v>200323301</v>
      </c>
      <c r="M190" s="57">
        <v>28462031</v>
      </c>
      <c r="N190" s="58">
        <v>43482820</v>
      </c>
      <c r="O190" s="55">
        <v>6382066</v>
      </c>
      <c r="P190" s="58">
        <v>7250244</v>
      </c>
      <c r="Q190" s="58">
        <v>9769130</v>
      </c>
      <c r="R190" s="58">
        <v>0</v>
      </c>
      <c r="S190" s="58">
        <v>158810000</v>
      </c>
      <c r="T190" s="58">
        <v>4841140</v>
      </c>
      <c r="U190" s="56">
        <v>258997431</v>
      </c>
      <c r="V190" s="59">
        <v>51044000</v>
      </c>
    </row>
    <row r="191" spans="1:22" s="10" customFormat="1" ht="12.75" customHeight="1">
      <c r="A191" s="25"/>
      <c r="B191" s="52" t="s">
        <v>414</v>
      </c>
      <c r="C191" s="53" t="s">
        <v>415</v>
      </c>
      <c r="D191" s="54">
        <v>240000000</v>
      </c>
      <c r="E191" s="55">
        <v>0</v>
      </c>
      <c r="F191" s="55">
        <v>83374000</v>
      </c>
      <c r="G191" s="55">
        <v>0</v>
      </c>
      <c r="H191" s="55">
        <v>0</v>
      </c>
      <c r="I191" s="55">
        <v>3958117</v>
      </c>
      <c r="J191" s="55">
        <v>143175000</v>
      </c>
      <c r="K191" s="55">
        <v>281289758</v>
      </c>
      <c r="L191" s="56">
        <v>751796875</v>
      </c>
      <c r="M191" s="57">
        <v>293395758</v>
      </c>
      <c r="N191" s="58">
        <v>0</v>
      </c>
      <c r="O191" s="55">
        <v>179381610</v>
      </c>
      <c r="P191" s="58">
        <v>43604054</v>
      </c>
      <c r="Q191" s="58">
        <v>38299420</v>
      </c>
      <c r="R191" s="58">
        <v>0</v>
      </c>
      <c r="S191" s="58">
        <v>301732000</v>
      </c>
      <c r="T191" s="58">
        <v>120790546</v>
      </c>
      <c r="U191" s="56">
        <v>977203388</v>
      </c>
      <c r="V191" s="59">
        <v>60004000</v>
      </c>
    </row>
    <row r="192" spans="1:22" s="10" customFormat="1" ht="12.75" customHeight="1">
      <c r="A192" s="25"/>
      <c r="B192" s="52" t="s">
        <v>416</v>
      </c>
      <c r="C192" s="53" t="s">
        <v>417</v>
      </c>
      <c r="D192" s="54">
        <v>184000000</v>
      </c>
      <c r="E192" s="55">
        <v>60198000</v>
      </c>
      <c r="F192" s="55">
        <v>4000000</v>
      </c>
      <c r="G192" s="55">
        <v>0</v>
      </c>
      <c r="H192" s="55">
        <v>0</v>
      </c>
      <c r="I192" s="55">
        <v>930000</v>
      </c>
      <c r="J192" s="55">
        <v>39340000</v>
      </c>
      <c r="K192" s="55">
        <v>178775000</v>
      </c>
      <c r="L192" s="56">
        <v>467243000</v>
      </c>
      <c r="M192" s="57">
        <v>55000000</v>
      </c>
      <c r="N192" s="58">
        <v>184000000</v>
      </c>
      <c r="O192" s="55">
        <v>54000000</v>
      </c>
      <c r="P192" s="58">
        <v>32000000</v>
      </c>
      <c r="Q192" s="58">
        <v>13000000</v>
      </c>
      <c r="R192" s="58">
        <v>4250000</v>
      </c>
      <c r="S192" s="58">
        <v>162744000</v>
      </c>
      <c r="T192" s="58">
        <v>37500000</v>
      </c>
      <c r="U192" s="56">
        <v>542494000</v>
      </c>
      <c r="V192" s="59">
        <v>45851000</v>
      </c>
    </row>
    <row r="193" spans="1:22" s="10" customFormat="1" ht="12.75" customHeight="1">
      <c r="A193" s="25"/>
      <c r="B193" s="52" t="s">
        <v>418</v>
      </c>
      <c r="C193" s="53" t="s">
        <v>419</v>
      </c>
      <c r="D193" s="54">
        <v>128865402</v>
      </c>
      <c r="E193" s="55">
        <v>43558500</v>
      </c>
      <c r="F193" s="55">
        <v>0</v>
      </c>
      <c r="G193" s="55">
        <v>0</v>
      </c>
      <c r="H193" s="55">
        <v>0</v>
      </c>
      <c r="I193" s="55">
        <v>479250</v>
      </c>
      <c r="J193" s="55">
        <v>21300000</v>
      </c>
      <c r="K193" s="55">
        <v>139740252</v>
      </c>
      <c r="L193" s="56">
        <v>333943404</v>
      </c>
      <c r="M193" s="57">
        <v>42191156</v>
      </c>
      <c r="N193" s="58">
        <v>75674561</v>
      </c>
      <c r="O193" s="55">
        <v>16774661</v>
      </c>
      <c r="P193" s="58">
        <v>4740039</v>
      </c>
      <c r="Q193" s="58">
        <v>14368128</v>
      </c>
      <c r="R193" s="58">
        <v>69221</v>
      </c>
      <c r="S193" s="58">
        <v>212882000</v>
      </c>
      <c r="T193" s="58">
        <v>14110329</v>
      </c>
      <c r="U193" s="56">
        <v>380810095</v>
      </c>
      <c r="V193" s="59">
        <v>55120000</v>
      </c>
    </row>
    <row r="194" spans="1:22" s="10" customFormat="1" ht="12.75" customHeight="1">
      <c r="A194" s="25"/>
      <c r="B194" s="52" t="s">
        <v>420</v>
      </c>
      <c r="C194" s="53" t="s">
        <v>421</v>
      </c>
      <c r="D194" s="54">
        <v>161404085</v>
      </c>
      <c r="E194" s="55">
        <v>105195003</v>
      </c>
      <c r="F194" s="55">
        <v>0</v>
      </c>
      <c r="G194" s="55">
        <v>0</v>
      </c>
      <c r="H194" s="55">
        <v>0</v>
      </c>
      <c r="I194" s="55">
        <v>10381079</v>
      </c>
      <c r="J194" s="55">
        <v>9050000</v>
      </c>
      <c r="K194" s="55">
        <v>86762258</v>
      </c>
      <c r="L194" s="56">
        <v>372792425</v>
      </c>
      <c r="M194" s="57">
        <v>53582255</v>
      </c>
      <c r="N194" s="58">
        <v>159414341</v>
      </c>
      <c r="O194" s="55">
        <v>28123208</v>
      </c>
      <c r="P194" s="58">
        <v>19731622</v>
      </c>
      <c r="Q194" s="58">
        <v>15447514</v>
      </c>
      <c r="R194" s="58">
        <v>0</v>
      </c>
      <c r="S194" s="58">
        <v>87311000</v>
      </c>
      <c r="T194" s="58">
        <v>51325081</v>
      </c>
      <c r="U194" s="56">
        <v>414935021</v>
      </c>
      <c r="V194" s="59">
        <v>35043000</v>
      </c>
    </row>
    <row r="195" spans="1:22" s="10" customFormat="1" ht="12.75" customHeight="1">
      <c r="A195" s="25"/>
      <c r="B195" s="52" t="s">
        <v>422</v>
      </c>
      <c r="C195" s="53" t="s">
        <v>423</v>
      </c>
      <c r="D195" s="54">
        <v>68212609</v>
      </c>
      <c r="E195" s="55">
        <v>28927995</v>
      </c>
      <c r="F195" s="55">
        <v>0</v>
      </c>
      <c r="G195" s="55">
        <v>0</v>
      </c>
      <c r="H195" s="55">
        <v>0</v>
      </c>
      <c r="I195" s="55">
        <v>300000</v>
      </c>
      <c r="J195" s="55">
        <v>27482289</v>
      </c>
      <c r="K195" s="55">
        <v>55977012</v>
      </c>
      <c r="L195" s="56">
        <v>180899905</v>
      </c>
      <c r="M195" s="57">
        <v>12605476</v>
      </c>
      <c r="N195" s="58">
        <v>31377840</v>
      </c>
      <c r="O195" s="55">
        <v>6447422</v>
      </c>
      <c r="P195" s="58">
        <v>11005164</v>
      </c>
      <c r="Q195" s="58">
        <v>6741695</v>
      </c>
      <c r="R195" s="58">
        <v>0</v>
      </c>
      <c r="S195" s="58">
        <v>75631000</v>
      </c>
      <c r="T195" s="58">
        <v>15994574</v>
      </c>
      <c r="U195" s="56">
        <v>159803171</v>
      </c>
      <c r="V195" s="59">
        <v>19462000</v>
      </c>
    </row>
    <row r="196" spans="1:22" s="10" customFormat="1" ht="12.75" customHeight="1">
      <c r="A196" s="25"/>
      <c r="B196" s="52" t="s">
        <v>424</v>
      </c>
      <c r="C196" s="53" t="s">
        <v>425</v>
      </c>
      <c r="D196" s="54">
        <v>95553650</v>
      </c>
      <c r="E196" s="55">
        <v>4092000</v>
      </c>
      <c r="F196" s="55">
        <v>0</v>
      </c>
      <c r="G196" s="55">
        <v>0</v>
      </c>
      <c r="H196" s="55">
        <v>0</v>
      </c>
      <c r="I196" s="55">
        <v>238000</v>
      </c>
      <c r="J196" s="55">
        <v>3000000</v>
      </c>
      <c r="K196" s="55">
        <v>160552850</v>
      </c>
      <c r="L196" s="56">
        <v>263436500</v>
      </c>
      <c r="M196" s="57">
        <v>38500000</v>
      </c>
      <c r="N196" s="58">
        <v>3518000</v>
      </c>
      <c r="O196" s="55">
        <v>842000</v>
      </c>
      <c r="P196" s="58">
        <v>2043000</v>
      </c>
      <c r="Q196" s="58">
        <v>3285000</v>
      </c>
      <c r="R196" s="58">
        <v>0</v>
      </c>
      <c r="S196" s="58">
        <v>226976000</v>
      </c>
      <c r="T196" s="58">
        <v>21339000</v>
      </c>
      <c r="U196" s="56">
        <v>296503000</v>
      </c>
      <c r="V196" s="59">
        <v>44841250</v>
      </c>
    </row>
    <row r="197" spans="1:22" s="10" customFormat="1" ht="12.75" customHeight="1">
      <c r="A197" s="25"/>
      <c r="B197" s="60" t="s">
        <v>426</v>
      </c>
      <c r="C197" s="53" t="s">
        <v>427</v>
      </c>
      <c r="D197" s="54">
        <v>60187124</v>
      </c>
      <c r="E197" s="55">
        <v>54782815</v>
      </c>
      <c r="F197" s="55">
        <v>26600000</v>
      </c>
      <c r="G197" s="55">
        <v>0</v>
      </c>
      <c r="H197" s="55">
        <v>0</v>
      </c>
      <c r="I197" s="55">
        <v>1300</v>
      </c>
      <c r="J197" s="55">
        <v>61996000</v>
      </c>
      <c r="K197" s="55">
        <v>79144569</v>
      </c>
      <c r="L197" s="56">
        <v>282711808</v>
      </c>
      <c r="M197" s="57">
        <v>25874397</v>
      </c>
      <c r="N197" s="58">
        <v>81487760</v>
      </c>
      <c r="O197" s="55">
        <v>34359738</v>
      </c>
      <c r="P197" s="58">
        <v>13101857</v>
      </c>
      <c r="Q197" s="58">
        <v>14605062</v>
      </c>
      <c r="R197" s="58">
        <v>0</v>
      </c>
      <c r="S197" s="58">
        <v>67516998</v>
      </c>
      <c r="T197" s="58">
        <v>42121855</v>
      </c>
      <c r="U197" s="56">
        <v>279067667</v>
      </c>
      <c r="V197" s="59">
        <v>19579000</v>
      </c>
    </row>
    <row r="198" spans="1:22" s="10" customFormat="1" ht="12.75" customHeight="1">
      <c r="A198" s="25"/>
      <c r="B198" s="52" t="s">
        <v>428</v>
      </c>
      <c r="C198" s="53" t="s">
        <v>429</v>
      </c>
      <c r="D198" s="54">
        <v>34395956</v>
      </c>
      <c r="E198" s="55">
        <v>0</v>
      </c>
      <c r="F198" s="55">
        <v>0</v>
      </c>
      <c r="G198" s="55">
        <v>0</v>
      </c>
      <c r="H198" s="55">
        <v>0</v>
      </c>
      <c r="I198" s="55">
        <v>250000</v>
      </c>
      <c r="J198" s="55">
        <v>1300000</v>
      </c>
      <c r="K198" s="55">
        <v>143142952</v>
      </c>
      <c r="L198" s="56">
        <v>179088908</v>
      </c>
      <c r="M198" s="57">
        <v>17617818</v>
      </c>
      <c r="N198" s="58">
        <v>0</v>
      </c>
      <c r="O198" s="55">
        <v>0</v>
      </c>
      <c r="P198" s="58">
        <v>0</v>
      </c>
      <c r="Q198" s="58">
        <v>0</v>
      </c>
      <c r="R198" s="58">
        <v>0</v>
      </c>
      <c r="S198" s="58">
        <v>153101001</v>
      </c>
      <c r="T198" s="58">
        <v>3335000</v>
      </c>
      <c r="U198" s="56">
        <v>174053819</v>
      </c>
      <c r="V198" s="59">
        <v>29521000</v>
      </c>
    </row>
    <row r="199" spans="1:22" s="10" customFormat="1" ht="12.75" customHeight="1">
      <c r="A199" s="25"/>
      <c r="B199" s="52" t="s">
        <v>90</v>
      </c>
      <c r="C199" s="53" t="s">
        <v>91</v>
      </c>
      <c r="D199" s="54">
        <v>652667779</v>
      </c>
      <c r="E199" s="55">
        <v>597699615</v>
      </c>
      <c r="F199" s="55">
        <v>300200000</v>
      </c>
      <c r="G199" s="55">
        <v>0</v>
      </c>
      <c r="H199" s="55">
        <v>0</v>
      </c>
      <c r="I199" s="55">
        <v>11000000</v>
      </c>
      <c r="J199" s="55">
        <v>551000000</v>
      </c>
      <c r="K199" s="55">
        <v>1006510929</v>
      </c>
      <c r="L199" s="56">
        <v>3119078323</v>
      </c>
      <c r="M199" s="57">
        <v>413697037</v>
      </c>
      <c r="N199" s="58">
        <v>804515536</v>
      </c>
      <c r="O199" s="55">
        <v>591843746</v>
      </c>
      <c r="P199" s="58">
        <v>119074195</v>
      </c>
      <c r="Q199" s="58">
        <v>185155654</v>
      </c>
      <c r="R199" s="58">
        <v>0</v>
      </c>
      <c r="S199" s="58">
        <v>577997550</v>
      </c>
      <c r="T199" s="58">
        <v>197245857</v>
      </c>
      <c r="U199" s="56">
        <v>2889529575</v>
      </c>
      <c r="V199" s="59">
        <v>168889550</v>
      </c>
    </row>
    <row r="200" spans="1:22" s="10" customFormat="1" ht="12.75" customHeight="1">
      <c r="A200" s="25"/>
      <c r="B200" s="52" t="s">
        <v>430</v>
      </c>
      <c r="C200" s="53" t="s">
        <v>431</v>
      </c>
      <c r="D200" s="54">
        <v>92823815</v>
      </c>
      <c r="E200" s="55">
        <v>51347742</v>
      </c>
      <c r="F200" s="55">
        <v>56772588</v>
      </c>
      <c r="G200" s="55">
        <v>0</v>
      </c>
      <c r="H200" s="55">
        <v>0</v>
      </c>
      <c r="I200" s="55">
        <v>3511200</v>
      </c>
      <c r="J200" s="55">
        <v>48291174</v>
      </c>
      <c r="K200" s="55">
        <v>145562864</v>
      </c>
      <c r="L200" s="56">
        <v>398309383</v>
      </c>
      <c r="M200" s="57">
        <v>45333988</v>
      </c>
      <c r="N200" s="58">
        <v>58774615</v>
      </c>
      <c r="O200" s="55">
        <v>64820030</v>
      </c>
      <c r="P200" s="58">
        <v>37619782</v>
      </c>
      <c r="Q200" s="58">
        <v>17760957</v>
      </c>
      <c r="R200" s="58">
        <v>0</v>
      </c>
      <c r="S200" s="58">
        <v>188496319</v>
      </c>
      <c r="T200" s="58">
        <v>65232980</v>
      </c>
      <c r="U200" s="56">
        <v>478038671</v>
      </c>
      <c r="V200" s="59">
        <v>68034519</v>
      </c>
    </row>
    <row r="201" spans="1:22" s="10" customFormat="1" ht="12.75" customHeight="1">
      <c r="A201" s="25"/>
      <c r="B201" s="52" t="s">
        <v>92</v>
      </c>
      <c r="C201" s="53" t="s">
        <v>93</v>
      </c>
      <c r="D201" s="54">
        <v>439667857</v>
      </c>
      <c r="E201" s="55">
        <v>558064000</v>
      </c>
      <c r="F201" s="55">
        <v>21889000</v>
      </c>
      <c r="G201" s="55">
        <v>0</v>
      </c>
      <c r="H201" s="55">
        <v>0</v>
      </c>
      <c r="I201" s="55">
        <v>0</v>
      </c>
      <c r="J201" s="55">
        <v>95930572</v>
      </c>
      <c r="K201" s="55">
        <v>696890376</v>
      </c>
      <c r="L201" s="56">
        <v>1812441805</v>
      </c>
      <c r="M201" s="57">
        <v>174267678</v>
      </c>
      <c r="N201" s="58">
        <v>704219268</v>
      </c>
      <c r="O201" s="55">
        <v>108026519</v>
      </c>
      <c r="P201" s="58">
        <v>66559520</v>
      </c>
      <c r="Q201" s="58">
        <v>61753192</v>
      </c>
      <c r="R201" s="58">
        <v>0</v>
      </c>
      <c r="S201" s="58">
        <v>362553000</v>
      </c>
      <c r="T201" s="58">
        <v>156039326</v>
      </c>
      <c r="U201" s="56">
        <v>1633418503</v>
      </c>
      <c r="V201" s="59">
        <v>120647000</v>
      </c>
    </row>
    <row r="202" spans="1:22" s="10" customFormat="1" ht="12.75" customHeight="1">
      <c r="A202" s="25"/>
      <c r="B202" s="52" t="s">
        <v>432</v>
      </c>
      <c r="C202" s="53" t="s">
        <v>433</v>
      </c>
      <c r="D202" s="54">
        <v>122492653</v>
      </c>
      <c r="E202" s="55">
        <v>90059664</v>
      </c>
      <c r="F202" s="55">
        <v>4383523</v>
      </c>
      <c r="G202" s="55">
        <v>0</v>
      </c>
      <c r="H202" s="55">
        <v>0</v>
      </c>
      <c r="I202" s="55">
        <v>10099273</v>
      </c>
      <c r="J202" s="55">
        <v>13478000</v>
      </c>
      <c r="K202" s="55">
        <v>72794661</v>
      </c>
      <c r="L202" s="56">
        <v>313307774</v>
      </c>
      <c r="M202" s="57">
        <v>47103449</v>
      </c>
      <c r="N202" s="58">
        <v>123170642</v>
      </c>
      <c r="O202" s="55">
        <v>15308237</v>
      </c>
      <c r="P202" s="58">
        <v>15919223</v>
      </c>
      <c r="Q202" s="58">
        <v>16257957</v>
      </c>
      <c r="R202" s="58">
        <v>0</v>
      </c>
      <c r="S202" s="58">
        <v>109406708</v>
      </c>
      <c r="T202" s="58">
        <v>31671491</v>
      </c>
      <c r="U202" s="56">
        <v>358837707</v>
      </c>
      <c r="V202" s="59">
        <v>45317228</v>
      </c>
    </row>
    <row r="203" spans="1:22" s="10" customFormat="1" ht="12.75" customHeight="1">
      <c r="A203" s="25"/>
      <c r="B203" s="52" t="s">
        <v>434</v>
      </c>
      <c r="C203" s="53" t="s">
        <v>435</v>
      </c>
      <c r="D203" s="54">
        <v>106311100</v>
      </c>
      <c r="E203" s="55">
        <v>73347300</v>
      </c>
      <c r="F203" s="55">
        <v>889600</v>
      </c>
      <c r="G203" s="55">
        <v>0</v>
      </c>
      <c r="H203" s="55">
        <v>0</v>
      </c>
      <c r="I203" s="55">
        <v>8289000</v>
      </c>
      <c r="J203" s="55">
        <v>38009300</v>
      </c>
      <c r="K203" s="55">
        <v>64897500</v>
      </c>
      <c r="L203" s="56">
        <v>291743800</v>
      </c>
      <c r="M203" s="57">
        <v>43322800</v>
      </c>
      <c r="N203" s="58">
        <v>86156100</v>
      </c>
      <c r="O203" s="55">
        <v>29354300</v>
      </c>
      <c r="P203" s="58">
        <v>9752200</v>
      </c>
      <c r="Q203" s="58">
        <v>9424700</v>
      </c>
      <c r="R203" s="58">
        <v>0</v>
      </c>
      <c r="S203" s="58">
        <v>123773000</v>
      </c>
      <c r="T203" s="58">
        <v>37074100</v>
      </c>
      <c r="U203" s="56">
        <v>338857200</v>
      </c>
      <c r="V203" s="59">
        <v>58473400</v>
      </c>
    </row>
    <row r="204" spans="1:22" s="10" customFormat="1" ht="12.75" customHeight="1">
      <c r="A204" s="25"/>
      <c r="B204" s="52" t="s">
        <v>436</v>
      </c>
      <c r="C204" s="53" t="s">
        <v>437</v>
      </c>
      <c r="D204" s="54">
        <v>125026679</v>
      </c>
      <c r="E204" s="55">
        <v>74670000</v>
      </c>
      <c r="F204" s="55">
        <v>4810000</v>
      </c>
      <c r="G204" s="55">
        <v>0</v>
      </c>
      <c r="H204" s="55">
        <v>0</v>
      </c>
      <c r="I204" s="55">
        <v>14013694</v>
      </c>
      <c r="J204" s="55">
        <v>14142493</v>
      </c>
      <c r="K204" s="55">
        <v>103182419</v>
      </c>
      <c r="L204" s="56">
        <v>335845285</v>
      </c>
      <c r="M204" s="57">
        <v>67181878</v>
      </c>
      <c r="N204" s="58">
        <v>112163728</v>
      </c>
      <c r="O204" s="55">
        <v>21865717</v>
      </c>
      <c r="P204" s="58">
        <v>12906225</v>
      </c>
      <c r="Q204" s="58">
        <v>21262698</v>
      </c>
      <c r="R204" s="58">
        <v>0</v>
      </c>
      <c r="S204" s="58">
        <v>83183000</v>
      </c>
      <c r="T204" s="58">
        <v>31598192</v>
      </c>
      <c r="U204" s="56">
        <v>350161438</v>
      </c>
      <c r="V204" s="59">
        <v>21434870</v>
      </c>
    </row>
    <row r="205" spans="1:22" s="10" customFormat="1" ht="12.75" customHeight="1">
      <c r="A205" s="25"/>
      <c r="B205" s="52" t="s">
        <v>438</v>
      </c>
      <c r="C205" s="53" t="s">
        <v>439</v>
      </c>
      <c r="D205" s="54">
        <v>362612887</v>
      </c>
      <c r="E205" s="55">
        <v>246399077</v>
      </c>
      <c r="F205" s="55">
        <v>83027597</v>
      </c>
      <c r="G205" s="55">
        <v>0</v>
      </c>
      <c r="H205" s="55">
        <v>0</v>
      </c>
      <c r="I205" s="55">
        <v>21100000</v>
      </c>
      <c r="J205" s="55">
        <v>56069710</v>
      </c>
      <c r="K205" s="55">
        <v>380043013</v>
      </c>
      <c r="L205" s="56">
        <v>1149252284</v>
      </c>
      <c r="M205" s="57">
        <v>215750383</v>
      </c>
      <c r="N205" s="58">
        <v>334521441</v>
      </c>
      <c r="O205" s="55">
        <v>150867418</v>
      </c>
      <c r="P205" s="58">
        <v>62635103</v>
      </c>
      <c r="Q205" s="58">
        <v>66487654</v>
      </c>
      <c r="R205" s="58">
        <v>0</v>
      </c>
      <c r="S205" s="58">
        <v>140393710</v>
      </c>
      <c r="T205" s="58">
        <v>140497079</v>
      </c>
      <c r="U205" s="56">
        <v>1111152788</v>
      </c>
      <c r="V205" s="59">
        <v>46318660</v>
      </c>
    </row>
    <row r="206" spans="1:22" s="10" customFormat="1" ht="12.75" customHeight="1">
      <c r="A206" s="25"/>
      <c r="B206" s="52" t="s">
        <v>440</v>
      </c>
      <c r="C206" s="53" t="s">
        <v>441</v>
      </c>
      <c r="D206" s="54">
        <v>202968396</v>
      </c>
      <c r="E206" s="55">
        <v>193154486</v>
      </c>
      <c r="F206" s="55">
        <v>18273110</v>
      </c>
      <c r="G206" s="55">
        <v>0</v>
      </c>
      <c r="H206" s="55">
        <v>0</v>
      </c>
      <c r="I206" s="55">
        <v>15134957</v>
      </c>
      <c r="J206" s="55">
        <v>16816923</v>
      </c>
      <c r="K206" s="55">
        <v>240355602</v>
      </c>
      <c r="L206" s="56">
        <v>686703474</v>
      </c>
      <c r="M206" s="57">
        <v>103644910</v>
      </c>
      <c r="N206" s="58">
        <v>261358105</v>
      </c>
      <c r="O206" s="55">
        <v>56798806</v>
      </c>
      <c r="P206" s="58">
        <v>41079453</v>
      </c>
      <c r="Q206" s="58">
        <v>24832607</v>
      </c>
      <c r="R206" s="58">
        <v>0</v>
      </c>
      <c r="S206" s="58">
        <v>169160177</v>
      </c>
      <c r="T206" s="58">
        <v>77756023</v>
      </c>
      <c r="U206" s="56">
        <v>734630081</v>
      </c>
      <c r="V206" s="59">
        <v>36975000</v>
      </c>
    </row>
    <row r="207" spans="1:22" s="10" customFormat="1" ht="12.75" customHeight="1">
      <c r="A207" s="25"/>
      <c r="B207" s="52" t="s">
        <v>442</v>
      </c>
      <c r="C207" s="53" t="s">
        <v>443</v>
      </c>
      <c r="D207" s="54">
        <v>179864102</v>
      </c>
      <c r="E207" s="55">
        <v>196500635</v>
      </c>
      <c r="F207" s="55">
        <v>236288</v>
      </c>
      <c r="G207" s="55">
        <v>772642</v>
      </c>
      <c r="H207" s="55">
        <v>0</v>
      </c>
      <c r="I207" s="55">
        <v>3671385</v>
      </c>
      <c r="J207" s="55">
        <v>22202840</v>
      </c>
      <c r="K207" s="55">
        <v>181334965</v>
      </c>
      <c r="L207" s="56">
        <v>584582857</v>
      </c>
      <c r="M207" s="57">
        <v>70001877</v>
      </c>
      <c r="N207" s="58">
        <v>235713884</v>
      </c>
      <c r="O207" s="55">
        <v>41882044</v>
      </c>
      <c r="P207" s="58">
        <v>17386707</v>
      </c>
      <c r="Q207" s="58">
        <v>21423938</v>
      </c>
      <c r="R207" s="58">
        <v>0</v>
      </c>
      <c r="S207" s="58">
        <v>166915573</v>
      </c>
      <c r="T207" s="58">
        <v>60758994</v>
      </c>
      <c r="U207" s="56">
        <v>614083017</v>
      </c>
      <c r="V207" s="59">
        <v>31534947</v>
      </c>
    </row>
    <row r="208" spans="1:22" s="10" customFormat="1" ht="12.75" customHeight="1">
      <c r="A208" s="25"/>
      <c r="B208" s="52" t="s">
        <v>94</v>
      </c>
      <c r="C208" s="53" t="s">
        <v>95</v>
      </c>
      <c r="D208" s="54">
        <v>625426030</v>
      </c>
      <c r="E208" s="55">
        <v>689784051</v>
      </c>
      <c r="F208" s="55">
        <v>22655849</v>
      </c>
      <c r="G208" s="55">
        <v>0</v>
      </c>
      <c r="H208" s="55">
        <v>0</v>
      </c>
      <c r="I208" s="55">
        <v>144574379</v>
      </c>
      <c r="J208" s="55">
        <v>100409320</v>
      </c>
      <c r="K208" s="55">
        <v>751842941</v>
      </c>
      <c r="L208" s="56">
        <v>2334692570</v>
      </c>
      <c r="M208" s="57">
        <v>305830748</v>
      </c>
      <c r="N208" s="58">
        <v>1066320982</v>
      </c>
      <c r="O208" s="55">
        <v>246100090</v>
      </c>
      <c r="P208" s="58">
        <v>108044289</v>
      </c>
      <c r="Q208" s="58">
        <v>111452497</v>
      </c>
      <c r="R208" s="58">
        <v>0</v>
      </c>
      <c r="S208" s="58">
        <v>350045381</v>
      </c>
      <c r="T208" s="58">
        <v>146465061</v>
      </c>
      <c r="U208" s="56">
        <v>2334259048</v>
      </c>
      <c r="V208" s="59">
        <v>84933000</v>
      </c>
    </row>
    <row r="209" spans="1:22" s="10" customFormat="1" ht="12.75" customHeight="1">
      <c r="A209" s="25"/>
      <c r="B209" s="52" t="s">
        <v>96</v>
      </c>
      <c r="C209" s="53" t="s">
        <v>97</v>
      </c>
      <c r="D209" s="54">
        <v>566807500</v>
      </c>
      <c r="E209" s="55">
        <v>339871700</v>
      </c>
      <c r="F209" s="55">
        <v>43410010</v>
      </c>
      <c r="G209" s="55">
        <v>0</v>
      </c>
      <c r="H209" s="55">
        <v>0</v>
      </c>
      <c r="I209" s="55">
        <v>26476730</v>
      </c>
      <c r="J209" s="55">
        <v>90629000</v>
      </c>
      <c r="K209" s="55">
        <v>649135208</v>
      </c>
      <c r="L209" s="56">
        <v>1716330148</v>
      </c>
      <c r="M209" s="57">
        <v>329306916</v>
      </c>
      <c r="N209" s="58">
        <v>548984220</v>
      </c>
      <c r="O209" s="55">
        <v>225542089</v>
      </c>
      <c r="P209" s="58">
        <v>107078132</v>
      </c>
      <c r="Q209" s="58">
        <v>56167898</v>
      </c>
      <c r="R209" s="58">
        <v>0</v>
      </c>
      <c r="S209" s="58">
        <v>236504001</v>
      </c>
      <c r="T209" s="58">
        <v>217766680</v>
      </c>
      <c r="U209" s="56">
        <v>1721349936</v>
      </c>
      <c r="V209" s="59">
        <v>91804000</v>
      </c>
    </row>
    <row r="210" spans="1:22" s="10" customFormat="1" ht="12.75" customHeight="1">
      <c r="A210" s="25"/>
      <c r="B210" s="52" t="s">
        <v>444</v>
      </c>
      <c r="C210" s="53" t="s">
        <v>445</v>
      </c>
      <c r="D210" s="54">
        <v>309933860</v>
      </c>
      <c r="E210" s="55">
        <v>279492523</v>
      </c>
      <c r="F210" s="55">
        <v>2399390</v>
      </c>
      <c r="G210" s="55">
        <v>0</v>
      </c>
      <c r="H210" s="55">
        <v>0</v>
      </c>
      <c r="I210" s="55">
        <v>24505128</v>
      </c>
      <c r="J210" s="55">
        <v>59661770</v>
      </c>
      <c r="K210" s="55">
        <v>335354847</v>
      </c>
      <c r="L210" s="56">
        <v>1011347518</v>
      </c>
      <c r="M210" s="57">
        <v>145752800</v>
      </c>
      <c r="N210" s="58">
        <v>395844900</v>
      </c>
      <c r="O210" s="55">
        <v>77097100</v>
      </c>
      <c r="P210" s="58">
        <v>67984300</v>
      </c>
      <c r="Q210" s="58">
        <v>37961700</v>
      </c>
      <c r="R210" s="58">
        <v>0</v>
      </c>
      <c r="S210" s="58">
        <v>287545247</v>
      </c>
      <c r="T210" s="58">
        <v>123033000</v>
      </c>
      <c r="U210" s="56">
        <v>1135219047</v>
      </c>
      <c r="V210" s="59">
        <v>141090000</v>
      </c>
    </row>
    <row r="211" spans="1:22" s="10" customFormat="1" ht="12.75" customHeight="1">
      <c r="A211" s="25"/>
      <c r="B211" s="52" t="s">
        <v>446</v>
      </c>
      <c r="C211" s="53" t="s">
        <v>447</v>
      </c>
      <c r="D211" s="54">
        <v>201198530</v>
      </c>
      <c r="E211" s="55">
        <v>285401310</v>
      </c>
      <c r="F211" s="55">
        <v>4461230</v>
      </c>
      <c r="G211" s="55">
        <v>0</v>
      </c>
      <c r="H211" s="55">
        <v>0</v>
      </c>
      <c r="I211" s="55">
        <v>13227600</v>
      </c>
      <c r="J211" s="55">
        <v>14425630</v>
      </c>
      <c r="K211" s="55">
        <v>161308570</v>
      </c>
      <c r="L211" s="56">
        <v>680022870</v>
      </c>
      <c r="M211" s="57">
        <v>52862690</v>
      </c>
      <c r="N211" s="58">
        <v>371654170</v>
      </c>
      <c r="O211" s="55">
        <v>45611950</v>
      </c>
      <c r="P211" s="58">
        <v>23306830</v>
      </c>
      <c r="Q211" s="58">
        <v>20209600</v>
      </c>
      <c r="R211" s="58">
        <v>0</v>
      </c>
      <c r="S211" s="58">
        <v>131999040</v>
      </c>
      <c r="T211" s="58">
        <v>47463890</v>
      </c>
      <c r="U211" s="56">
        <v>693108170</v>
      </c>
      <c r="V211" s="59">
        <v>29743040</v>
      </c>
    </row>
    <row r="212" spans="1:22" s="10" customFormat="1" ht="12.75" customHeight="1">
      <c r="A212" s="25"/>
      <c r="B212" s="52" t="s">
        <v>448</v>
      </c>
      <c r="C212" s="53" t="s">
        <v>449</v>
      </c>
      <c r="D212" s="54">
        <v>201997624</v>
      </c>
      <c r="E212" s="55">
        <v>58734025</v>
      </c>
      <c r="F212" s="55">
        <v>16640000</v>
      </c>
      <c r="G212" s="55">
        <v>0</v>
      </c>
      <c r="H212" s="55">
        <v>0</v>
      </c>
      <c r="I212" s="55">
        <v>22361693</v>
      </c>
      <c r="J212" s="55">
        <v>57890471</v>
      </c>
      <c r="K212" s="55">
        <v>193558587</v>
      </c>
      <c r="L212" s="56">
        <v>551182400</v>
      </c>
      <c r="M212" s="57">
        <v>100604061</v>
      </c>
      <c r="N212" s="58">
        <v>85711895</v>
      </c>
      <c r="O212" s="55">
        <v>72707942</v>
      </c>
      <c r="P212" s="58">
        <v>32562027</v>
      </c>
      <c r="Q212" s="58">
        <v>34046544</v>
      </c>
      <c r="R212" s="58">
        <v>0</v>
      </c>
      <c r="S212" s="58">
        <v>193391000</v>
      </c>
      <c r="T212" s="58">
        <v>60998543</v>
      </c>
      <c r="U212" s="56">
        <v>580022012</v>
      </c>
      <c r="V212" s="59">
        <v>47347694</v>
      </c>
    </row>
    <row r="213" spans="1:22" s="10" customFormat="1" ht="12.75" customHeight="1">
      <c r="A213" s="25"/>
      <c r="B213" s="52" t="s">
        <v>450</v>
      </c>
      <c r="C213" s="53" t="s">
        <v>451</v>
      </c>
      <c r="D213" s="54">
        <v>367024467</v>
      </c>
      <c r="E213" s="55">
        <v>238588349</v>
      </c>
      <c r="F213" s="55">
        <v>0</v>
      </c>
      <c r="G213" s="55">
        <v>0</v>
      </c>
      <c r="H213" s="55">
        <v>0</v>
      </c>
      <c r="I213" s="55">
        <v>47834480</v>
      </c>
      <c r="J213" s="55">
        <v>23492000</v>
      </c>
      <c r="K213" s="55">
        <v>457305416</v>
      </c>
      <c r="L213" s="56">
        <v>1134244712</v>
      </c>
      <c r="M213" s="57">
        <v>234998400</v>
      </c>
      <c r="N213" s="58">
        <v>362783800</v>
      </c>
      <c r="O213" s="55">
        <v>116780600</v>
      </c>
      <c r="P213" s="58">
        <v>73164100</v>
      </c>
      <c r="Q213" s="58">
        <v>60989600</v>
      </c>
      <c r="R213" s="58">
        <v>0</v>
      </c>
      <c r="S213" s="58">
        <v>192534250</v>
      </c>
      <c r="T213" s="58">
        <v>100945300</v>
      </c>
      <c r="U213" s="56">
        <v>1142196050</v>
      </c>
      <c r="V213" s="59">
        <v>61968297</v>
      </c>
    </row>
    <row r="214" spans="1:22" s="10" customFormat="1" ht="12.75" customHeight="1">
      <c r="A214" s="25"/>
      <c r="B214" s="52" t="s">
        <v>452</v>
      </c>
      <c r="C214" s="53" t="s">
        <v>453</v>
      </c>
      <c r="D214" s="54">
        <v>123373200</v>
      </c>
      <c r="E214" s="55">
        <v>82097500</v>
      </c>
      <c r="F214" s="55">
        <v>300000</v>
      </c>
      <c r="G214" s="55">
        <v>0</v>
      </c>
      <c r="H214" s="55">
        <v>0</v>
      </c>
      <c r="I214" s="55">
        <v>9438700</v>
      </c>
      <c r="J214" s="55">
        <v>9339300</v>
      </c>
      <c r="K214" s="55">
        <v>125905300</v>
      </c>
      <c r="L214" s="56">
        <v>350454000</v>
      </c>
      <c r="M214" s="57">
        <v>63981100</v>
      </c>
      <c r="N214" s="58">
        <v>110870600</v>
      </c>
      <c r="O214" s="55">
        <v>25946100</v>
      </c>
      <c r="P214" s="58">
        <v>10125000</v>
      </c>
      <c r="Q214" s="58">
        <v>16766400</v>
      </c>
      <c r="R214" s="58">
        <v>0</v>
      </c>
      <c r="S214" s="58">
        <v>91430400</v>
      </c>
      <c r="T214" s="58">
        <v>34392100</v>
      </c>
      <c r="U214" s="56">
        <v>353511700</v>
      </c>
      <c r="V214" s="59">
        <v>12280867</v>
      </c>
    </row>
    <row r="215" spans="1:22" s="10" customFormat="1" ht="12.75" customHeight="1">
      <c r="A215" s="25"/>
      <c r="B215" s="52" t="s">
        <v>454</v>
      </c>
      <c r="C215" s="53" t="s">
        <v>455</v>
      </c>
      <c r="D215" s="54">
        <v>97788952</v>
      </c>
      <c r="E215" s="55">
        <v>57318721</v>
      </c>
      <c r="F215" s="55">
        <v>0</v>
      </c>
      <c r="G215" s="55">
        <v>0</v>
      </c>
      <c r="H215" s="55">
        <v>0</v>
      </c>
      <c r="I215" s="55">
        <v>5389899</v>
      </c>
      <c r="J215" s="55">
        <v>21040210</v>
      </c>
      <c r="K215" s="55">
        <v>83218143</v>
      </c>
      <c r="L215" s="56">
        <v>264755925</v>
      </c>
      <c r="M215" s="57">
        <v>36256485</v>
      </c>
      <c r="N215" s="58">
        <v>78292996</v>
      </c>
      <c r="O215" s="55">
        <v>17284878</v>
      </c>
      <c r="P215" s="58">
        <v>14143962</v>
      </c>
      <c r="Q215" s="58">
        <v>8461144</v>
      </c>
      <c r="R215" s="58">
        <v>0</v>
      </c>
      <c r="S215" s="58">
        <v>61353744</v>
      </c>
      <c r="T215" s="58">
        <v>40026202</v>
      </c>
      <c r="U215" s="56">
        <v>255819411</v>
      </c>
      <c r="V215" s="59">
        <v>11475390</v>
      </c>
    </row>
    <row r="216" spans="1:22" s="10" customFormat="1" ht="12.75" customHeight="1">
      <c r="A216" s="25"/>
      <c r="B216" s="52" t="s">
        <v>456</v>
      </c>
      <c r="C216" s="53" t="s">
        <v>457</v>
      </c>
      <c r="D216" s="54">
        <v>55215411</v>
      </c>
      <c r="E216" s="55">
        <v>31458681</v>
      </c>
      <c r="F216" s="55">
        <v>800000</v>
      </c>
      <c r="G216" s="55">
        <v>0</v>
      </c>
      <c r="H216" s="55">
        <v>0</v>
      </c>
      <c r="I216" s="55">
        <v>421630</v>
      </c>
      <c r="J216" s="55">
        <v>16017520</v>
      </c>
      <c r="K216" s="55">
        <v>40064001</v>
      </c>
      <c r="L216" s="56">
        <v>143977243</v>
      </c>
      <c r="M216" s="57">
        <v>20113078</v>
      </c>
      <c r="N216" s="58">
        <v>46578467</v>
      </c>
      <c r="O216" s="55">
        <v>13824270</v>
      </c>
      <c r="P216" s="58">
        <v>8401320</v>
      </c>
      <c r="Q216" s="58">
        <v>6190138</v>
      </c>
      <c r="R216" s="58">
        <v>0</v>
      </c>
      <c r="S216" s="58">
        <v>77794000</v>
      </c>
      <c r="T216" s="58">
        <v>18213144</v>
      </c>
      <c r="U216" s="56">
        <v>191114417</v>
      </c>
      <c r="V216" s="59">
        <v>44648200</v>
      </c>
    </row>
    <row r="217" spans="1:22" s="10" customFormat="1" ht="12.75" customHeight="1">
      <c r="A217" s="25"/>
      <c r="B217" s="52" t="s">
        <v>458</v>
      </c>
      <c r="C217" s="53" t="s">
        <v>459</v>
      </c>
      <c r="D217" s="54">
        <v>166365251</v>
      </c>
      <c r="E217" s="55">
        <v>93875529</v>
      </c>
      <c r="F217" s="55">
        <v>8173828</v>
      </c>
      <c r="G217" s="55">
        <v>0</v>
      </c>
      <c r="H217" s="55">
        <v>0</v>
      </c>
      <c r="I217" s="55">
        <v>20698074</v>
      </c>
      <c r="J217" s="55">
        <v>59530298</v>
      </c>
      <c r="K217" s="55">
        <v>124332088</v>
      </c>
      <c r="L217" s="56">
        <v>472975068</v>
      </c>
      <c r="M217" s="57">
        <v>84864620</v>
      </c>
      <c r="N217" s="58">
        <v>138174744</v>
      </c>
      <c r="O217" s="55">
        <v>36394170</v>
      </c>
      <c r="P217" s="58">
        <v>21197425</v>
      </c>
      <c r="Q217" s="58">
        <v>18162091</v>
      </c>
      <c r="R217" s="58">
        <v>0</v>
      </c>
      <c r="S217" s="58">
        <v>71274800</v>
      </c>
      <c r="T217" s="58">
        <v>98738332</v>
      </c>
      <c r="U217" s="56">
        <v>468806182</v>
      </c>
      <c r="V217" s="59">
        <v>15523900</v>
      </c>
    </row>
    <row r="218" spans="1:22" s="10" customFormat="1" ht="12.75" customHeight="1">
      <c r="A218" s="25"/>
      <c r="B218" s="52" t="s">
        <v>460</v>
      </c>
      <c r="C218" s="53" t="s">
        <v>461</v>
      </c>
      <c r="D218" s="54">
        <v>291147241</v>
      </c>
      <c r="E218" s="55">
        <v>285789123</v>
      </c>
      <c r="F218" s="55">
        <v>0</v>
      </c>
      <c r="G218" s="55">
        <v>0</v>
      </c>
      <c r="H218" s="55">
        <v>0</v>
      </c>
      <c r="I218" s="55">
        <v>4992476</v>
      </c>
      <c r="J218" s="55">
        <v>18721500</v>
      </c>
      <c r="K218" s="55">
        <v>382656919</v>
      </c>
      <c r="L218" s="56">
        <v>983307259</v>
      </c>
      <c r="M218" s="57">
        <v>117328893</v>
      </c>
      <c r="N218" s="58">
        <v>404573626</v>
      </c>
      <c r="O218" s="55">
        <v>118463091</v>
      </c>
      <c r="P218" s="58">
        <v>63512480</v>
      </c>
      <c r="Q218" s="58">
        <v>56304469</v>
      </c>
      <c r="R218" s="58">
        <v>0</v>
      </c>
      <c r="S218" s="58">
        <v>171829574</v>
      </c>
      <c r="T218" s="58">
        <v>82811335</v>
      </c>
      <c r="U218" s="56">
        <v>1014823468</v>
      </c>
      <c r="V218" s="59">
        <v>51938000</v>
      </c>
    </row>
    <row r="219" spans="1:22" s="10" customFormat="1" ht="12.75" customHeight="1">
      <c r="A219" s="25"/>
      <c r="B219" s="52" t="s">
        <v>98</v>
      </c>
      <c r="C219" s="53" t="s">
        <v>99</v>
      </c>
      <c r="D219" s="54">
        <v>541868783</v>
      </c>
      <c r="E219" s="55">
        <v>437726150</v>
      </c>
      <c r="F219" s="55">
        <v>1666320</v>
      </c>
      <c r="G219" s="55">
        <v>0</v>
      </c>
      <c r="H219" s="55">
        <v>0</v>
      </c>
      <c r="I219" s="55">
        <v>32339650</v>
      </c>
      <c r="J219" s="55">
        <v>67986870</v>
      </c>
      <c r="K219" s="55">
        <v>874607445</v>
      </c>
      <c r="L219" s="56">
        <v>1956195218</v>
      </c>
      <c r="M219" s="57">
        <v>254955490</v>
      </c>
      <c r="N219" s="58">
        <v>647627780</v>
      </c>
      <c r="O219" s="55">
        <v>134198740</v>
      </c>
      <c r="P219" s="58">
        <v>89394990</v>
      </c>
      <c r="Q219" s="58">
        <v>77804720</v>
      </c>
      <c r="R219" s="58">
        <v>0</v>
      </c>
      <c r="S219" s="58">
        <v>649187924</v>
      </c>
      <c r="T219" s="58">
        <v>241362381</v>
      </c>
      <c r="U219" s="56">
        <v>2094532025</v>
      </c>
      <c r="V219" s="59">
        <v>175957898</v>
      </c>
    </row>
    <row r="220" spans="1:22" s="10" customFormat="1" ht="12.75" customHeight="1">
      <c r="A220" s="25"/>
      <c r="B220" s="52" t="s">
        <v>462</v>
      </c>
      <c r="C220" s="53" t="s">
        <v>463</v>
      </c>
      <c r="D220" s="54">
        <v>263060888</v>
      </c>
      <c r="E220" s="55">
        <v>163405110</v>
      </c>
      <c r="F220" s="55">
        <v>2966640</v>
      </c>
      <c r="G220" s="55">
        <v>0</v>
      </c>
      <c r="H220" s="55">
        <v>0</v>
      </c>
      <c r="I220" s="55">
        <v>19266431</v>
      </c>
      <c r="J220" s="55">
        <v>9961633</v>
      </c>
      <c r="K220" s="55">
        <v>196542576</v>
      </c>
      <c r="L220" s="56">
        <v>655203278</v>
      </c>
      <c r="M220" s="57">
        <v>87723043</v>
      </c>
      <c r="N220" s="58">
        <v>236916389</v>
      </c>
      <c r="O220" s="55">
        <v>70098830</v>
      </c>
      <c r="P220" s="58">
        <v>32684840</v>
      </c>
      <c r="Q220" s="58">
        <v>17216108</v>
      </c>
      <c r="R220" s="58">
        <v>0</v>
      </c>
      <c r="S220" s="58">
        <v>159460000</v>
      </c>
      <c r="T220" s="58">
        <v>55685064</v>
      </c>
      <c r="U220" s="56">
        <v>659784274</v>
      </c>
      <c r="V220" s="59">
        <v>50441000</v>
      </c>
    </row>
    <row r="221" spans="1:22" s="10" customFormat="1" ht="12.75" customHeight="1">
      <c r="A221" s="25"/>
      <c r="B221" s="52" t="s">
        <v>464</v>
      </c>
      <c r="C221" s="53" t="s">
        <v>465</v>
      </c>
      <c r="D221" s="54">
        <v>209540899</v>
      </c>
      <c r="E221" s="55">
        <v>111741800</v>
      </c>
      <c r="F221" s="55">
        <v>282000</v>
      </c>
      <c r="G221" s="55">
        <v>0</v>
      </c>
      <c r="H221" s="55">
        <v>0</v>
      </c>
      <c r="I221" s="55">
        <v>17804856</v>
      </c>
      <c r="J221" s="55">
        <v>20112380</v>
      </c>
      <c r="K221" s="55">
        <v>258082864</v>
      </c>
      <c r="L221" s="56">
        <v>617564799</v>
      </c>
      <c r="M221" s="57">
        <v>130946747</v>
      </c>
      <c r="N221" s="58">
        <v>165844064</v>
      </c>
      <c r="O221" s="55">
        <v>67808175</v>
      </c>
      <c r="P221" s="58">
        <v>53309890</v>
      </c>
      <c r="Q221" s="58">
        <v>31443162</v>
      </c>
      <c r="R221" s="58">
        <v>0</v>
      </c>
      <c r="S221" s="58">
        <v>187572995</v>
      </c>
      <c r="T221" s="58">
        <v>64033165</v>
      </c>
      <c r="U221" s="56">
        <v>700958198</v>
      </c>
      <c r="V221" s="59">
        <v>38545000</v>
      </c>
    </row>
    <row r="222" spans="1:22" s="10" customFormat="1" ht="12.75" customHeight="1">
      <c r="A222" s="25"/>
      <c r="B222" s="52" t="s">
        <v>466</v>
      </c>
      <c r="C222" s="53" t="s">
        <v>467</v>
      </c>
      <c r="D222" s="54">
        <v>254199498</v>
      </c>
      <c r="E222" s="55">
        <v>177274270</v>
      </c>
      <c r="F222" s="55">
        <v>0</v>
      </c>
      <c r="G222" s="55">
        <v>0</v>
      </c>
      <c r="H222" s="55">
        <v>0</v>
      </c>
      <c r="I222" s="55">
        <v>14395110</v>
      </c>
      <c r="J222" s="55">
        <v>108874932</v>
      </c>
      <c r="K222" s="55">
        <v>323516828</v>
      </c>
      <c r="L222" s="56">
        <v>878260638</v>
      </c>
      <c r="M222" s="57">
        <v>215403157</v>
      </c>
      <c r="N222" s="58">
        <v>250864793</v>
      </c>
      <c r="O222" s="55">
        <v>79542000</v>
      </c>
      <c r="P222" s="58">
        <v>29482000</v>
      </c>
      <c r="Q222" s="58">
        <v>26323320</v>
      </c>
      <c r="R222" s="58">
        <v>0</v>
      </c>
      <c r="S222" s="58">
        <v>207182000</v>
      </c>
      <c r="T222" s="58">
        <v>159106626</v>
      </c>
      <c r="U222" s="56">
        <v>967903896</v>
      </c>
      <c r="V222" s="59">
        <v>53359696</v>
      </c>
    </row>
    <row r="223" spans="1:22" s="10" customFormat="1" ht="12.75" customHeight="1">
      <c r="A223" s="25"/>
      <c r="B223" s="52" t="s">
        <v>468</v>
      </c>
      <c r="C223" s="53" t="s">
        <v>469</v>
      </c>
      <c r="D223" s="54">
        <v>25057560</v>
      </c>
      <c r="E223" s="55">
        <v>8109000</v>
      </c>
      <c r="F223" s="55">
        <v>0</v>
      </c>
      <c r="G223" s="55">
        <v>0</v>
      </c>
      <c r="H223" s="55">
        <v>0</v>
      </c>
      <c r="I223" s="55">
        <v>7080</v>
      </c>
      <c r="J223" s="55">
        <v>25907880</v>
      </c>
      <c r="K223" s="55">
        <v>32005880</v>
      </c>
      <c r="L223" s="56">
        <v>91087400</v>
      </c>
      <c r="M223" s="57">
        <v>4116509</v>
      </c>
      <c r="N223" s="58">
        <v>14397720</v>
      </c>
      <c r="O223" s="55">
        <v>1619160</v>
      </c>
      <c r="P223" s="58">
        <v>1279560</v>
      </c>
      <c r="Q223" s="58">
        <v>1296960</v>
      </c>
      <c r="R223" s="58">
        <v>0</v>
      </c>
      <c r="S223" s="58">
        <v>30589000</v>
      </c>
      <c r="T223" s="58">
        <v>38888280</v>
      </c>
      <c r="U223" s="56">
        <v>92187189</v>
      </c>
      <c r="V223" s="59">
        <v>10366600</v>
      </c>
    </row>
    <row r="224" spans="1:22" s="10" customFormat="1" ht="12.75" customHeight="1">
      <c r="A224" s="25"/>
      <c r="B224" s="52" t="s">
        <v>470</v>
      </c>
      <c r="C224" s="53" t="s">
        <v>471</v>
      </c>
      <c r="D224" s="54">
        <v>21838908</v>
      </c>
      <c r="E224" s="55">
        <v>9800000</v>
      </c>
      <c r="F224" s="55">
        <v>0</v>
      </c>
      <c r="G224" s="55">
        <v>0</v>
      </c>
      <c r="H224" s="55">
        <v>0</v>
      </c>
      <c r="I224" s="55">
        <v>55000</v>
      </c>
      <c r="J224" s="55">
        <v>5930000</v>
      </c>
      <c r="K224" s="55">
        <v>44717850</v>
      </c>
      <c r="L224" s="56">
        <v>82341758</v>
      </c>
      <c r="M224" s="57">
        <v>3452872</v>
      </c>
      <c r="N224" s="58">
        <v>14331000</v>
      </c>
      <c r="O224" s="55">
        <v>3583900</v>
      </c>
      <c r="P224" s="58">
        <v>2906000</v>
      </c>
      <c r="Q224" s="58">
        <v>1622000</v>
      </c>
      <c r="R224" s="58">
        <v>0</v>
      </c>
      <c r="S224" s="58">
        <v>56223000</v>
      </c>
      <c r="T224" s="58">
        <v>12644800</v>
      </c>
      <c r="U224" s="56">
        <v>94763572</v>
      </c>
      <c r="V224" s="59">
        <v>12399750</v>
      </c>
    </row>
    <row r="225" spans="1:22" s="10" customFormat="1" ht="12.75" customHeight="1">
      <c r="A225" s="25"/>
      <c r="B225" s="52" t="s">
        <v>472</v>
      </c>
      <c r="C225" s="53" t="s">
        <v>473</v>
      </c>
      <c r="D225" s="54">
        <v>103811052</v>
      </c>
      <c r="E225" s="55">
        <v>61500000</v>
      </c>
      <c r="F225" s="55">
        <v>9000000</v>
      </c>
      <c r="G225" s="55">
        <v>0</v>
      </c>
      <c r="H225" s="55">
        <v>0</v>
      </c>
      <c r="I225" s="55">
        <v>2308490</v>
      </c>
      <c r="J225" s="55">
        <v>22832248</v>
      </c>
      <c r="K225" s="55">
        <v>120391900</v>
      </c>
      <c r="L225" s="56">
        <v>319843690</v>
      </c>
      <c r="M225" s="57">
        <v>37156436</v>
      </c>
      <c r="N225" s="58">
        <v>78474400</v>
      </c>
      <c r="O225" s="55">
        <v>20008320</v>
      </c>
      <c r="P225" s="58">
        <v>15516500</v>
      </c>
      <c r="Q225" s="58">
        <v>8165650</v>
      </c>
      <c r="R225" s="58">
        <v>0</v>
      </c>
      <c r="S225" s="58">
        <v>125980000</v>
      </c>
      <c r="T225" s="58">
        <v>41758544</v>
      </c>
      <c r="U225" s="56">
        <v>327059850</v>
      </c>
      <c r="V225" s="59">
        <v>23087200</v>
      </c>
    </row>
    <row r="226" spans="1:23" s="10" customFormat="1" ht="12.75" customHeight="1">
      <c r="A226" s="26"/>
      <c r="B226" s="61" t="s">
        <v>631</v>
      </c>
      <c r="C226" s="62"/>
      <c r="D226" s="63">
        <f aca="true" t="shared" si="2" ref="D226:V226">SUM(D21:D225)</f>
        <v>38133924300</v>
      </c>
      <c r="E226" s="64">
        <f t="shared" si="2"/>
        <v>27457205413</v>
      </c>
      <c r="F226" s="64">
        <f t="shared" si="2"/>
        <v>5399441274</v>
      </c>
      <c r="G226" s="64">
        <f t="shared" si="2"/>
        <v>19274523</v>
      </c>
      <c r="H226" s="64">
        <f t="shared" si="2"/>
        <v>8358198</v>
      </c>
      <c r="I226" s="64">
        <f t="shared" si="2"/>
        <v>1781686670</v>
      </c>
      <c r="J226" s="64">
        <f t="shared" si="2"/>
        <v>9237532513</v>
      </c>
      <c r="K226" s="64">
        <f t="shared" si="2"/>
        <v>47709998924</v>
      </c>
      <c r="L226" s="65">
        <f t="shared" si="2"/>
        <v>129747421815</v>
      </c>
      <c r="M226" s="66">
        <f t="shared" si="2"/>
        <v>19136564172</v>
      </c>
      <c r="N226" s="67">
        <f t="shared" si="2"/>
        <v>36003155969</v>
      </c>
      <c r="O226" s="64">
        <f t="shared" si="2"/>
        <v>11575738190</v>
      </c>
      <c r="P226" s="67">
        <f t="shared" si="2"/>
        <v>4295690417</v>
      </c>
      <c r="Q226" s="67">
        <f t="shared" si="2"/>
        <v>4450284796</v>
      </c>
      <c r="R226" s="67">
        <f t="shared" si="2"/>
        <v>83363934</v>
      </c>
      <c r="S226" s="67">
        <f t="shared" si="2"/>
        <v>50380465933</v>
      </c>
      <c r="T226" s="67">
        <f t="shared" si="2"/>
        <v>13588311913</v>
      </c>
      <c r="U226" s="65">
        <f t="shared" si="2"/>
        <v>139513575324</v>
      </c>
      <c r="V226" s="59">
        <f t="shared" si="2"/>
        <v>15711411752</v>
      </c>
      <c r="W226" s="59">
        <f>U226-V226</f>
        <v>123802163572</v>
      </c>
    </row>
    <row r="227" spans="1:22" s="10" customFormat="1" ht="12.75" customHeight="1">
      <c r="A227" s="25"/>
      <c r="B227" s="52"/>
      <c r="C227" s="53"/>
      <c r="D227" s="54"/>
      <c r="E227" s="55"/>
      <c r="F227" s="55"/>
      <c r="G227" s="55"/>
      <c r="H227" s="55"/>
      <c r="I227" s="55"/>
      <c r="J227" s="55"/>
      <c r="K227" s="55"/>
      <c r="L227" s="56"/>
      <c r="M227" s="57"/>
      <c r="N227" s="58"/>
      <c r="O227" s="55"/>
      <c r="P227" s="58"/>
      <c r="Q227" s="58"/>
      <c r="R227" s="58"/>
      <c r="S227" s="58"/>
      <c r="T227" s="58"/>
      <c r="U227" s="56"/>
      <c r="V227" s="59"/>
    </row>
    <row r="228" spans="1:22" s="10" customFormat="1" ht="12.75" customHeight="1">
      <c r="A228" s="19"/>
      <c r="B228" s="97" t="s">
        <v>474</v>
      </c>
      <c r="C228" s="98"/>
      <c r="D228" s="99"/>
      <c r="E228" s="100"/>
      <c r="F228" s="100"/>
      <c r="G228" s="100"/>
      <c r="H228" s="100"/>
      <c r="I228" s="100"/>
      <c r="J228" s="100"/>
      <c r="K228" s="100"/>
      <c r="L228" s="101"/>
      <c r="M228" s="99"/>
      <c r="N228" s="100"/>
      <c r="O228" s="100"/>
      <c r="P228" s="100"/>
      <c r="Q228" s="100"/>
      <c r="R228" s="100"/>
      <c r="S228" s="100"/>
      <c r="T228" s="100"/>
      <c r="U228" s="101"/>
      <c r="V228" s="59"/>
    </row>
    <row r="229" spans="1:22" s="10" customFormat="1" ht="12.75" customHeight="1">
      <c r="A229" s="25"/>
      <c r="B229" s="52"/>
      <c r="C229" s="53"/>
      <c r="D229" s="54"/>
      <c r="E229" s="55"/>
      <c r="F229" s="55"/>
      <c r="G229" s="55"/>
      <c r="H229" s="55"/>
      <c r="I229" s="55"/>
      <c r="J229" s="55"/>
      <c r="K229" s="55"/>
      <c r="L229" s="56"/>
      <c r="M229" s="57"/>
      <c r="N229" s="58"/>
      <c r="O229" s="55"/>
      <c r="P229" s="58"/>
      <c r="Q229" s="58"/>
      <c r="R229" s="58"/>
      <c r="S229" s="58"/>
      <c r="T229" s="58"/>
      <c r="U229" s="56"/>
      <c r="V229" s="59"/>
    </row>
    <row r="230" spans="1:22" s="10" customFormat="1" ht="12.75" customHeight="1">
      <c r="A230" s="25"/>
      <c r="B230" s="52" t="s">
        <v>475</v>
      </c>
      <c r="C230" s="53" t="s">
        <v>476</v>
      </c>
      <c r="D230" s="54">
        <v>176749529</v>
      </c>
      <c r="E230" s="55">
        <v>0</v>
      </c>
      <c r="F230" s="55">
        <v>12262382</v>
      </c>
      <c r="G230" s="55">
        <v>0</v>
      </c>
      <c r="H230" s="55">
        <v>0</v>
      </c>
      <c r="I230" s="55">
        <v>165165</v>
      </c>
      <c r="J230" s="55">
        <v>800000</v>
      </c>
      <c r="K230" s="55">
        <v>163867436</v>
      </c>
      <c r="L230" s="56">
        <v>353844512</v>
      </c>
      <c r="M230" s="57">
        <v>0</v>
      </c>
      <c r="N230" s="58">
        <v>619544</v>
      </c>
      <c r="O230" s="55">
        <v>98327387</v>
      </c>
      <c r="P230" s="58">
        <v>82748</v>
      </c>
      <c r="Q230" s="58">
        <v>59535</v>
      </c>
      <c r="R230" s="58">
        <v>0</v>
      </c>
      <c r="S230" s="58">
        <v>95170000</v>
      </c>
      <c r="T230" s="58">
        <v>160919343</v>
      </c>
      <c r="U230" s="56">
        <v>355178557</v>
      </c>
      <c r="V230" s="59">
        <v>2558000</v>
      </c>
    </row>
    <row r="231" spans="1:22" s="10" customFormat="1" ht="12.75" customHeight="1">
      <c r="A231" s="25"/>
      <c r="B231" s="52" t="s">
        <v>477</v>
      </c>
      <c r="C231" s="53" t="s">
        <v>478</v>
      </c>
      <c r="D231" s="54">
        <v>44976208</v>
      </c>
      <c r="E231" s="55">
        <v>0</v>
      </c>
      <c r="F231" s="55">
        <v>0</v>
      </c>
      <c r="G231" s="55">
        <v>0</v>
      </c>
      <c r="H231" s="55">
        <v>0</v>
      </c>
      <c r="I231" s="55">
        <v>0</v>
      </c>
      <c r="J231" s="55">
        <v>0</v>
      </c>
      <c r="K231" s="55">
        <v>87570812</v>
      </c>
      <c r="L231" s="56">
        <v>132547020</v>
      </c>
      <c r="M231" s="57">
        <v>0</v>
      </c>
      <c r="N231" s="58">
        <v>0</v>
      </c>
      <c r="O231" s="55">
        <v>0</v>
      </c>
      <c r="P231" s="58">
        <v>0</v>
      </c>
      <c r="Q231" s="58">
        <v>0</v>
      </c>
      <c r="R231" s="58">
        <v>0</v>
      </c>
      <c r="S231" s="58">
        <v>92582000</v>
      </c>
      <c r="T231" s="58">
        <v>39965020</v>
      </c>
      <c r="U231" s="56">
        <v>132547020</v>
      </c>
      <c r="V231" s="59">
        <v>0</v>
      </c>
    </row>
    <row r="232" spans="1:22" s="10" customFormat="1" ht="12.75" customHeight="1">
      <c r="A232" s="25"/>
      <c r="B232" s="52" t="s">
        <v>479</v>
      </c>
      <c r="C232" s="53" t="s">
        <v>480</v>
      </c>
      <c r="D232" s="54">
        <v>836089557</v>
      </c>
      <c r="E232" s="55">
        <v>0</v>
      </c>
      <c r="F232" s="55">
        <v>100672274</v>
      </c>
      <c r="G232" s="55">
        <v>0</v>
      </c>
      <c r="H232" s="55">
        <v>0</v>
      </c>
      <c r="I232" s="55">
        <v>25139014</v>
      </c>
      <c r="J232" s="55">
        <v>108195340</v>
      </c>
      <c r="K232" s="55">
        <v>424119646</v>
      </c>
      <c r="L232" s="56">
        <v>1494215831</v>
      </c>
      <c r="M232" s="57">
        <v>0</v>
      </c>
      <c r="N232" s="58">
        <v>0</v>
      </c>
      <c r="O232" s="55">
        <v>248188873</v>
      </c>
      <c r="P232" s="58">
        <v>126216215</v>
      </c>
      <c r="Q232" s="58">
        <v>2492896</v>
      </c>
      <c r="R232" s="58">
        <v>6949292</v>
      </c>
      <c r="S232" s="58">
        <v>1332541808</v>
      </c>
      <c r="T232" s="58">
        <v>64386540</v>
      </c>
      <c r="U232" s="56">
        <v>1780775624</v>
      </c>
      <c r="V232" s="59">
        <v>513004730</v>
      </c>
    </row>
    <row r="233" spans="1:22" s="10" customFormat="1" ht="12.75" customHeight="1">
      <c r="A233" s="25"/>
      <c r="B233" s="52" t="s">
        <v>481</v>
      </c>
      <c r="C233" s="53" t="s">
        <v>482</v>
      </c>
      <c r="D233" s="54">
        <v>308843099</v>
      </c>
      <c r="E233" s="55">
        <v>0</v>
      </c>
      <c r="F233" s="55">
        <v>26138535</v>
      </c>
      <c r="G233" s="55">
        <v>0</v>
      </c>
      <c r="H233" s="55">
        <v>0</v>
      </c>
      <c r="I233" s="55">
        <v>1260000</v>
      </c>
      <c r="J233" s="55">
        <v>200000000</v>
      </c>
      <c r="K233" s="55">
        <v>670015850</v>
      </c>
      <c r="L233" s="56">
        <v>1206257484</v>
      </c>
      <c r="M233" s="57">
        <v>0</v>
      </c>
      <c r="N233" s="58">
        <v>0</v>
      </c>
      <c r="O233" s="55">
        <v>178574017</v>
      </c>
      <c r="P233" s="58">
        <v>54246231</v>
      </c>
      <c r="Q233" s="58">
        <v>0</v>
      </c>
      <c r="R233" s="58">
        <v>0</v>
      </c>
      <c r="S233" s="58">
        <v>1072244000</v>
      </c>
      <c r="T233" s="58">
        <v>104351442</v>
      </c>
      <c r="U233" s="56">
        <v>1409415690</v>
      </c>
      <c r="V233" s="59">
        <v>471919198</v>
      </c>
    </row>
    <row r="234" spans="1:22" s="10" customFormat="1" ht="12.75" customHeight="1">
      <c r="A234" s="25"/>
      <c r="B234" s="60" t="s">
        <v>483</v>
      </c>
      <c r="C234" s="53" t="s">
        <v>484</v>
      </c>
      <c r="D234" s="54">
        <v>204357707</v>
      </c>
      <c r="E234" s="55">
        <v>0</v>
      </c>
      <c r="F234" s="55">
        <v>10000000</v>
      </c>
      <c r="G234" s="55">
        <v>0</v>
      </c>
      <c r="H234" s="55">
        <v>0</v>
      </c>
      <c r="I234" s="55">
        <v>3378000</v>
      </c>
      <c r="J234" s="55">
        <v>75020004</v>
      </c>
      <c r="K234" s="55">
        <v>276068777</v>
      </c>
      <c r="L234" s="56">
        <v>568824488</v>
      </c>
      <c r="M234" s="57">
        <v>0</v>
      </c>
      <c r="N234" s="58">
        <v>0</v>
      </c>
      <c r="O234" s="55">
        <v>115255045</v>
      </c>
      <c r="P234" s="58">
        <v>44599374</v>
      </c>
      <c r="Q234" s="58">
        <v>0</v>
      </c>
      <c r="R234" s="58">
        <v>0</v>
      </c>
      <c r="S234" s="58">
        <v>577785922</v>
      </c>
      <c r="T234" s="58">
        <v>30874606</v>
      </c>
      <c r="U234" s="56">
        <v>768514947</v>
      </c>
      <c r="V234" s="59">
        <v>209500000</v>
      </c>
    </row>
    <row r="235" spans="1:22" s="10" customFormat="1" ht="12.75" customHeight="1">
      <c r="A235" s="25"/>
      <c r="B235" s="52" t="s">
        <v>485</v>
      </c>
      <c r="C235" s="53" t="s">
        <v>486</v>
      </c>
      <c r="D235" s="54">
        <v>533190058</v>
      </c>
      <c r="E235" s="55">
        <v>0</v>
      </c>
      <c r="F235" s="55">
        <v>70500000</v>
      </c>
      <c r="G235" s="55">
        <v>0</v>
      </c>
      <c r="H235" s="55">
        <v>0</v>
      </c>
      <c r="I235" s="55">
        <v>85000</v>
      </c>
      <c r="J235" s="55">
        <v>87671211</v>
      </c>
      <c r="K235" s="55">
        <v>778860561</v>
      </c>
      <c r="L235" s="56">
        <v>1470306830</v>
      </c>
      <c r="M235" s="57">
        <v>0</v>
      </c>
      <c r="N235" s="58">
        <v>0</v>
      </c>
      <c r="O235" s="55">
        <v>199289174</v>
      </c>
      <c r="P235" s="58">
        <v>85409452</v>
      </c>
      <c r="Q235" s="58">
        <v>0</v>
      </c>
      <c r="R235" s="58">
        <v>0</v>
      </c>
      <c r="S235" s="58">
        <v>1820853002</v>
      </c>
      <c r="T235" s="58">
        <v>391435659</v>
      </c>
      <c r="U235" s="56">
        <v>2496987287</v>
      </c>
      <c r="V235" s="59">
        <v>1022330000</v>
      </c>
    </row>
    <row r="236" spans="1:22" s="10" customFormat="1" ht="12.75" customHeight="1">
      <c r="A236" s="25"/>
      <c r="B236" s="52" t="s">
        <v>487</v>
      </c>
      <c r="C236" s="53" t="s">
        <v>488</v>
      </c>
      <c r="D236" s="54">
        <v>42370383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22897660</v>
      </c>
      <c r="L236" s="56">
        <v>65268043</v>
      </c>
      <c r="M236" s="57">
        <v>0</v>
      </c>
      <c r="N236" s="58">
        <v>0</v>
      </c>
      <c r="O236" s="55">
        <v>0</v>
      </c>
      <c r="P236" s="58">
        <v>0</v>
      </c>
      <c r="Q236" s="58">
        <v>0</v>
      </c>
      <c r="R236" s="58">
        <v>0</v>
      </c>
      <c r="S236" s="58">
        <v>64761500</v>
      </c>
      <c r="T236" s="58">
        <v>506543</v>
      </c>
      <c r="U236" s="56">
        <v>65268043</v>
      </c>
      <c r="V236" s="59">
        <v>0</v>
      </c>
    </row>
    <row r="237" spans="1:22" s="10" customFormat="1" ht="12.75" customHeight="1">
      <c r="A237" s="25"/>
      <c r="B237" s="52" t="s">
        <v>489</v>
      </c>
      <c r="C237" s="53" t="s">
        <v>490</v>
      </c>
      <c r="D237" s="54">
        <v>83176000</v>
      </c>
      <c r="E237" s="55">
        <v>0</v>
      </c>
      <c r="F237" s="55">
        <v>0</v>
      </c>
      <c r="G237" s="55">
        <v>0</v>
      </c>
      <c r="H237" s="55">
        <v>0</v>
      </c>
      <c r="I237" s="55">
        <v>763000</v>
      </c>
      <c r="J237" s="55">
        <v>0</v>
      </c>
      <c r="K237" s="55">
        <v>52673841</v>
      </c>
      <c r="L237" s="56">
        <v>136612841</v>
      </c>
      <c r="M237" s="57">
        <v>0</v>
      </c>
      <c r="N237" s="58">
        <v>0</v>
      </c>
      <c r="O237" s="55">
        <v>0</v>
      </c>
      <c r="P237" s="58">
        <v>0</v>
      </c>
      <c r="Q237" s="58">
        <v>0</v>
      </c>
      <c r="R237" s="58">
        <v>0</v>
      </c>
      <c r="S237" s="58">
        <v>125445000</v>
      </c>
      <c r="T237" s="58">
        <v>3264000</v>
      </c>
      <c r="U237" s="56">
        <v>128709000</v>
      </c>
      <c r="V237" s="59">
        <v>0</v>
      </c>
    </row>
    <row r="238" spans="1:22" s="10" customFormat="1" ht="12.75" customHeight="1">
      <c r="A238" s="25"/>
      <c r="B238" s="52" t="s">
        <v>491</v>
      </c>
      <c r="C238" s="53" t="s">
        <v>492</v>
      </c>
      <c r="D238" s="54">
        <v>63869472</v>
      </c>
      <c r="E238" s="55">
        <v>0</v>
      </c>
      <c r="F238" s="55">
        <v>0</v>
      </c>
      <c r="G238" s="55">
        <v>0</v>
      </c>
      <c r="H238" s="55">
        <v>0</v>
      </c>
      <c r="I238" s="55">
        <v>85734</v>
      </c>
      <c r="J238" s="55">
        <v>0</v>
      </c>
      <c r="K238" s="55">
        <v>55983503</v>
      </c>
      <c r="L238" s="56">
        <v>119938709</v>
      </c>
      <c r="M238" s="57">
        <v>0</v>
      </c>
      <c r="N238" s="58">
        <v>0</v>
      </c>
      <c r="O238" s="55">
        <v>0</v>
      </c>
      <c r="P238" s="58">
        <v>0</v>
      </c>
      <c r="Q238" s="58">
        <v>0</v>
      </c>
      <c r="R238" s="58">
        <v>0</v>
      </c>
      <c r="S238" s="58">
        <v>120482400</v>
      </c>
      <c r="T238" s="58">
        <v>5819478</v>
      </c>
      <c r="U238" s="56">
        <v>126301878</v>
      </c>
      <c r="V238" s="59">
        <v>0</v>
      </c>
    </row>
    <row r="239" spans="1:22" s="10" customFormat="1" ht="12.75" customHeight="1">
      <c r="A239" s="25"/>
      <c r="B239" s="52" t="s">
        <v>493</v>
      </c>
      <c r="C239" s="53" t="s">
        <v>494</v>
      </c>
      <c r="D239" s="54">
        <v>212704856</v>
      </c>
      <c r="E239" s="55">
        <v>0</v>
      </c>
      <c r="F239" s="55">
        <v>0</v>
      </c>
      <c r="G239" s="55">
        <v>0</v>
      </c>
      <c r="H239" s="55">
        <v>0</v>
      </c>
      <c r="I239" s="55">
        <v>8000</v>
      </c>
      <c r="J239" s="55">
        <v>5570510</v>
      </c>
      <c r="K239" s="55">
        <v>186793834</v>
      </c>
      <c r="L239" s="56">
        <v>405077200</v>
      </c>
      <c r="M239" s="57">
        <v>0</v>
      </c>
      <c r="N239" s="58">
        <v>0</v>
      </c>
      <c r="O239" s="55">
        <v>0</v>
      </c>
      <c r="P239" s="58">
        <v>0</v>
      </c>
      <c r="Q239" s="58">
        <v>0</v>
      </c>
      <c r="R239" s="58">
        <v>0</v>
      </c>
      <c r="S239" s="58">
        <v>230748900</v>
      </c>
      <c r="T239" s="58">
        <v>174328300</v>
      </c>
      <c r="U239" s="56">
        <v>405077200</v>
      </c>
      <c r="V239" s="59">
        <v>-2348100</v>
      </c>
    </row>
    <row r="240" spans="1:22" s="10" customFormat="1" ht="12.75" customHeight="1">
      <c r="A240" s="25"/>
      <c r="B240" s="52" t="s">
        <v>495</v>
      </c>
      <c r="C240" s="53" t="s">
        <v>496</v>
      </c>
      <c r="D240" s="54">
        <v>100623900</v>
      </c>
      <c r="E240" s="55">
        <v>0</v>
      </c>
      <c r="F240" s="55">
        <v>0</v>
      </c>
      <c r="G240" s="55">
        <v>0</v>
      </c>
      <c r="H240" s="55">
        <v>0</v>
      </c>
      <c r="I240" s="55">
        <v>0</v>
      </c>
      <c r="J240" s="55">
        <v>0</v>
      </c>
      <c r="K240" s="55">
        <v>56563260</v>
      </c>
      <c r="L240" s="56">
        <v>157187160</v>
      </c>
      <c r="M240" s="57">
        <v>0</v>
      </c>
      <c r="N240" s="58">
        <v>0</v>
      </c>
      <c r="O240" s="55">
        <v>0</v>
      </c>
      <c r="P240" s="58">
        <v>0</v>
      </c>
      <c r="Q240" s="58">
        <v>0</v>
      </c>
      <c r="R240" s="58">
        <v>0</v>
      </c>
      <c r="S240" s="58">
        <v>152376000</v>
      </c>
      <c r="T240" s="58">
        <v>9849160</v>
      </c>
      <c r="U240" s="56">
        <v>162225160</v>
      </c>
      <c r="V240" s="59">
        <v>0</v>
      </c>
    </row>
    <row r="241" spans="1:22" s="10" customFormat="1" ht="12.75" customHeight="1">
      <c r="A241" s="25"/>
      <c r="B241" s="52" t="s">
        <v>497</v>
      </c>
      <c r="C241" s="53" t="s">
        <v>498</v>
      </c>
      <c r="D241" s="54">
        <v>347306195</v>
      </c>
      <c r="E241" s="55">
        <v>0</v>
      </c>
      <c r="F241" s="55">
        <v>75000000</v>
      </c>
      <c r="G241" s="55">
        <v>0</v>
      </c>
      <c r="H241" s="55">
        <v>0</v>
      </c>
      <c r="I241" s="55">
        <v>28000500</v>
      </c>
      <c r="J241" s="55">
        <v>3159000</v>
      </c>
      <c r="K241" s="55">
        <v>431399258</v>
      </c>
      <c r="L241" s="56">
        <v>884864953</v>
      </c>
      <c r="M241" s="57">
        <v>0</v>
      </c>
      <c r="N241" s="58">
        <v>0</v>
      </c>
      <c r="O241" s="55">
        <v>306836155</v>
      </c>
      <c r="P241" s="58">
        <v>122275258</v>
      </c>
      <c r="Q241" s="58">
        <v>0</v>
      </c>
      <c r="R241" s="58">
        <v>0</v>
      </c>
      <c r="S241" s="58">
        <v>742580984</v>
      </c>
      <c r="T241" s="58">
        <v>13709312</v>
      </c>
      <c r="U241" s="56">
        <v>1185401709</v>
      </c>
      <c r="V241" s="59">
        <v>290888000</v>
      </c>
    </row>
    <row r="242" spans="1:22" s="10" customFormat="1" ht="12.75" customHeight="1">
      <c r="A242" s="25"/>
      <c r="B242" s="52" t="s">
        <v>499</v>
      </c>
      <c r="C242" s="53" t="s">
        <v>500</v>
      </c>
      <c r="D242" s="54">
        <v>250245740</v>
      </c>
      <c r="E242" s="55">
        <v>0</v>
      </c>
      <c r="F242" s="55">
        <v>139150000</v>
      </c>
      <c r="G242" s="55">
        <v>0</v>
      </c>
      <c r="H242" s="55">
        <v>0</v>
      </c>
      <c r="I242" s="55">
        <v>22609000</v>
      </c>
      <c r="J242" s="55">
        <v>97543757</v>
      </c>
      <c r="K242" s="55">
        <v>299099038</v>
      </c>
      <c r="L242" s="56">
        <v>808647535</v>
      </c>
      <c r="M242" s="57">
        <v>0</v>
      </c>
      <c r="N242" s="58">
        <v>0</v>
      </c>
      <c r="O242" s="55">
        <v>284070382</v>
      </c>
      <c r="P242" s="58">
        <v>22840629</v>
      </c>
      <c r="Q242" s="58">
        <v>0</v>
      </c>
      <c r="R242" s="58">
        <v>0</v>
      </c>
      <c r="S242" s="58">
        <v>694788000</v>
      </c>
      <c r="T242" s="58">
        <v>27899608</v>
      </c>
      <c r="U242" s="56">
        <v>1029598619</v>
      </c>
      <c r="V242" s="59">
        <v>202528000</v>
      </c>
    </row>
    <row r="243" spans="1:22" s="10" customFormat="1" ht="12.75" customHeight="1">
      <c r="A243" s="25"/>
      <c r="B243" s="52" t="s">
        <v>501</v>
      </c>
      <c r="C243" s="53" t="s">
        <v>502</v>
      </c>
      <c r="D243" s="54">
        <v>271836632</v>
      </c>
      <c r="E243" s="55">
        <v>0</v>
      </c>
      <c r="F243" s="55">
        <v>6586368</v>
      </c>
      <c r="G243" s="55">
        <v>0</v>
      </c>
      <c r="H243" s="55">
        <v>0</v>
      </c>
      <c r="I243" s="55">
        <v>561072</v>
      </c>
      <c r="J243" s="55">
        <v>136628400</v>
      </c>
      <c r="K243" s="55">
        <v>304496623</v>
      </c>
      <c r="L243" s="56">
        <v>720109095</v>
      </c>
      <c r="M243" s="57">
        <v>0</v>
      </c>
      <c r="N243" s="58">
        <v>0</v>
      </c>
      <c r="O243" s="55">
        <v>260645455</v>
      </c>
      <c r="P243" s="58">
        <v>31019386</v>
      </c>
      <c r="Q243" s="58">
        <v>0</v>
      </c>
      <c r="R243" s="58">
        <v>0</v>
      </c>
      <c r="S243" s="58">
        <v>813337000</v>
      </c>
      <c r="T243" s="58">
        <v>61176200</v>
      </c>
      <c r="U243" s="56">
        <v>1166178041</v>
      </c>
      <c r="V243" s="59">
        <v>407804000</v>
      </c>
    </row>
    <row r="244" spans="1:22" s="10" customFormat="1" ht="12.75" customHeight="1">
      <c r="A244" s="25"/>
      <c r="B244" s="52" t="s">
        <v>503</v>
      </c>
      <c r="C244" s="53" t="s">
        <v>504</v>
      </c>
      <c r="D244" s="54">
        <v>158813881</v>
      </c>
      <c r="E244" s="55">
        <v>0</v>
      </c>
      <c r="F244" s="55">
        <v>18400000</v>
      </c>
      <c r="G244" s="55">
        <v>0</v>
      </c>
      <c r="H244" s="55">
        <v>0</v>
      </c>
      <c r="I244" s="55">
        <v>0</v>
      </c>
      <c r="J244" s="55">
        <v>12606172</v>
      </c>
      <c r="K244" s="55">
        <v>233759175</v>
      </c>
      <c r="L244" s="56">
        <v>423579228</v>
      </c>
      <c r="M244" s="57">
        <v>0</v>
      </c>
      <c r="N244" s="58">
        <v>0</v>
      </c>
      <c r="O244" s="55">
        <v>46004173</v>
      </c>
      <c r="P244" s="58">
        <v>14504692</v>
      </c>
      <c r="Q244" s="58">
        <v>0</v>
      </c>
      <c r="R244" s="58">
        <v>0</v>
      </c>
      <c r="S244" s="58">
        <v>613700999</v>
      </c>
      <c r="T244" s="58">
        <v>28359623</v>
      </c>
      <c r="U244" s="56">
        <v>702569487</v>
      </c>
      <c r="V244" s="59">
        <v>281765000</v>
      </c>
    </row>
    <row r="245" spans="1:22" s="10" customFormat="1" ht="12.75" customHeight="1">
      <c r="A245" s="25"/>
      <c r="B245" s="52" t="s">
        <v>505</v>
      </c>
      <c r="C245" s="53" t="s">
        <v>506</v>
      </c>
      <c r="D245" s="54">
        <v>86018367</v>
      </c>
      <c r="E245" s="55">
        <v>0</v>
      </c>
      <c r="F245" s="55">
        <v>17263000</v>
      </c>
      <c r="G245" s="55">
        <v>0</v>
      </c>
      <c r="H245" s="55">
        <v>0</v>
      </c>
      <c r="I245" s="55">
        <v>764000</v>
      </c>
      <c r="J245" s="55">
        <v>0</v>
      </c>
      <c r="K245" s="55">
        <v>127605633</v>
      </c>
      <c r="L245" s="56">
        <v>231651000</v>
      </c>
      <c r="M245" s="57">
        <v>0</v>
      </c>
      <c r="N245" s="58">
        <v>0</v>
      </c>
      <c r="O245" s="55">
        <v>28277706</v>
      </c>
      <c r="P245" s="58">
        <v>0</v>
      </c>
      <c r="Q245" s="58">
        <v>0</v>
      </c>
      <c r="R245" s="58">
        <v>0</v>
      </c>
      <c r="S245" s="58">
        <v>151894999</v>
      </c>
      <c r="T245" s="58">
        <v>9145547</v>
      </c>
      <c r="U245" s="56">
        <v>189318252</v>
      </c>
      <c r="V245" s="59">
        <v>0</v>
      </c>
    </row>
    <row r="246" spans="1:22" s="10" customFormat="1" ht="12.75" customHeight="1">
      <c r="A246" s="25"/>
      <c r="B246" s="52" t="s">
        <v>507</v>
      </c>
      <c r="C246" s="53" t="s">
        <v>508</v>
      </c>
      <c r="D246" s="54">
        <v>182249931</v>
      </c>
      <c r="E246" s="55">
        <v>0</v>
      </c>
      <c r="F246" s="55">
        <v>83431481</v>
      </c>
      <c r="G246" s="55">
        <v>0</v>
      </c>
      <c r="H246" s="55">
        <v>0</v>
      </c>
      <c r="I246" s="55">
        <v>0</v>
      </c>
      <c r="J246" s="55">
        <v>7768939</v>
      </c>
      <c r="K246" s="55">
        <v>350733448</v>
      </c>
      <c r="L246" s="56">
        <v>624183799</v>
      </c>
      <c r="M246" s="57">
        <v>0</v>
      </c>
      <c r="N246" s="58">
        <v>0</v>
      </c>
      <c r="O246" s="55">
        <v>16498177</v>
      </c>
      <c r="P246" s="58">
        <v>8266705</v>
      </c>
      <c r="Q246" s="58">
        <v>0</v>
      </c>
      <c r="R246" s="58">
        <v>0</v>
      </c>
      <c r="S246" s="58">
        <v>904209000</v>
      </c>
      <c r="T246" s="58">
        <v>103323328</v>
      </c>
      <c r="U246" s="56">
        <v>1032297210</v>
      </c>
      <c r="V246" s="59">
        <v>469624000</v>
      </c>
    </row>
    <row r="247" spans="1:22" s="10" customFormat="1" ht="12.75" customHeight="1">
      <c r="A247" s="25"/>
      <c r="B247" s="52" t="s">
        <v>509</v>
      </c>
      <c r="C247" s="53" t="s">
        <v>510</v>
      </c>
      <c r="D247" s="54">
        <v>158801285</v>
      </c>
      <c r="E247" s="55">
        <v>0</v>
      </c>
      <c r="F247" s="55">
        <v>0</v>
      </c>
      <c r="G247" s="55">
        <v>0</v>
      </c>
      <c r="H247" s="55">
        <v>0</v>
      </c>
      <c r="I247" s="55">
        <v>1498863</v>
      </c>
      <c r="J247" s="55">
        <v>5789080</v>
      </c>
      <c r="K247" s="55">
        <v>288938801</v>
      </c>
      <c r="L247" s="56">
        <v>455028029</v>
      </c>
      <c r="M247" s="57">
        <v>0</v>
      </c>
      <c r="N247" s="58">
        <v>12560129</v>
      </c>
      <c r="O247" s="55">
        <v>39600000</v>
      </c>
      <c r="P247" s="58">
        <v>640000</v>
      </c>
      <c r="Q247" s="58">
        <v>0</v>
      </c>
      <c r="R247" s="58">
        <v>0</v>
      </c>
      <c r="S247" s="58">
        <v>661672000</v>
      </c>
      <c r="T247" s="58">
        <v>6615000</v>
      </c>
      <c r="U247" s="56">
        <v>721087129</v>
      </c>
      <c r="V247" s="59">
        <v>266059100</v>
      </c>
    </row>
    <row r="248" spans="1:22" s="10" customFormat="1" ht="12.75" customHeight="1">
      <c r="A248" s="25"/>
      <c r="B248" s="52" t="s">
        <v>511</v>
      </c>
      <c r="C248" s="53" t="s">
        <v>512</v>
      </c>
      <c r="D248" s="54">
        <v>253903875</v>
      </c>
      <c r="E248" s="55">
        <v>0</v>
      </c>
      <c r="F248" s="55">
        <v>28534000</v>
      </c>
      <c r="G248" s="55">
        <v>0</v>
      </c>
      <c r="H248" s="55">
        <v>0</v>
      </c>
      <c r="I248" s="55">
        <v>5322141</v>
      </c>
      <c r="J248" s="55">
        <v>2827790</v>
      </c>
      <c r="K248" s="55">
        <v>545845121</v>
      </c>
      <c r="L248" s="56">
        <v>836432927</v>
      </c>
      <c r="M248" s="57">
        <v>0</v>
      </c>
      <c r="N248" s="58">
        <v>0</v>
      </c>
      <c r="O248" s="55">
        <v>48337150</v>
      </c>
      <c r="P248" s="58">
        <v>8357040</v>
      </c>
      <c r="Q248" s="58">
        <v>29565940</v>
      </c>
      <c r="R248" s="58">
        <v>0</v>
      </c>
      <c r="S248" s="58">
        <v>849433000</v>
      </c>
      <c r="T248" s="58">
        <v>77765806</v>
      </c>
      <c r="U248" s="56">
        <v>1013458936</v>
      </c>
      <c r="V248" s="59">
        <v>315257842</v>
      </c>
    </row>
    <row r="249" spans="1:22" s="10" customFormat="1" ht="12.75" customHeight="1">
      <c r="A249" s="25"/>
      <c r="B249" s="52" t="s">
        <v>513</v>
      </c>
      <c r="C249" s="53" t="s">
        <v>514</v>
      </c>
      <c r="D249" s="54">
        <v>238041646</v>
      </c>
      <c r="E249" s="55">
        <v>0</v>
      </c>
      <c r="F249" s="55">
        <v>99545500</v>
      </c>
      <c r="G249" s="55">
        <v>0</v>
      </c>
      <c r="H249" s="55">
        <v>0</v>
      </c>
      <c r="I249" s="55">
        <v>9927854</v>
      </c>
      <c r="J249" s="55">
        <v>21825519</v>
      </c>
      <c r="K249" s="55">
        <v>350751080</v>
      </c>
      <c r="L249" s="56">
        <v>720091599</v>
      </c>
      <c r="M249" s="57">
        <v>0</v>
      </c>
      <c r="N249" s="58">
        <v>0</v>
      </c>
      <c r="O249" s="55">
        <v>113912216</v>
      </c>
      <c r="P249" s="58">
        <v>31591242</v>
      </c>
      <c r="Q249" s="58">
        <v>0</v>
      </c>
      <c r="R249" s="58">
        <v>0</v>
      </c>
      <c r="S249" s="58">
        <v>845821000</v>
      </c>
      <c r="T249" s="58">
        <v>68338816</v>
      </c>
      <c r="U249" s="56">
        <v>1059663274</v>
      </c>
      <c r="V249" s="59">
        <v>336720000</v>
      </c>
    </row>
    <row r="250" spans="1:22" s="10" customFormat="1" ht="12.75" customHeight="1">
      <c r="A250" s="25"/>
      <c r="B250" s="52" t="s">
        <v>515</v>
      </c>
      <c r="C250" s="53" t="s">
        <v>516</v>
      </c>
      <c r="D250" s="54">
        <v>105553309</v>
      </c>
      <c r="E250" s="55">
        <v>0</v>
      </c>
      <c r="F250" s="55">
        <v>0</v>
      </c>
      <c r="G250" s="55">
        <v>0</v>
      </c>
      <c r="H250" s="55">
        <v>0</v>
      </c>
      <c r="I250" s="55">
        <v>5625450</v>
      </c>
      <c r="J250" s="55">
        <v>0</v>
      </c>
      <c r="K250" s="55">
        <v>90726267</v>
      </c>
      <c r="L250" s="56">
        <v>201905026</v>
      </c>
      <c r="M250" s="57">
        <v>0</v>
      </c>
      <c r="N250" s="58">
        <v>0</v>
      </c>
      <c r="O250" s="55">
        <v>0</v>
      </c>
      <c r="P250" s="58">
        <v>0</v>
      </c>
      <c r="Q250" s="58">
        <v>9921491</v>
      </c>
      <c r="R250" s="58">
        <v>0</v>
      </c>
      <c r="S250" s="58">
        <v>159507106</v>
      </c>
      <c r="T250" s="58">
        <v>34086381</v>
      </c>
      <c r="U250" s="56">
        <v>203514978</v>
      </c>
      <c r="V250" s="59">
        <v>1483000</v>
      </c>
    </row>
    <row r="251" spans="1:22" s="10" customFormat="1" ht="12.75" customHeight="1">
      <c r="A251" s="25"/>
      <c r="B251" s="52" t="s">
        <v>517</v>
      </c>
      <c r="C251" s="53" t="s">
        <v>518</v>
      </c>
      <c r="D251" s="54">
        <v>153856600</v>
      </c>
      <c r="E251" s="55">
        <v>0</v>
      </c>
      <c r="F251" s="55">
        <v>0</v>
      </c>
      <c r="G251" s="55">
        <v>0</v>
      </c>
      <c r="H251" s="55">
        <v>0</v>
      </c>
      <c r="I251" s="55">
        <v>0</v>
      </c>
      <c r="J251" s="55">
        <v>0</v>
      </c>
      <c r="K251" s="55">
        <v>316370710</v>
      </c>
      <c r="L251" s="56">
        <v>470227310</v>
      </c>
      <c r="M251" s="57">
        <v>0</v>
      </c>
      <c r="N251" s="58">
        <v>0</v>
      </c>
      <c r="O251" s="55">
        <v>0</v>
      </c>
      <c r="P251" s="58">
        <v>0</v>
      </c>
      <c r="Q251" s="58">
        <v>0</v>
      </c>
      <c r="R251" s="58">
        <v>2756000</v>
      </c>
      <c r="S251" s="58">
        <v>454585000</v>
      </c>
      <c r="T251" s="58">
        <v>15317180</v>
      </c>
      <c r="U251" s="56">
        <v>472658180</v>
      </c>
      <c r="V251" s="59">
        <v>0</v>
      </c>
    </row>
    <row r="252" spans="1:22" s="10" customFormat="1" ht="12.75" customHeight="1">
      <c r="A252" s="25"/>
      <c r="B252" s="52" t="s">
        <v>519</v>
      </c>
      <c r="C252" s="53" t="s">
        <v>520</v>
      </c>
      <c r="D252" s="54">
        <v>144286965</v>
      </c>
      <c r="E252" s="55">
        <v>0</v>
      </c>
      <c r="F252" s="55">
        <v>0</v>
      </c>
      <c r="G252" s="55">
        <v>0</v>
      </c>
      <c r="H252" s="55">
        <v>0</v>
      </c>
      <c r="I252" s="55">
        <v>967752</v>
      </c>
      <c r="J252" s="55">
        <v>0</v>
      </c>
      <c r="K252" s="55">
        <v>299968498</v>
      </c>
      <c r="L252" s="56">
        <v>445223215</v>
      </c>
      <c r="M252" s="57">
        <v>0</v>
      </c>
      <c r="N252" s="58">
        <v>0</v>
      </c>
      <c r="O252" s="55">
        <v>0</v>
      </c>
      <c r="P252" s="58">
        <v>0</v>
      </c>
      <c r="Q252" s="58">
        <v>0</v>
      </c>
      <c r="R252" s="58">
        <v>0</v>
      </c>
      <c r="S252" s="58">
        <v>350768000</v>
      </c>
      <c r="T252" s="58">
        <v>24805100</v>
      </c>
      <c r="U252" s="56">
        <v>375573100</v>
      </c>
      <c r="V252" s="59">
        <v>2180000</v>
      </c>
    </row>
    <row r="253" spans="1:22" s="10" customFormat="1" ht="12.75" customHeight="1">
      <c r="A253" s="25"/>
      <c r="B253" s="52" t="s">
        <v>521</v>
      </c>
      <c r="C253" s="53" t="s">
        <v>522</v>
      </c>
      <c r="D253" s="54">
        <v>132344999</v>
      </c>
      <c r="E253" s="55">
        <v>0</v>
      </c>
      <c r="F253" s="55">
        <v>0</v>
      </c>
      <c r="G253" s="55">
        <v>0</v>
      </c>
      <c r="H253" s="55">
        <v>0</v>
      </c>
      <c r="I253" s="55">
        <v>21395905</v>
      </c>
      <c r="J253" s="55">
        <v>0</v>
      </c>
      <c r="K253" s="55">
        <v>96739321</v>
      </c>
      <c r="L253" s="56">
        <v>250480225</v>
      </c>
      <c r="M253" s="57">
        <v>0</v>
      </c>
      <c r="N253" s="58">
        <v>0</v>
      </c>
      <c r="O253" s="55">
        <v>0</v>
      </c>
      <c r="P253" s="58">
        <v>0</v>
      </c>
      <c r="Q253" s="58">
        <v>0</v>
      </c>
      <c r="R253" s="58">
        <v>0</v>
      </c>
      <c r="S253" s="58">
        <v>245801000</v>
      </c>
      <c r="T253" s="58">
        <v>9590000</v>
      </c>
      <c r="U253" s="56">
        <v>255391000</v>
      </c>
      <c r="V253" s="59">
        <v>2352000</v>
      </c>
    </row>
    <row r="254" spans="1:22" s="10" customFormat="1" ht="12.75" customHeight="1">
      <c r="A254" s="25"/>
      <c r="B254" s="52" t="s">
        <v>523</v>
      </c>
      <c r="C254" s="53" t="s">
        <v>524</v>
      </c>
      <c r="D254" s="54">
        <v>411622859</v>
      </c>
      <c r="E254" s="55">
        <v>0</v>
      </c>
      <c r="F254" s="55">
        <v>272840000</v>
      </c>
      <c r="G254" s="55">
        <v>0</v>
      </c>
      <c r="H254" s="55">
        <v>0</v>
      </c>
      <c r="I254" s="55">
        <v>0</v>
      </c>
      <c r="J254" s="55">
        <v>24121785</v>
      </c>
      <c r="K254" s="55">
        <v>516285021</v>
      </c>
      <c r="L254" s="56">
        <v>1224869665</v>
      </c>
      <c r="M254" s="57">
        <v>0</v>
      </c>
      <c r="N254" s="58">
        <v>0</v>
      </c>
      <c r="O254" s="55">
        <v>176774819</v>
      </c>
      <c r="P254" s="58">
        <v>36517769</v>
      </c>
      <c r="Q254" s="58">
        <v>0</v>
      </c>
      <c r="R254" s="58">
        <v>1000000</v>
      </c>
      <c r="S254" s="58">
        <v>1412617000</v>
      </c>
      <c r="T254" s="58">
        <v>125416993</v>
      </c>
      <c r="U254" s="56">
        <v>1752326581</v>
      </c>
      <c r="V254" s="59">
        <v>553699000</v>
      </c>
    </row>
    <row r="255" spans="1:22" s="10" customFormat="1" ht="12.75" customHeight="1">
      <c r="A255" s="25"/>
      <c r="B255" s="60" t="s">
        <v>525</v>
      </c>
      <c r="C255" s="53" t="s">
        <v>526</v>
      </c>
      <c r="D255" s="54">
        <v>572102064</v>
      </c>
      <c r="E255" s="55">
        <v>0</v>
      </c>
      <c r="F255" s="55">
        <v>0</v>
      </c>
      <c r="G255" s="55">
        <v>0</v>
      </c>
      <c r="H255" s="55">
        <v>0</v>
      </c>
      <c r="I255" s="55">
        <v>1190775</v>
      </c>
      <c r="J255" s="55">
        <v>10600000</v>
      </c>
      <c r="K255" s="55">
        <v>398302413</v>
      </c>
      <c r="L255" s="56">
        <v>982195252</v>
      </c>
      <c r="M255" s="57">
        <v>0</v>
      </c>
      <c r="N255" s="58">
        <v>0</v>
      </c>
      <c r="O255" s="55">
        <v>134620581</v>
      </c>
      <c r="P255" s="58">
        <v>0</v>
      </c>
      <c r="Q255" s="58">
        <v>0</v>
      </c>
      <c r="R255" s="58">
        <v>0</v>
      </c>
      <c r="S255" s="58">
        <v>1464452000</v>
      </c>
      <c r="T255" s="58">
        <v>27281000</v>
      </c>
      <c r="U255" s="56">
        <v>1626353581</v>
      </c>
      <c r="V255" s="59">
        <v>544895000</v>
      </c>
    </row>
    <row r="256" spans="1:22" s="10" customFormat="1" ht="12.75" customHeight="1">
      <c r="A256" s="25"/>
      <c r="B256" s="52" t="s">
        <v>527</v>
      </c>
      <c r="C256" s="53" t="s">
        <v>528</v>
      </c>
      <c r="D256" s="54">
        <v>321565000</v>
      </c>
      <c r="E256" s="55">
        <v>0</v>
      </c>
      <c r="F256" s="55">
        <v>0</v>
      </c>
      <c r="G256" s="55">
        <v>0</v>
      </c>
      <c r="H256" s="55">
        <v>0</v>
      </c>
      <c r="I256" s="55">
        <v>470000</v>
      </c>
      <c r="J256" s="55">
        <v>32088000</v>
      </c>
      <c r="K256" s="55">
        <v>397933000</v>
      </c>
      <c r="L256" s="56">
        <v>752056000</v>
      </c>
      <c r="M256" s="57">
        <v>0</v>
      </c>
      <c r="N256" s="58">
        <v>0</v>
      </c>
      <c r="O256" s="55">
        <v>64176000</v>
      </c>
      <c r="P256" s="58">
        <v>0</v>
      </c>
      <c r="Q256" s="58">
        <v>0</v>
      </c>
      <c r="R256" s="58">
        <v>0</v>
      </c>
      <c r="S256" s="58">
        <v>858788000</v>
      </c>
      <c r="T256" s="58">
        <v>27282000</v>
      </c>
      <c r="U256" s="56">
        <v>950246000</v>
      </c>
      <c r="V256" s="59">
        <v>303862000</v>
      </c>
    </row>
    <row r="257" spans="1:22" s="10" customFormat="1" ht="12.75" customHeight="1">
      <c r="A257" s="25"/>
      <c r="B257" s="52" t="s">
        <v>529</v>
      </c>
      <c r="C257" s="53" t="s">
        <v>530</v>
      </c>
      <c r="D257" s="54">
        <v>100566199</v>
      </c>
      <c r="E257" s="55">
        <v>0</v>
      </c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55">
        <v>67952738</v>
      </c>
      <c r="L257" s="56">
        <v>168518937</v>
      </c>
      <c r="M257" s="57">
        <v>0</v>
      </c>
      <c r="N257" s="58">
        <v>0</v>
      </c>
      <c r="O257" s="55">
        <v>0</v>
      </c>
      <c r="P257" s="58">
        <v>0</v>
      </c>
      <c r="Q257" s="58">
        <v>0</v>
      </c>
      <c r="R257" s="58">
        <v>2070372</v>
      </c>
      <c r="S257" s="58">
        <v>125986000</v>
      </c>
      <c r="T257" s="58">
        <v>10344499</v>
      </c>
      <c r="U257" s="56">
        <v>138400871</v>
      </c>
      <c r="V257" s="59">
        <v>0</v>
      </c>
    </row>
    <row r="258" spans="1:22" s="10" customFormat="1" ht="12.75" customHeight="1">
      <c r="A258" s="25"/>
      <c r="B258" s="52" t="s">
        <v>531</v>
      </c>
      <c r="C258" s="53" t="s">
        <v>532</v>
      </c>
      <c r="D258" s="54">
        <v>177597989</v>
      </c>
      <c r="E258" s="55">
        <v>0</v>
      </c>
      <c r="F258" s="55">
        <v>0</v>
      </c>
      <c r="G258" s="55">
        <v>0</v>
      </c>
      <c r="H258" s="55">
        <v>0</v>
      </c>
      <c r="I258" s="55">
        <v>100000</v>
      </c>
      <c r="J258" s="55">
        <v>0</v>
      </c>
      <c r="K258" s="55">
        <v>124737284</v>
      </c>
      <c r="L258" s="56">
        <v>302435273</v>
      </c>
      <c r="M258" s="57">
        <v>0</v>
      </c>
      <c r="N258" s="58">
        <v>0</v>
      </c>
      <c r="O258" s="55">
        <v>0</v>
      </c>
      <c r="P258" s="58">
        <v>0</v>
      </c>
      <c r="Q258" s="58">
        <v>0</v>
      </c>
      <c r="R258" s="58">
        <v>0</v>
      </c>
      <c r="S258" s="58">
        <v>328124000</v>
      </c>
      <c r="T258" s="58">
        <v>1750000</v>
      </c>
      <c r="U258" s="56">
        <v>329874000</v>
      </c>
      <c r="V258" s="59">
        <v>0</v>
      </c>
    </row>
    <row r="259" spans="1:22" s="10" customFormat="1" ht="12.75" customHeight="1">
      <c r="A259" s="25"/>
      <c r="B259" s="52" t="s">
        <v>533</v>
      </c>
      <c r="C259" s="53" t="s">
        <v>534</v>
      </c>
      <c r="D259" s="54">
        <v>326847762</v>
      </c>
      <c r="E259" s="55">
        <v>0</v>
      </c>
      <c r="F259" s="55">
        <v>18000000</v>
      </c>
      <c r="G259" s="55">
        <v>0</v>
      </c>
      <c r="H259" s="55">
        <v>0</v>
      </c>
      <c r="I259" s="55">
        <v>500000</v>
      </c>
      <c r="J259" s="55">
        <v>0</v>
      </c>
      <c r="K259" s="55">
        <v>537053794</v>
      </c>
      <c r="L259" s="56">
        <v>882401556</v>
      </c>
      <c r="M259" s="57">
        <v>0</v>
      </c>
      <c r="N259" s="58">
        <v>0</v>
      </c>
      <c r="O259" s="55">
        <v>477553</v>
      </c>
      <c r="P259" s="58">
        <v>56312</v>
      </c>
      <c r="Q259" s="58">
        <v>0</v>
      </c>
      <c r="R259" s="58">
        <v>0</v>
      </c>
      <c r="S259" s="58">
        <v>995125000</v>
      </c>
      <c r="T259" s="58">
        <v>1674731</v>
      </c>
      <c r="U259" s="56">
        <v>997333596</v>
      </c>
      <c r="V259" s="59">
        <v>295614000</v>
      </c>
    </row>
    <row r="260" spans="1:22" s="10" customFormat="1" ht="12.75" customHeight="1">
      <c r="A260" s="25"/>
      <c r="B260" s="52" t="s">
        <v>535</v>
      </c>
      <c r="C260" s="53" t="s">
        <v>536</v>
      </c>
      <c r="D260" s="54">
        <v>137836000</v>
      </c>
      <c r="E260" s="55">
        <v>0</v>
      </c>
      <c r="F260" s="55">
        <v>115011000</v>
      </c>
      <c r="G260" s="55">
        <v>0</v>
      </c>
      <c r="H260" s="55">
        <v>0</v>
      </c>
      <c r="I260" s="55">
        <v>130000</v>
      </c>
      <c r="J260" s="55">
        <v>1500000</v>
      </c>
      <c r="K260" s="55">
        <v>121314000</v>
      </c>
      <c r="L260" s="56">
        <v>375791000</v>
      </c>
      <c r="M260" s="57">
        <v>0</v>
      </c>
      <c r="N260" s="58">
        <v>0</v>
      </c>
      <c r="O260" s="55">
        <v>0</v>
      </c>
      <c r="P260" s="58">
        <v>0</v>
      </c>
      <c r="Q260" s="58">
        <v>0</v>
      </c>
      <c r="R260" s="58">
        <v>0</v>
      </c>
      <c r="S260" s="58">
        <v>711662102</v>
      </c>
      <c r="T260" s="58">
        <v>3670000</v>
      </c>
      <c r="U260" s="56">
        <v>715332102</v>
      </c>
      <c r="V260" s="59">
        <v>369415000</v>
      </c>
    </row>
    <row r="261" spans="1:22" s="10" customFormat="1" ht="12.75" customHeight="1">
      <c r="A261" s="25"/>
      <c r="B261" s="52" t="s">
        <v>537</v>
      </c>
      <c r="C261" s="53" t="s">
        <v>538</v>
      </c>
      <c r="D261" s="54">
        <v>132798446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1600597</v>
      </c>
      <c r="K261" s="55">
        <v>253438564</v>
      </c>
      <c r="L261" s="56">
        <v>387837607</v>
      </c>
      <c r="M261" s="57">
        <v>0</v>
      </c>
      <c r="N261" s="58">
        <v>0</v>
      </c>
      <c r="O261" s="55">
        <v>0</v>
      </c>
      <c r="P261" s="58">
        <v>0</v>
      </c>
      <c r="Q261" s="58">
        <v>0</v>
      </c>
      <c r="R261" s="58">
        <v>0</v>
      </c>
      <c r="S261" s="58">
        <v>158885301</v>
      </c>
      <c r="T261" s="58">
        <v>231229836</v>
      </c>
      <c r="U261" s="56">
        <v>390115137</v>
      </c>
      <c r="V261" s="59">
        <v>0</v>
      </c>
    </row>
    <row r="262" spans="1:22" s="10" customFormat="1" ht="12.75" customHeight="1">
      <c r="A262" s="25"/>
      <c r="B262" s="52" t="s">
        <v>539</v>
      </c>
      <c r="C262" s="53" t="s">
        <v>540</v>
      </c>
      <c r="D262" s="54">
        <v>98519010</v>
      </c>
      <c r="E262" s="55">
        <v>0</v>
      </c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55">
        <v>89144122</v>
      </c>
      <c r="L262" s="56">
        <v>187663132</v>
      </c>
      <c r="M262" s="57">
        <v>0</v>
      </c>
      <c r="N262" s="58">
        <v>0</v>
      </c>
      <c r="O262" s="55">
        <v>0</v>
      </c>
      <c r="P262" s="58">
        <v>0</v>
      </c>
      <c r="Q262" s="58">
        <v>0</v>
      </c>
      <c r="R262" s="58">
        <v>0</v>
      </c>
      <c r="S262" s="58">
        <v>184644000</v>
      </c>
      <c r="T262" s="58">
        <v>2488000</v>
      </c>
      <c r="U262" s="56">
        <v>187132000</v>
      </c>
      <c r="V262" s="59">
        <v>0</v>
      </c>
    </row>
    <row r="263" spans="1:22" s="10" customFormat="1" ht="12.75" customHeight="1">
      <c r="A263" s="25"/>
      <c r="B263" s="52" t="s">
        <v>541</v>
      </c>
      <c r="C263" s="53" t="s">
        <v>542</v>
      </c>
      <c r="D263" s="54">
        <v>252666465</v>
      </c>
      <c r="E263" s="55">
        <v>0</v>
      </c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55">
        <v>133584144</v>
      </c>
      <c r="L263" s="56">
        <v>386250609</v>
      </c>
      <c r="M263" s="57">
        <v>0</v>
      </c>
      <c r="N263" s="58">
        <v>0</v>
      </c>
      <c r="O263" s="55">
        <v>0</v>
      </c>
      <c r="P263" s="58">
        <v>0</v>
      </c>
      <c r="Q263" s="58">
        <v>0</v>
      </c>
      <c r="R263" s="58">
        <v>0</v>
      </c>
      <c r="S263" s="58">
        <v>277241000</v>
      </c>
      <c r="T263" s="58">
        <v>98725310</v>
      </c>
      <c r="U263" s="56">
        <v>375966310</v>
      </c>
      <c r="V263" s="59">
        <v>0</v>
      </c>
    </row>
    <row r="264" spans="1:22" s="10" customFormat="1" ht="12.75" customHeight="1">
      <c r="A264" s="25"/>
      <c r="B264" s="52" t="s">
        <v>543</v>
      </c>
      <c r="C264" s="53" t="s">
        <v>544</v>
      </c>
      <c r="D264" s="54">
        <v>166778101</v>
      </c>
      <c r="E264" s="55">
        <v>0</v>
      </c>
      <c r="F264" s="55">
        <v>15000000</v>
      </c>
      <c r="G264" s="55">
        <v>0</v>
      </c>
      <c r="H264" s="55">
        <v>0</v>
      </c>
      <c r="I264" s="55">
        <v>3954391</v>
      </c>
      <c r="J264" s="55">
        <v>25266207</v>
      </c>
      <c r="K264" s="55">
        <v>190696982</v>
      </c>
      <c r="L264" s="56">
        <v>401695681</v>
      </c>
      <c r="M264" s="57">
        <v>0</v>
      </c>
      <c r="N264" s="58">
        <v>0</v>
      </c>
      <c r="O264" s="55">
        <v>41409788</v>
      </c>
      <c r="P264" s="58">
        <v>17747052</v>
      </c>
      <c r="Q264" s="58">
        <v>0</v>
      </c>
      <c r="R264" s="58">
        <v>0</v>
      </c>
      <c r="S264" s="58">
        <v>670805000</v>
      </c>
      <c r="T264" s="58">
        <v>21522438</v>
      </c>
      <c r="U264" s="56">
        <v>751484278</v>
      </c>
      <c r="V264" s="59">
        <v>341982000</v>
      </c>
    </row>
    <row r="265" spans="1:22" s="10" customFormat="1" ht="12.75" customHeight="1">
      <c r="A265" s="25"/>
      <c r="B265" s="52" t="s">
        <v>545</v>
      </c>
      <c r="C265" s="53" t="s">
        <v>546</v>
      </c>
      <c r="D265" s="54">
        <v>271303322</v>
      </c>
      <c r="E265" s="55">
        <v>0</v>
      </c>
      <c r="F265" s="55">
        <v>6000000</v>
      </c>
      <c r="G265" s="55">
        <v>0</v>
      </c>
      <c r="H265" s="55">
        <v>0</v>
      </c>
      <c r="I265" s="55">
        <v>808111</v>
      </c>
      <c r="J265" s="55">
        <v>25500000</v>
      </c>
      <c r="K265" s="55">
        <v>331870947</v>
      </c>
      <c r="L265" s="56">
        <v>635482380</v>
      </c>
      <c r="M265" s="57">
        <v>0</v>
      </c>
      <c r="N265" s="58">
        <v>0</v>
      </c>
      <c r="O265" s="55">
        <v>35000928</v>
      </c>
      <c r="P265" s="58">
        <v>4170812</v>
      </c>
      <c r="Q265" s="58">
        <v>0</v>
      </c>
      <c r="R265" s="58">
        <v>0</v>
      </c>
      <c r="S265" s="58">
        <v>1081657000</v>
      </c>
      <c r="T265" s="58">
        <v>88170926</v>
      </c>
      <c r="U265" s="56">
        <v>1208999666</v>
      </c>
      <c r="V265" s="59">
        <v>544914000</v>
      </c>
    </row>
    <row r="266" spans="1:22" s="10" customFormat="1" ht="12.75" customHeight="1">
      <c r="A266" s="25"/>
      <c r="B266" s="52" t="s">
        <v>547</v>
      </c>
      <c r="C266" s="53" t="s">
        <v>548</v>
      </c>
      <c r="D266" s="54">
        <v>61935055</v>
      </c>
      <c r="E266" s="55">
        <v>0</v>
      </c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55">
        <v>37703945</v>
      </c>
      <c r="L266" s="56">
        <v>99639000</v>
      </c>
      <c r="M266" s="57">
        <v>0</v>
      </c>
      <c r="N266" s="58">
        <v>0</v>
      </c>
      <c r="O266" s="55">
        <v>0</v>
      </c>
      <c r="P266" s="58">
        <v>0</v>
      </c>
      <c r="Q266" s="58">
        <v>0</v>
      </c>
      <c r="R266" s="58">
        <v>0</v>
      </c>
      <c r="S266" s="58">
        <v>94024000</v>
      </c>
      <c r="T266" s="58">
        <v>6385428</v>
      </c>
      <c r="U266" s="56">
        <v>100409428</v>
      </c>
      <c r="V266" s="59">
        <v>0</v>
      </c>
    </row>
    <row r="267" spans="1:22" s="10" customFormat="1" ht="12.75" customHeight="1">
      <c r="A267" s="25"/>
      <c r="B267" s="52" t="s">
        <v>549</v>
      </c>
      <c r="C267" s="53" t="s">
        <v>550</v>
      </c>
      <c r="D267" s="54">
        <v>339474435</v>
      </c>
      <c r="E267" s="55">
        <v>0</v>
      </c>
      <c r="F267" s="55">
        <v>112542000</v>
      </c>
      <c r="G267" s="55">
        <v>0</v>
      </c>
      <c r="H267" s="55">
        <v>0</v>
      </c>
      <c r="I267" s="55">
        <v>1158300</v>
      </c>
      <c r="J267" s="55">
        <v>3422250</v>
      </c>
      <c r="K267" s="55">
        <v>482680272</v>
      </c>
      <c r="L267" s="56">
        <v>939277257</v>
      </c>
      <c r="M267" s="57">
        <v>0</v>
      </c>
      <c r="N267" s="58">
        <v>0</v>
      </c>
      <c r="O267" s="55">
        <v>69354926</v>
      </c>
      <c r="P267" s="58">
        <v>12952710</v>
      </c>
      <c r="Q267" s="58">
        <v>0</v>
      </c>
      <c r="R267" s="58">
        <v>0</v>
      </c>
      <c r="S267" s="58">
        <v>1501805000</v>
      </c>
      <c r="T267" s="58">
        <v>25792707</v>
      </c>
      <c r="U267" s="56">
        <v>1609905343</v>
      </c>
      <c r="V267" s="59">
        <v>651593237</v>
      </c>
    </row>
    <row r="268" spans="1:22" s="10" customFormat="1" ht="12.75" customHeight="1">
      <c r="A268" s="25"/>
      <c r="B268" s="52" t="s">
        <v>551</v>
      </c>
      <c r="C268" s="53" t="s">
        <v>552</v>
      </c>
      <c r="D268" s="54">
        <v>168328808</v>
      </c>
      <c r="E268" s="55">
        <v>0</v>
      </c>
      <c r="F268" s="55">
        <v>0</v>
      </c>
      <c r="G268" s="55">
        <v>0</v>
      </c>
      <c r="H268" s="55">
        <v>0</v>
      </c>
      <c r="I268" s="55">
        <v>1485507</v>
      </c>
      <c r="J268" s="55">
        <v>0</v>
      </c>
      <c r="K268" s="55">
        <v>172378973</v>
      </c>
      <c r="L268" s="56">
        <v>342193288</v>
      </c>
      <c r="M268" s="57">
        <v>0</v>
      </c>
      <c r="N268" s="58">
        <v>0</v>
      </c>
      <c r="O268" s="55">
        <v>0</v>
      </c>
      <c r="P268" s="58">
        <v>0</v>
      </c>
      <c r="Q268" s="58">
        <v>0</v>
      </c>
      <c r="R268" s="58">
        <v>600745</v>
      </c>
      <c r="S268" s="58">
        <v>217306001</v>
      </c>
      <c r="T268" s="58">
        <v>124286545</v>
      </c>
      <c r="U268" s="56">
        <v>342193291</v>
      </c>
      <c r="V268" s="59">
        <v>2598000</v>
      </c>
    </row>
    <row r="269" spans="1:22" s="10" customFormat="1" ht="12.75" customHeight="1">
      <c r="A269" s="25"/>
      <c r="B269" s="52" t="s">
        <v>553</v>
      </c>
      <c r="C269" s="53" t="s">
        <v>554</v>
      </c>
      <c r="D269" s="54">
        <v>47418629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33064528</v>
      </c>
      <c r="L269" s="56">
        <v>80483157</v>
      </c>
      <c r="M269" s="57">
        <v>0</v>
      </c>
      <c r="N269" s="58">
        <v>0</v>
      </c>
      <c r="O269" s="55">
        <v>0</v>
      </c>
      <c r="P269" s="58">
        <v>0</v>
      </c>
      <c r="Q269" s="58">
        <v>0</v>
      </c>
      <c r="R269" s="58">
        <v>0</v>
      </c>
      <c r="S269" s="58">
        <v>35883000</v>
      </c>
      <c r="T269" s="58">
        <v>46013918</v>
      </c>
      <c r="U269" s="56">
        <v>81896918</v>
      </c>
      <c r="V269" s="59">
        <v>0</v>
      </c>
    </row>
    <row r="270" spans="1:22" s="10" customFormat="1" ht="12.75" customHeight="1">
      <c r="A270" s="25"/>
      <c r="B270" s="52" t="s">
        <v>555</v>
      </c>
      <c r="C270" s="53" t="s">
        <v>556</v>
      </c>
      <c r="D270" s="54">
        <v>38312422</v>
      </c>
      <c r="E270" s="55">
        <v>0</v>
      </c>
      <c r="F270" s="55">
        <v>0</v>
      </c>
      <c r="G270" s="55">
        <v>0</v>
      </c>
      <c r="H270" s="55">
        <v>0</v>
      </c>
      <c r="I270" s="55">
        <v>100255</v>
      </c>
      <c r="J270" s="55">
        <v>0</v>
      </c>
      <c r="K270" s="55">
        <v>31634971</v>
      </c>
      <c r="L270" s="56">
        <v>70047648</v>
      </c>
      <c r="M270" s="57">
        <v>0</v>
      </c>
      <c r="N270" s="58">
        <v>0</v>
      </c>
      <c r="O270" s="55">
        <v>0</v>
      </c>
      <c r="P270" s="58">
        <v>0</v>
      </c>
      <c r="Q270" s="58">
        <v>0</v>
      </c>
      <c r="R270" s="58">
        <v>0</v>
      </c>
      <c r="S270" s="58">
        <v>51376000</v>
      </c>
      <c r="T270" s="58">
        <v>15056251</v>
      </c>
      <c r="U270" s="56">
        <v>66432251</v>
      </c>
      <c r="V270" s="59">
        <v>0</v>
      </c>
    </row>
    <row r="271" spans="1:22" s="10" customFormat="1" ht="12.75" customHeight="1">
      <c r="A271" s="25"/>
      <c r="B271" s="52" t="s">
        <v>557</v>
      </c>
      <c r="C271" s="53" t="s">
        <v>558</v>
      </c>
      <c r="D271" s="54">
        <v>33571287</v>
      </c>
      <c r="E271" s="55">
        <v>0</v>
      </c>
      <c r="F271" s="55">
        <v>0</v>
      </c>
      <c r="G271" s="55">
        <v>0</v>
      </c>
      <c r="H271" s="55">
        <v>0</v>
      </c>
      <c r="I271" s="55">
        <v>60000</v>
      </c>
      <c r="J271" s="55">
        <v>0</v>
      </c>
      <c r="K271" s="55">
        <v>22141400</v>
      </c>
      <c r="L271" s="56">
        <v>55772687</v>
      </c>
      <c r="M271" s="57">
        <v>0</v>
      </c>
      <c r="N271" s="58">
        <v>0</v>
      </c>
      <c r="O271" s="55">
        <v>0</v>
      </c>
      <c r="P271" s="58">
        <v>0</v>
      </c>
      <c r="Q271" s="58">
        <v>0</v>
      </c>
      <c r="R271" s="58">
        <v>0</v>
      </c>
      <c r="S271" s="58">
        <v>53538000</v>
      </c>
      <c r="T271" s="58">
        <v>3653085</v>
      </c>
      <c r="U271" s="56">
        <v>57191085</v>
      </c>
      <c r="V271" s="59">
        <v>0</v>
      </c>
    </row>
    <row r="272" spans="1:22" s="10" customFormat="1" ht="12.75" customHeight="1">
      <c r="A272" s="25"/>
      <c r="B272" s="52" t="s">
        <v>559</v>
      </c>
      <c r="C272" s="53" t="s">
        <v>560</v>
      </c>
      <c r="D272" s="54">
        <v>50697682</v>
      </c>
      <c r="E272" s="55">
        <v>0</v>
      </c>
      <c r="F272" s="55">
        <v>0</v>
      </c>
      <c r="G272" s="55">
        <v>0</v>
      </c>
      <c r="H272" s="55">
        <v>0</v>
      </c>
      <c r="I272" s="55">
        <v>0</v>
      </c>
      <c r="J272" s="55">
        <v>50000</v>
      </c>
      <c r="K272" s="55">
        <v>19579013</v>
      </c>
      <c r="L272" s="56">
        <v>70326695</v>
      </c>
      <c r="M272" s="57">
        <v>0</v>
      </c>
      <c r="N272" s="58">
        <v>0</v>
      </c>
      <c r="O272" s="55">
        <v>0</v>
      </c>
      <c r="P272" s="58">
        <v>0</v>
      </c>
      <c r="Q272" s="58">
        <v>0</v>
      </c>
      <c r="R272" s="58">
        <v>0</v>
      </c>
      <c r="S272" s="58">
        <v>73048000</v>
      </c>
      <c r="T272" s="58">
        <v>1560000</v>
      </c>
      <c r="U272" s="56">
        <v>74608000</v>
      </c>
      <c r="V272" s="59">
        <v>0</v>
      </c>
    </row>
    <row r="273" spans="1:22" s="10" customFormat="1" ht="12.75" customHeight="1">
      <c r="A273" s="25"/>
      <c r="B273" s="52" t="s">
        <v>561</v>
      </c>
      <c r="C273" s="53" t="s">
        <v>562</v>
      </c>
      <c r="D273" s="54">
        <v>72691760</v>
      </c>
      <c r="E273" s="55">
        <v>0</v>
      </c>
      <c r="F273" s="55">
        <v>0</v>
      </c>
      <c r="G273" s="55">
        <v>0</v>
      </c>
      <c r="H273" s="55">
        <v>0</v>
      </c>
      <c r="I273" s="55">
        <v>222490</v>
      </c>
      <c r="J273" s="55">
        <v>3000</v>
      </c>
      <c r="K273" s="55">
        <v>55600000</v>
      </c>
      <c r="L273" s="56">
        <v>128517250</v>
      </c>
      <c r="M273" s="57">
        <v>0</v>
      </c>
      <c r="N273" s="58">
        <v>0</v>
      </c>
      <c r="O273" s="55">
        <v>0</v>
      </c>
      <c r="P273" s="58">
        <v>0</v>
      </c>
      <c r="Q273" s="58">
        <v>0</v>
      </c>
      <c r="R273" s="58">
        <v>0</v>
      </c>
      <c r="S273" s="58">
        <v>121311000</v>
      </c>
      <c r="T273" s="58">
        <v>6307860</v>
      </c>
      <c r="U273" s="56">
        <v>127618860</v>
      </c>
      <c r="V273" s="59">
        <v>0</v>
      </c>
    </row>
    <row r="274" spans="1:23" s="10" customFormat="1" ht="12.75" customHeight="1">
      <c r="A274" s="26"/>
      <c r="B274" s="61" t="s">
        <v>632</v>
      </c>
      <c r="C274" s="62"/>
      <c r="D274" s="63">
        <f aca="true" t="shared" si="3" ref="D274:V274">SUM(D230:D273)</f>
        <v>8872843489</v>
      </c>
      <c r="E274" s="64">
        <f t="shared" si="3"/>
        <v>0</v>
      </c>
      <c r="F274" s="64">
        <f t="shared" si="3"/>
        <v>1226876540</v>
      </c>
      <c r="G274" s="64">
        <f t="shared" si="3"/>
        <v>0</v>
      </c>
      <c r="H274" s="64">
        <f t="shared" si="3"/>
        <v>0</v>
      </c>
      <c r="I274" s="64">
        <f t="shared" si="3"/>
        <v>137736279</v>
      </c>
      <c r="J274" s="64">
        <f t="shared" si="3"/>
        <v>889557561</v>
      </c>
      <c r="K274" s="64">
        <f t="shared" si="3"/>
        <v>10528944264</v>
      </c>
      <c r="L274" s="65">
        <f t="shared" si="3"/>
        <v>21655958133</v>
      </c>
      <c r="M274" s="66">
        <f t="shared" si="3"/>
        <v>0</v>
      </c>
      <c r="N274" s="67">
        <f t="shared" si="3"/>
        <v>13179673</v>
      </c>
      <c r="O274" s="64">
        <f t="shared" si="3"/>
        <v>2505630505</v>
      </c>
      <c r="P274" s="67">
        <f t="shared" si="3"/>
        <v>621493627</v>
      </c>
      <c r="Q274" s="67">
        <f t="shared" si="3"/>
        <v>42039862</v>
      </c>
      <c r="R274" s="67">
        <f t="shared" si="3"/>
        <v>13376409</v>
      </c>
      <c r="S274" s="67">
        <f t="shared" si="3"/>
        <v>23591366024</v>
      </c>
      <c r="T274" s="67">
        <f t="shared" si="3"/>
        <v>2334443519</v>
      </c>
      <c r="U274" s="65">
        <f t="shared" si="3"/>
        <v>29121529619</v>
      </c>
      <c r="V274" s="59">
        <f t="shared" si="3"/>
        <v>8402197007</v>
      </c>
      <c r="W274" s="59">
        <f>U274-V274</f>
        <v>20719332612</v>
      </c>
    </row>
    <row r="275" spans="1:22" s="10" customFormat="1" ht="12.75" customHeight="1">
      <c r="A275" s="27"/>
      <c r="B275" s="68"/>
      <c r="C275" s="69"/>
      <c r="D275" s="70"/>
      <c r="E275" s="71"/>
      <c r="F275" s="71"/>
      <c r="G275" s="71"/>
      <c r="H275" s="71"/>
      <c r="I275" s="71"/>
      <c r="J275" s="71"/>
      <c r="K275" s="71"/>
      <c r="L275" s="72"/>
      <c r="M275" s="70"/>
      <c r="N275" s="71"/>
      <c r="O275" s="71"/>
      <c r="P275" s="71"/>
      <c r="Q275" s="71"/>
      <c r="R275" s="71"/>
      <c r="S275" s="71"/>
      <c r="T275" s="71"/>
      <c r="U275" s="72"/>
      <c r="V275" s="59"/>
    </row>
    <row r="276" spans="1:22" s="10" customFormat="1" ht="12.75" customHeight="1">
      <c r="A276" s="28"/>
      <c r="B276" s="127" t="s">
        <v>43</v>
      </c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59"/>
    </row>
    <row r="277" spans="1:22" ht="12.75" customHeight="1">
      <c r="A277" s="2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4"/>
    </row>
    <row r="278" spans="1:22" ht="12.75" customHeight="1">
      <c r="A278" s="2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4"/>
    </row>
    <row r="279" spans="1:22" ht="12.75" customHeight="1">
      <c r="A279" s="2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4"/>
    </row>
    <row r="280" spans="1:22" ht="12.75" customHeight="1">
      <c r="A280" s="2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4"/>
    </row>
    <row r="281" spans="1:22" ht="12.75" customHeight="1">
      <c r="A281" s="2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4"/>
    </row>
    <row r="282" spans="1:22" ht="12.75" customHeight="1">
      <c r="A282" s="2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4"/>
    </row>
    <row r="283" spans="1:22" ht="12.75" customHeight="1">
      <c r="A283" s="2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4"/>
    </row>
    <row r="284" spans="1:22" ht="12.75" customHeight="1">
      <c r="A284" s="2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4"/>
    </row>
    <row r="285" spans="1:22" ht="12.75" customHeight="1">
      <c r="A285" s="2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4"/>
    </row>
    <row r="286" spans="1:22" ht="12.75" customHeight="1">
      <c r="A286" s="2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4"/>
    </row>
    <row r="287" spans="1:22" ht="12.75" customHeight="1">
      <c r="A287" s="2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4"/>
    </row>
    <row r="288" spans="1:22" ht="12.75" customHeight="1">
      <c r="A288" s="2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4"/>
    </row>
    <row r="289" spans="1:22" ht="12.75" customHeight="1">
      <c r="A289" s="2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4"/>
    </row>
    <row r="290" spans="1:22" ht="12.75" customHeight="1">
      <c r="A290" s="2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4"/>
    </row>
    <row r="291" spans="1:22" ht="12.75" customHeight="1">
      <c r="A291" s="2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4"/>
    </row>
    <row r="292" spans="1:22" ht="12.75" customHeight="1">
      <c r="A292" s="2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4"/>
    </row>
    <row r="293" spans="1:22" ht="12.75" customHeight="1">
      <c r="A293" s="2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4"/>
    </row>
    <row r="294" spans="1:22" ht="12.75" customHeight="1">
      <c r="A294" s="2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4"/>
    </row>
    <row r="295" spans="1:22" ht="12.75" customHeight="1">
      <c r="A295" s="2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4"/>
    </row>
    <row r="296" spans="1:22" ht="12.75" customHeight="1">
      <c r="A296" s="2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4"/>
    </row>
    <row r="297" spans="1:22" ht="12.75" customHeight="1">
      <c r="A297" s="2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4"/>
    </row>
    <row r="298" spans="1:22" ht="12.75" customHeight="1">
      <c r="A298" s="2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4"/>
    </row>
    <row r="299" spans="1:22" ht="12.75" customHeight="1">
      <c r="A299" s="2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4"/>
    </row>
    <row r="300" spans="1:22" ht="12.75" customHeight="1">
      <c r="A300" s="2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4"/>
    </row>
    <row r="301" spans="1:21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</sheetData>
  <sheetProtection/>
  <mergeCells count="5">
    <mergeCell ref="D4:L4"/>
    <mergeCell ref="B2:U2"/>
    <mergeCell ref="M4:U4"/>
    <mergeCell ref="B276:U276"/>
    <mergeCell ref="B3:U3"/>
  </mergeCells>
  <printOptions horizontalCentered="1"/>
  <pageMargins left="0.05" right="0.05" top="0.33" bottom="0.16" header="0.33" footer="0.16"/>
  <pageSetup horizontalDpi="600" verticalDpi="600" orientation="landscape" paperSize="9" scale="50" r:id="rId1"/>
  <rowBreaks count="1" manualBreakCount="1">
    <brk id="226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B2" sqref="B2:U2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563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564</v>
      </c>
      <c r="B9" s="75" t="s">
        <v>45</v>
      </c>
      <c r="C9" s="76" t="s">
        <v>46</v>
      </c>
      <c r="D9" s="77">
        <v>1961117601</v>
      </c>
      <c r="E9" s="78">
        <v>1451899000</v>
      </c>
      <c r="F9" s="78">
        <v>246610600</v>
      </c>
      <c r="G9" s="78">
        <v>0</v>
      </c>
      <c r="H9" s="78">
        <v>0</v>
      </c>
      <c r="I9" s="78">
        <v>59817900</v>
      </c>
      <c r="J9" s="78">
        <v>343696466</v>
      </c>
      <c r="K9" s="78">
        <v>2450156252</v>
      </c>
      <c r="L9" s="79">
        <v>6513297819</v>
      </c>
      <c r="M9" s="77">
        <v>1421961287</v>
      </c>
      <c r="N9" s="78">
        <v>1971883163</v>
      </c>
      <c r="O9" s="78">
        <v>563042545</v>
      </c>
      <c r="P9" s="78">
        <v>322142796</v>
      </c>
      <c r="Q9" s="78">
        <v>294387685</v>
      </c>
      <c r="R9" s="78">
        <v>20828503</v>
      </c>
      <c r="S9" s="78">
        <v>2275573110</v>
      </c>
      <c r="T9" s="78">
        <v>451303414</v>
      </c>
      <c r="U9" s="80">
        <v>7321122503</v>
      </c>
      <c r="V9" s="81">
        <v>803900240</v>
      </c>
    </row>
    <row r="10" spans="1:22" ht="12.75">
      <c r="A10" s="47" t="s">
        <v>564</v>
      </c>
      <c r="B10" s="75" t="s">
        <v>57</v>
      </c>
      <c r="C10" s="76" t="s">
        <v>58</v>
      </c>
      <c r="D10" s="77">
        <v>3272707652</v>
      </c>
      <c r="E10" s="78">
        <v>3036474770</v>
      </c>
      <c r="F10" s="78">
        <v>145457720</v>
      </c>
      <c r="G10" s="78">
        <v>0</v>
      </c>
      <c r="H10" s="78">
        <v>0</v>
      </c>
      <c r="I10" s="78">
        <v>142392290</v>
      </c>
      <c r="J10" s="78">
        <v>541605230</v>
      </c>
      <c r="K10" s="78">
        <v>3236450470</v>
      </c>
      <c r="L10" s="79">
        <v>10375088132</v>
      </c>
      <c r="M10" s="77">
        <v>2177931330</v>
      </c>
      <c r="N10" s="78">
        <v>3964692030</v>
      </c>
      <c r="O10" s="78">
        <v>749546520</v>
      </c>
      <c r="P10" s="78">
        <v>459930070</v>
      </c>
      <c r="Q10" s="78">
        <v>294666630</v>
      </c>
      <c r="R10" s="78">
        <v>0</v>
      </c>
      <c r="S10" s="78">
        <v>2812008065</v>
      </c>
      <c r="T10" s="78">
        <v>902145120</v>
      </c>
      <c r="U10" s="80">
        <v>11360919765</v>
      </c>
      <c r="V10" s="81">
        <v>997533669</v>
      </c>
    </row>
    <row r="11" spans="1:22" ht="13.5">
      <c r="A11" s="48"/>
      <c r="B11" s="82" t="s">
        <v>565</v>
      </c>
      <c r="C11" s="83"/>
      <c r="D11" s="84">
        <f aca="true" t="shared" si="0" ref="D11:V11">SUM(D9:D10)</f>
        <v>5233825253</v>
      </c>
      <c r="E11" s="85">
        <f t="shared" si="0"/>
        <v>4488373770</v>
      </c>
      <c r="F11" s="85">
        <f t="shared" si="0"/>
        <v>392068320</v>
      </c>
      <c r="G11" s="85">
        <f t="shared" si="0"/>
        <v>0</v>
      </c>
      <c r="H11" s="85">
        <f t="shared" si="0"/>
        <v>0</v>
      </c>
      <c r="I11" s="85">
        <f t="shared" si="0"/>
        <v>202210190</v>
      </c>
      <c r="J11" s="85">
        <f t="shared" si="0"/>
        <v>885301696</v>
      </c>
      <c r="K11" s="85">
        <f t="shared" si="0"/>
        <v>5686606722</v>
      </c>
      <c r="L11" s="86">
        <f t="shared" si="0"/>
        <v>16888385951</v>
      </c>
      <c r="M11" s="84">
        <f t="shared" si="0"/>
        <v>3599892617</v>
      </c>
      <c r="N11" s="85">
        <f t="shared" si="0"/>
        <v>5936575193</v>
      </c>
      <c r="O11" s="85">
        <f t="shared" si="0"/>
        <v>1312589065</v>
      </c>
      <c r="P11" s="85">
        <f t="shared" si="0"/>
        <v>782072866</v>
      </c>
      <c r="Q11" s="85">
        <f t="shared" si="0"/>
        <v>589054315</v>
      </c>
      <c r="R11" s="85">
        <f t="shared" si="0"/>
        <v>20828503</v>
      </c>
      <c r="S11" s="85">
        <f t="shared" si="0"/>
        <v>5087581175</v>
      </c>
      <c r="T11" s="85">
        <f t="shared" si="0"/>
        <v>1353448534</v>
      </c>
      <c r="U11" s="87">
        <f t="shared" si="0"/>
        <v>18682042268</v>
      </c>
      <c r="V11" s="88">
        <f t="shared" si="0"/>
        <v>1801433909</v>
      </c>
    </row>
    <row r="12" spans="1:22" ht="12.75">
      <c r="A12" s="47" t="s">
        <v>566</v>
      </c>
      <c r="B12" s="75" t="s">
        <v>102</v>
      </c>
      <c r="C12" s="76" t="s">
        <v>103</v>
      </c>
      <c r="D12" s="77">
        <v>136617502</v>
      </c>
      <c r="E12" s="78">
        <v>82368100</v>
      </c>
      <c r="F12" s="78">
        <v>0</v>
      </c>
      <c r="G12" s="78">
        <v>0</v>
      </c>
      <c r="H12" s="78">
        <v>0</v>
      </c>
      <c r="I12" s="78">
        <v>5575600</v>
      </c>
      <c r="J12" s="78">
        <v>3500000</v>
      </c>
      <c r="K12" s="78">
        <v>137989901</v>
      </c>
      <c r="L12" s="79">
        <v>366051103</v>
      </c>
      <c r="M12" s="77">
        <v>29579265</v>
      </c>
      <c r="N12" s="78">
        <v>101549211</v>
      </c>
      <c r="O12" s="78">
        <v>25470173</v>
      </c>
      <c r="P12" s="78">
        <v>10300767</v>
      </c>
      <c r="Q12" s="78">
        <v>11463257</v>
      </c>
      <c r="R12" s="78">
        <v>4012923</v>
      </c>
      <c r="S12" s="78">
        <v>141958111</v>
      </c>
      <c r="T12" s="78">
        <v>17985198</v>
      </c>
      <c r="U12" s="80">
        <v>342318905</v>
      </c>
      <c r="V12" s="81">
        <v>44517000</v>
      </c>
    </row>
    <row r="13" spans="1:22" ht="12.75">
      <c r="A13" s="47" t="s">
        <v>566</v>
      </c>
      <c r="B13" s="75" t="s">
        <v>104</v>
      </c>
      <c r="C13" s="76" t="s">
        <v>105</v>
      </c>
      <c r="D13" s="77">
        <v>81899350</v>
      </c>
      <c r="E13" s="78">
        <v>81777780</v>
      </c>
      <c r="F13" s="78">
        <v>900000</v>
      </c>
      <c r="G13" s="78">
        <v>0</v>
      </c>
      <c r="H13" s="78">
        <v>0</v>
      </c>
      <c r="I13" s="78">
        <v>3810830</v>
      </c>
      <c r="J13" s="78">
        <v>9505000</v>
      </c>
      <c r="K13" s="78">
        <v>78158914</v>
      </c>
      <c r="L13" s="79">
        <v>256051874</v>
      </c>
      <c r="M13" s="77">
        <v>13478010</v>
      </c>
      <c r="N13" s="78">
        <v>104155380</v>
      </c>
      <c r="O13" s="78">
        <v>12987860</v>
      </c>
      <c r="P13" s="78">
        <v>4806600</v>
      </c>
      <c r="Q13" s="78">
        <v>5989000</v>
      </c>
      <c r="R13" s="78">
        <v>0</v>
      </c>
      <c r="S13" s="78">
        <v>124950430</v>
      </c>
      <c r="T13" s="78">
        <v>9224150</v>
      </c>
      <c r="U13" s="80">
        <v>275591430</v>
      </c>
      <c r="V13" s="81">
        <v>69411150</v>
      </c>
    </row>
    <row r="14" spans="1:22" ht="12.75">
      <c r="A14" s="47" t="s">
        <v>566</v>
      </c>
      <c r="B14" s="75" t="s">
        <v>106</v>
      </c>
      <c r="C14" s="76" t="s">
        <v>107</v>
      </c>
      <c r="D14" s="77">
        <v>182284239</v>
      </c>
      <c r="E14" s="78">
        <v>75065000</v>
      </c>
      <c r="F14" s="78">
        <v>8000000</v>
      </c>
      <c r="G14" s="78">
        <v>0</v>
      </c>
      <c r="H14" s="78">
        <v>0</v>
      </c>
      <c r="I14" s="78">
        <v>7500000</v>
      </c>
      <c r="J14" s="78">
        <v>20000000</v>
      </c>
      <c r="K14" s="78">
        <v>140088981</v>
      </c>
      <c r="L14" s="79">
        <v>432938220</v>
      </c>
      <c r="M14" s="77">
        <v>67345000</v>
      </c>
      <c r="N14" s="78">
        <v>122723380</v>
      </c>
      <c r="O14" s="78">
        <v>70490607</v>
      </c>
      <c r="P14" s="78">
        <v>16673126</v>
      </c>
      <c r="Q14" s="78">
        <v>13934478</v>
      </c>
      <c r="R14" s="78">
        <v>0</v>
      </c>
      <c r="S14" s="78">
        <v>160994572</v>
      </c>
      <c r="T14" s="78">
        <v>52327000</v>
      </c>
      <c r="U14" s="80">
        <v>504488163</v>
      </c>
      <c r="V14" s="81">
        <v>68497572</v>
      </c>
    </row>
    <row r="15" spans="1:22" ht="12.75">
      <c r="A15" s="47" t="s">
        <v>566</v>
      </c>
      <c r="B15" s="75" t="s">
        <v>108</v>
      </c>
      <c r="C15" s="76" t="s">
        <v>109</v>
      </c>
      <c r="D15" s="77">
        <v>144401687</v>
      </c>
      <c r="E15" s="78">
        <v>41000000</v>
      </c>
      <c r="F15" s="78">
        <v>7500000</v>
      </c>
      <c r="G15" s="78">
        <v>0</v>
      </c>
      <c r="H15" s="78">
        <v>0</v>
      </c>
      <c r="I15" s="78">
        <v>1419111</v>
      </c>
      <c r="J15" s="78">
        <v>22779024</v>
      </c>
      <c r="K15" s="78">
        <v>126471539</v>
      </c>
      <c r="L15" s="79">
        <v>343571361</v>
      </c>
      <c r="M15" s="77">
        <v>103976211</v>
      </c>
      <c r="N15" s="78">
        <v>61154609</v>
      </c>
      <c r="O15" s="78">
        <v>27839773</v>
      </c>
      <c r="P15" s="78">
        <v>8404070</v>
      </c>
      <c r="Q15" s="78">
        <v>11582056</v>
      </c>
      <c r="R15" s="78">
        <v>0</v>
      </c>
      <c r="S15" s="78">
        <v>123378740</v>
      </c>
      <c r="T15" s="78">
        <v>33164485</v>
      </c>
      <c r="U15" s="80">
        <v>369499944</v>
      </c>
      <c r="V15" s="81">
        <v>25468550</v>
      </c>
    </row>
    <row r="16" spans="1:22" ht="12.75">
      <c r="A16" s="47" t="s">
        <v>566</v>
      </c>
      <c r="B16" s="75" t="s">
        <v>110</v>
      </c>
      <c r="C16" s="76" t="s">
        <v>111</v>
      </c>
      <c r="D16" s="77">
        <v>72661395</v>
      </c>
      <c r="E16" s="78">
        <v>14749492</v>
      </c>
      <c r="F16" s="78">
        <v>11506408</v>
      </c>
      <c r="G16" s="78">
        <v>0</v>
      </c>
      <c r="H16" s="78">
        <v>0</v>
      </c>
      <c r="I16" s="78">
        <v>3384949</v>
      </c>
      <c r="J16" s="78">
        <v>25097929</v>
      </c>
      <c r="K16" s="78">
        <v>111601878</v>
      </c>
      <c r="L16" s="79">
        <v>239002051</v>
      </c>
      <c r="M16" s="77">
        <v>48950035</v>
      </c>
      <c r="N16" s="78">
        <v>16290302</v>
      </c>
      <c r="O16" s="78">
        <v>14066764</v>
      </c>
      <c r="P16" s="78">
        <v>5811962</v>
      </c>
      <c r="Q16" s="78">
        <v>9027337</v>
      </c>
      <c r="R16" s="78">
        <v>0</v>
      </c>
      <c r="S16" s="78">
        <v>157233301</v>
      </c>
      <c r="T16" s="78">
        <v>19569282</v>
      </c>
      <c r="U16" s="80">
        <v>270948983</v>
      </c>
      <c r="V16" s="81">
        <v>62482000</v>
      </c>
    </row>
    <row r="17" spans="1:22" ht="12.75">
      <c r="A17" s="47" t="s">
        <v>566</v>
      </c>
      <c r="B17" s="75" t="s">
        <v>112</v>
      </c>
      <c r="C17" s="76" t="s">
        <v>113</v>
      </c>
      <c r="D17" s="77">
        <v>272802493</v>
      </c>
      <c r="E17" s="78">
        <v>200945145</v>
      </c>
      <c r="F17" s="78">
        <v>40530500</v>
      </c>
      <c r="G17" s="78">
        <v>0</v>
      </c>
      <c r="H17" s="78">
        <v>0</v>
      </c>
      <c r="I17" s="78">
        <v>3020625</v>
      </c>
      <c r="J17" s="78">
        <v>41429399</v>
      </c>
      <c r="K17" s="78">
        <v>238056601</v>
      </c>
      <c r="L17" s="79">
        <v>796784763</v>
      </c>
      <c r="M17" s="77">
        <v>176766234</v>
      </c>
      <c r="N17" s="78">
        <v>247164869</v>
      </c>
      <c r="O17" s="78">
        <v>67702208</v>
      </c>
      <c r="P17" s="78">
        <v>41658094</v>
      </c>
      <c r="Q17" s="78">
        <v>43571260</v>
      </c>
      <c r="R17" s="78">
        <v>0</v>
      </c>
      <c r="S17" s="78">
        <v>163444986</v>
      </c>
      <c r="T17" s="78">
        <v>53235918</v>
      </c>
      <c r="U17" s="80">
        <v>793543569</v>
      </c>
      <c r="V17" s="81">
        <v>39826700</v>
      </c>
    </row>
    <row r="18" spans="1:22" ht="12.75">
      <c r="A18" s="47" t="s">
        <v>566</v>
      </c>
      <c r="B18" s="75" t="s">
        <v>114</v>
      </c>
      <c r="C18" s="76" t="s">
        <v>115</v>
      </c>
      <c r="D18" s="77">
        <v>54444732</v>
      </c>
      <c r="E18" s="78">
        <v>4888643</v>
      </c>
      <c r="F18" s="78">
        <v>126360</v>
      </c>
      <c r="G18" s="78">
        <v>0</v>
      </c>
      <c r="H18" s="78">
        <v>0</v>
      </c>
      <c r="I18" s="78">
        <v>1130000</v>
      </c>
      <c r="J18" s="78">
        <v>22754764</v>
      </c>
      <c r="K18" s="78">
        <v>68901885</v>
      </c>
      <c r="L18" s="79">
        <v>152246384</v>
      </c>
      <c r="M18" s="77">
        <v>14600451</v>
      </c>
      <c r="N18" s="78">
        <v>437439</v>
      </c>
      <c r="O18" s="78">
        <v>10753865</v>
      </c>
      <c r="P18" s="78">
        <v>4347345</v>
      </c>
      <c r="Q18" s="78">
        <v>3119821</v>
      </c>
      <c r="R18" s="78">
        <v>0</v>
      </c>
      <c r="S18" s="78">
        <v>67339003</v>
      </c>
      <c r="T18" s="78">
        <v>30605047</v>
      </c>
      <c r="U18" s="80">
        <v>131202971</v>
      </c>
      <c r="V18" s="81">
        <v>14411500</v>
      </c>
    </row>
    <row r="19" spans="1:22" ht="12.75">
      <c r="A19" s="47" t="s">
        <v>567</v>
      </c>
      <c r="B19" s="75" t="s">
        <v>477</v>
      </c>
      <c r="C19" s="76" t="s">
        <v>478</v>
      </c>
      <c r="D19" s="77">
        <v>44976208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87570812</v>
      </c>
      <c r="L19" s="79">
        <v>132547020</v>
      </c>
      <c r="M19" s="77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92582000</v>
      </c>
      <c r="T19" s="78">
        <v>39965020</v>
      </c>
      <c r="U19" s="80">
        <v>132547020</v>
      </c>
      <c r="V19" s="81">
        <v>0</v>
      </c>
    </row>
    <row r="20" spans="1:22" ht="13.5">
      <c r="A20" s="48"/>
      <c r="B20" s="82" t="s">
        <v>568</v>
      </c>
      <c r="C20" s="83"/>
      <c r="D20" s="84">
        <f aca="true" t="shared" si="1" ref="D20:V20">SUM(D12:D19)</f>
        <v>990087606</v>
      </c>
      <c r="E20" s="85">
        <f t="shared" si="1"/>
        <v>500794160</v>
      </c>
      <c r="F20" s="85">
        <f t="shared" si="1"/>
        <v>68563268</v>
      </c>
      <c r="G20" s="85">
        <f t="shared" si="1"/>
        <v>0</v>
      </c>
      <c r="H20" s="85">
        <f t="shared" si="1"/>
        <v>0</v>
      </c>
      <c r="I20" s="85">
        <f t="shared" si="1"/>
        <v>25841115</v>
      </c>
      <c r="J20" s="85">
        <f t="shared" si="1"/>
        <v>145066116</v>
      </c>
      <c r="K20" s="85">
        <f t="shared" si="1"/>
        <v>988840511</v>
      </c>
      <c r="L20" s="86">
        <f t="shared" si="1"/>
        <v>2719192776</v>
      </c>
      <c r="M20" s="84">
        <f t="shared" si="1"/>
        <v>454695206</v>
      </c>
      <c r="N20" s="85">
        <f t="shared" si="1"/>
        <v>653475190</v>
      </c>
      <c r="O20" s="85">
        <f t="shared" si="1"/>
        <v>229311250</v>
      </c>
      <c r="P20" s="85">
        <f t="shared" si="1"/>
        <v>92001964</v>
      </c>
      <c r="Q20" s="85">
        <f t="shared" si="1"/>
        <v>98687209</v>
      </c>
      <c r="R20" s="85">
        <f t="shared" si="1"/>
        <v>4012923</v>
      </c>
      <c r="S20" s="85">
        <f t="shared" si="1"/>
        <v>1031881143</v>
      </c>
      <c r="T20" s="85">
        <f t="shared" si="1"/>
        <v>256076100</v>
      </c>
      <c r="U20" s="87">
        <f t="shared" si="1"/>
        <v>2820140985</v>
      </c>
      <c r="V20" s="88">
        <f t="shared" si="1"/>
        <v>324614472</v>
      </c>
    </row>
    <row r="21" spans="1:22" ht="12.75">
      <c r="A21" s="47" t="s">
        <v>566</v>
      </c>
      <c r="B21" s="75" t="s">
        <v>116</v>
      </c>
      <c r="C21" s="76" t="s">
        <v>117</v>
      </c>
      <c r="D21" s="77">
        <v>107640072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1010344</v>
      </c>
      <c r="K21" s="78">
        <v>244646084</v>
      </c>
      <c r="L21" s="79">
        <v>353296500</v>
      </c>
      <c r="M21" s="77">
        <v>5700000</v>
      </c>
      <c r="N21" s="78">
        <v>0</v>
      </c>
      <c r="O21" s="78">
        <v>0</v>
      </c>
      <c r="P21" s="78">
        <v>0</v>
      </c>
      <c r="Q21" s="78">
        <v>1300000</v>
      </c>
      <c r="R21" s="78">
        <v>350000</v>
      </c>
      <c r="S21" s="78">
        <v>311314000</v>
      </c>
      <c r="T21" s="78">
        <v>26500000</v>
      </c>
      <c r="U21" s="80">
        <v>345164000</v>
      </c>
      <c r="V21" s="81">
        <v>79138000</v>
      </c>
    </row>
    <row r="22" spans="1:22" ht="12.75">
      <c r="A22" s="47" t="s">
        <v>566</v>
      </c>
      <c r="B22" s="75" t="s">
        <v>118</v>
      </c>
      <c r="C22" s="76" t="s">
        <v>119</v>
      </c>
      <c r="D22" s="77">
        <v>189390760</v>
      </c>
      <c r="E22" s="78">
        <v>0</v>
      </c>
      <c r="F22" s="78">
        <v>0</v>
      </c>
      <c r="G22" s="78">
        <v>0</v>
      </c>
      <c r="H22" s="78">
        <v>0</v>
      </c>
      <c r="I22" s="78">
        <v>30000</v>
      </c>
      <c r="J22" s="78">
        <v>28961000</v>
      </c>
      <c r="K22" s="78">
        <v>206184397</v>
      </c>
      <c r="L22" s="79">
        <v>424566157</v>
      </c>
      <c r="M22" s="77">
        <v>19472000</v>
      </c>
      <c r="N22" s="78">
        <v>0</v>
      </c>
      <c r="O22" s="78">
        <v>0</v>
      </c>
      <c r="P22" s="78">
        <v>0</v>
      </c>
      <c r="Q22" s="78">
        <v>4100000</v>
      </c>
      <c r="R22" s="78">
        <v>0</v>
      </c>
      <c r="S22" s="78">
        <v>309867597</v>
      </c>
      <c r="T22" s="78">
        <v>26651498</v>
      </c>
      <c r="U22" s="80">
        <v>360091095</v>
      </c>
      <c r="V22" s="81">
        <v>71584000</v>
      </c>
    </row>
    <row r="23" spans="1:22" ht="12.75">
      <c r="A23" s="47" t="s">
        <v>566</v>
      </c>
      <c r="B23" s="75" t="s">
        <v>120</v>
      </c>
      <c r="C23" s="76" t="s">
        <v>121</v>
      </c>
      <c r="D23" s="77">
        <v>50444467</v>
      </c>
      <c r="E23" s="78">
        <v>8700000</v>
      </c>
      <c r="F23" s="78">
        <v>0</v>
      </c>
      <c r="G23" s="78">
        <v>0</v>
      </c>
      <c r="H23" s="78">
        <v>0</v>
      </c>
      <c r="I23" s="78">
        <v>665000</v>
      </c>
      <c r="J23" s="78">
        <v>12500000</v>
      </c>
      <c r="K23" s="78">
        <v>62277760</v>
      </c>
      <c r="L23" s="79">
        <v>134587227</v>
      </c>
      <c r="M23" s="77">
        <v>25790820</v>
      </c>
      <c r="N23" s="78">
        <v>3400872</v>
      </c>
      <c r="O23" s="78">
        <v>0</v>
      </c>
      <c r="P23" s="78">
        <v>0</v>
      </c>
      <c r="Q23" s="78">
        <v>10469181</v>
      </c>
      <c r="R23" s="78">
        <v>0</v>
      </c>
      <c r="S23" s="78">
        <v>62663000</v>
      </c>
      <c r="T23" s="78">
        <v>24841452</v>
      </c>
      <c r="U23" s="80">
        <v>127165325</v>
      </c>
      <c r="V23" s="81">
        <v>17116000</v>
      </c>
    </row>
    <row r="24" spans="1:22" ht="12.75">
      <c r="A24" s="47" t="s">
        <v>566</v>
      </c>
      <c r="B24" s="75" t="s">
        <v>122</v>
      </c>
      <c r="C24" s="76" t="s">
        <v>123</v>
      </c>
      <c r="D24" s="77">
        <v>117083245</v>
      </c>
      <c r="E24" s="78">
        <v>30049600</v>
      </c>
      <c r="F24" s="78">
        <v>0</v>
      </c>
      <c r="G24" s="78">
        <v>0</v>
      </c>
      <c r="H24" s="78">
        <v>0</v>
      </c>
      <c r="I24" s="78">
        <v>50000</v>
      </c>
      <c r="J24" s="78">
        <v>2500000</v>
      </c>
      <c r="K24" s="78">
        <v>87635661</v>
      </c>
      <c r="L24" s="79">
        <v>237318506</v>
      </c>
      <c r="M24" s="77">
        <v>17659223</v>
      </c>
      <c r="N24" s="78">
        <v>45161354</v>
      </c>
      <c r="O24" s="78">
        <v>0</v>
      </c>
      <c r="P24" s="78">
        <v>0</v>
      </c>
      <c r="Q24" s="78">
        <v>10718189</v>
      </c>
      <c r="R24" s="78">
        <v>0</v>
      </c>
      <c r="S24" s="78">
        <v>134167000</v>
      </c>
      <c r="T24" s="78">
        <v>31870588</v>
      </c>
      <c r="U24" s="80">
        <v>239576354</v>
      </c>
      <c r="V24" s="81">
        <v>31252300</v>
      </c>
    </row>
    <row r="25" spans="1:22" ht="12.75">
      <c r="A25" s="47" t="s">
        <v>566</v>
      </c>
      <c r="B25" s="75" t="s">
        <v>124</v>
      </c>
      <c r="C25" s="76" t="s">
        <v>125</v>
      </c>
      <c r="D25" s="77">
        <v>66807170</v>
      </c>
      <c r="E25" s="78">
        <v>0</v>
      </c>
      <c r="F25" s="78">
        <v>0</v>
      </c>
      <c r="G25" s="78">
        <v>0</v>
      </c>
      <c r="H25" s="78">
        <v>0</v>
      </c>
      <c r="I25" s="78">
        <v>2100000</v>
      </c>
      <c r="J25" s="78">
        <v>2169600</v>
      </c>
      <c r="K25" s="78">
        <v>66803929</v>
      </c>
      <c r="L25" s="79">
        <v>137880699</v>
      </c>
      <c r="M25" s="77">
        <v>28779832</v>
      </c>
      <c r="N25" s="78">
        <v>0</v>
      </c>
      <c r="O25" s="78">
        <v>0</v>
      </c>
      <c r="P25" s="78">
        <v>0</v>
      </c>
      <c r="Q25" s="78">
        <v>755323</v>
      </c>
      <c r="R25" s="78">
        <v>0</v>
      </c>
      <c r="S25" s="78">
        <v>122283167</v>
      </c>
      <c r="T25" s="78">
        <v>18742941</v>
      </c>
      <c r="U25" s="80">
        <v>170561263</v>
      </c>
      <c r="V25" s="81">
        <v>26347900</v>
      </c>
    </row>
    <row r="26" spans="1:22" ht="12.75">
      <c r="A26" s="47" t="s">
        <v>566</v>
      </c>
      <c r="B26" s="75" t="s">
        <v>126</v>
      </c>
      <c r="C26" s="76" t="s">
        <v>127</v>
      </c>
      <c r="D26" s="77">
        <v>149305714</v>
      </c>
      <c r="E26" s="78">
        <v>55000000</v>
      </c>
      <c r="F26" s="78">
        <v>0</v>
      </c>
      <c r="G26" s="78">
        <v>0</v>
      </c>
      <c r="H26" s="78">
        <v>0</v>
      </c>
      <c r="I26" s="78">
        <v>2809000</v>
      </c>
      <c r="J26" s="78">
        <v>22222733</v>
      </c>
      <c r="K26" s="78">
        <v>150535137</v>
      </c>
      <c r="L26" s="79">
        <v>379872584</v>
      </c>
      <c r="M26" s="77">
        <v>76208713</v>
      </c>
      <c r="N26" s="78">
        <v>61763690</v>
      </c>
      <c r="O26" s="78">
        <v>0</v>
      </c>
      <c r="P26" s="78">
        <v>0</v>
      </c>
      <c r="Q26" s="78">
        <v>19486858</v>
      </c>
      <c r="R26" s="78">
        <v>0</v>
      </c>
      <c r="S26" s="78">
        <v>203270998</v>
      </c>
      <c r="T26" s="78">
        <v>34468740</v>
      </c>
      <c r="U26" s="80">
        <v>395198999</v>
      </c>
      <c r="V26" s="81">
        <v>34637400</v>
      </c>
    </row>
    <row r="27" spans="1:22" ht="12.75">
      <c r="A27" s="47" t="s">
        <v>567</v>
      </c>
      <c r="B27" s="75" t="s">
        <v>479</v>
      </c>
      <c r="C27" s="76" t="s">
        <v>480</v>
      </c>
      <c r="D27" s="77">
        <v>836089557</v>
      </c>
      <c r="E27" s="78">
        <v>0</v>
      </c>
      <c r="F27" s="78">
        <v>100672274</v>
      </c>
      <c r="G27" s="78">
        <v>0</v>
      </c>
      <c r="H27" s="78">
        <v>0</v>
      </c>
      <c r="I27" s="78">
        <v>25139014</v>
      </c>
      <c r="J27" s="78">
        <v>108195340</v>
      </c>
      <c r="K27" s="78">
        <v>424119646</v>
      </c>
      <c r="L27" s="79">
        <v>1494215831</v>
      </c>
      <c r="M27" s="77">
        <v>0</v>
      </c>
      <c r="N27" s="78">
        <v>0</v>
      </c>
      <c r="O27" s="78">
        <v>248188873</v>
      </c>
      <c r="P27" s="78">
        <v>126216215</v>
      </c>
      <c r="Q27" s="78">
        <v>2492896</v>
      </c>
      <c r="R27" s="78">
        <v>6949292</v>
      </c>
      <c r="S27" s="78">
        <v>1332541808</v>
      </c>
      <c r="T27" s="78">
        <v>64386540</v>
      </c>
      <c r="U27" s="80">
        <v>1780775624</v>
      </c>
      <c r="V27" s="81">
        <v>513004730</v>
      </c>
    </row>
    <row r="28" spans="1:22" ht="13.5">
      <c r="A28" s="48"/>
      <c r="B28" s="82" t="s">
        <v>569</v>
      </c>
      <c r="C28" s="83"/>
      <c r="D28" s="84">
        <f aca="true" t="shared" si="2" ref="D28:V28">SUM(D21:D27)</f>
        <v>1516760985</v>
      </c>
      <c r="E28" s="85">
        <f t="shared" si="2"/>
        <v>93749600</v>
      </c>
      <c r="F28" s="85">
        <f t="shared" si="2"/>
        <v>100672274</v>
      </c>
      <c r="G28" s="85">
        <f t="shared" si="2"/>
        <v>0</v>
      </c>
      <c r="H28" s="85">
        <f t="shared" si="2"/>
        <v>0</v>
      </c>
      <c r="I28" s="85">
        <f t="shared" si="2"/>
        <v>30793014</v>
      </c>
      <c r="J28" s="85">
        <f t="shared" si="2"/>
        <v>177559017</v>
      </c>
      <c r="K28" s="85">
        <f t="shared" si="2"/>
        <v>1242202614</v>
      </c>
      <c r="L28" s="86">
        <f t="shared" si="2"/>
        <v>3161737504</v>
      </c>
      <c r="M28" s="84">
        <f t="shared" si="2"/>
        <v>173610588</v>
      </c>
      <c r="N28" s="85">
        <f t="shared" si="2"/>
        <v>110325916</v>
      </c>
      <c r="O28" s="85">
        <f t="shared" si="2"/>
        <v>248188873</v>
      </c>
      <c r="P28" s="85">
        <f t="shared" si="2"/>
        <v>126216215</v>
      </c>
      <c r="Q28" s="85">
        <f t="shared" si="2"/>
        <v>49322447</v>
      </c>
      <c r="R28" s="85">
        <f t="shared" si="2"/>
        <v>7299292</v>
      </c>
      <c r="S28" s="85">
        <f t="shared" si="2"/>
        <v>2476107570</v>
      </c>
      <c r="T28" s="85">
        <f t="shared" si="2"/>
        <v>227461759</v>
      </c>
      <c r="U28" s="87">
        <f t="shared" si="2"/>
        <v>3418532660</v>
      </c>
      <c r="V28" s="88">
        <f t="shared" si="2"/>
        <v>773080330</v>
      </c>
    </row>
    <row r="29" spans="1:22" ht="12.75">
      <c r="A29" s="47" t="s">
        <v>566</v>
      </c>
      <c r="B29" s="75" t="s">
        <v>128</v>
      </c>
      <c r="C29" s="76" t="s">
        <v>129</v>
      </c>
      <c r="D29" s="77">
        <v>86885000</v>
      </c>
      <c r="E29" s="78">
        <v>65000000</v>
      </c>
      <c r="F29" s="78">
        <v>0</v>
      </c>
      <c r="G29" s="78">
        <v>0</v>
      </c>
      <c r="H29" s="78">
        <v>0</v>
      </c>
      <c r="I29" s="78">
        <v>4000000</v>
      </c>
      <c r="J29" s="78">
        <v>4200000</v>
      </c>
      <c r="K29" s="78">
        <v>126669872</v>
      </c>
      <c r="L29" s="79">
        <v>286754872</v>
      </c>
      <c r="M29" s="77">
        <v>42525876</v>
      </c>
      <c r="N29" s="78">
        <v>124689718</v>
      </c>
      <c r="O29" s="78">
        <v>0</v>
      </c>
      <c r="P29" s="78">
        <v>0</v>
      </c>
      <c r="Q29" s="78">
        <v>23166000</v>
      </c>
      <c r="R29" s="78">
        <v>26324998</v>
      </c>
      <c r="S29" s="78">
        <v>70396000</v>
      </c>
      <c r="T29" s="78">
        <v>30313930</v>
      </c>
      <c r="U29" s="80">
        <v>317416522</v>
      </c>
      <c r="V29" s="81">
        <v>22862000</v>
      </c>
    </row>
    <row r="30" spans="1:22" ht="12.75">
      <c r="A30" s="47" t="s">
        <v>566</v>
      </c>
      <c r="B30" s="75" t="s">
        <v>130</v>
      </c>
      <c r="C30" s="76" t="s">
        <v>131</v>
      </c>
      <c r="D30" s="77">
        <v>116360971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641132</v>
      </c>
      <c r="K30" s="78">
        <v>89298654</v>
      </c>
      <c r="L30" s="79">
        <v>206300757</v>
      </c>
      <c r="M30" s="77">
        <v>7500000</v>
      </c>
      <c r="N30" s="78">
        <v>0</v>
      </c>
      <c r="O30" s="78">
        <v>0</v>
      </c>
      <c r="P30" s="78">
        <v>0</v>
      </c>
      <c r="Q30" s="78">
        <v>900000</v>
      </c>
      <c r="R30" s="78">
        <v>0</v>
      </c>
      <c r="S30" s="78">
        <v>210861000</v>
      </c>
      <c r="T30" s="78">
        <v>20274627</v>
      </c>
      <c r="U30" s="80">
        <v>239535627</v>
      </c>
      <c r="V30" s="81">
        <v>55962000</v>
      </c>
    </row>
    <row r="31" spans="1:22" ht="12.75">
      <c r="A31" s="47" t="s">
        <v>566</v>
      </c>
      <c r="B31" s="75" t="s">
        <v>132</v>
      </c>
      <c r="C31" s="76" t="s">
        <v>133</v>
      </c>
      <c r="D31" s="77">
        <v>85277813</v>
      </c>
      <c r="E31" s="78">
        <v>15070000</v>
      </c>
      <c r="F31" s="78">
        <v>0</v>
      </c>
      <c r="G31" s="78">
        <v>0</v>
      </c>
      <c r="H31" s="78">
        <v>0</v>
      </c>
      <c r="I31" s="78">
        <v>2215786</v>
      </c>
      <c r="J31" s="78">
        <v>6000000</v>
      </c>
      <c r="K31" s="78">
        <v>75464404</v>
      </c>
      <c r="L31" s="79">
        <v>184028003</v>
      </c>
      <c r="M31" s="77">
        <v>4615315</v>
      </c>
      <c r="N31" s="78">
        <v>10570229</v>
      </c>
      <c r="O31" s="78">
        <v>0</v>
      </c>
      <c r="P31" s="78">
        <v>0</v>
      </c>
      <c r="Q31" s="78">
        <v>4628590</v>
      </c>
      <c r="R31" s="78">
        <v>0</v>
      </c>
      <c r="S31" s="78">
        <v>168108310</v>
      </c>
      <c r="T31" s="78">
        <v>11689325</v>
      </c>
      <c r="U31" s="80">
        <v>199611769</v>
      </c>
      <c r="V31" s="81">
        <v>44278900</v>
      </c>
    </row>
    <row r="32" spans="1:22" ht="12.75">
      <c r="A32" s="47" t="s">
        <v>566</v>
      </c>
      <c r="B32" s="75" t="s">
        <v>134</v>
      </c>
      <c r="C32" s="76" t="s">
        <v>135</v>
      </c>
      <c r="D32" s="77">
        <v>78242534</v>
      </c>
      <c r="E32" s="78">
        <v>0</v>
      </c>
      <c r="F32" s="78">
        <v>0</v>
      </c>
      <c r="G32" s="78">
        <v>0</v>
      </c>
      <c r="H32" s="78">
        <v>0</v>
      </c>
      <c r="I32" s="78">
        <v>200000</v>
      </c>
      <c r="J32" s="78">
        <v>2000000</v>
      </c>
      <c r="K32" s="78">
        <v>120931360</v>
      </c>
      <c r="L32" s="79">
        <v>201373894</v>
      </c>
      <c r="M32" s="77">
        <v>4279211</v>
      </c>
      <c r="N32" s="78">
        <v>0</v>
      </c>
      <c r="O32" s="78">
        <v>0</v>
      </c>
      <c r="P32" s="78">
        <v>0</v>
      </c>
      <c r="Q32" s="78">
        <v>1084743</v>
      </c>
      <c r="R32" s="78">
        <v>0</v>
      </c>
      <c r="S32" s="78">
        <v>182204999</v>
      </c>
      <c r="T32" s="78">
        <v>38123938</v>
      </c>
      <c r="U32" s="80">
        <v>225692891</v>
      </c>
      <c r="V32" s="81">
        <v>41794000</v>
      </c>
    </row>
    <row r="33" spans="1:22" ht="12.75">
      <c r="A33" s="47" t="s">
        <v>566</v>
      </c>
      <c r="B33" s="75" t="s">
        <v>136</v>
      </c>
      <c r="C33" s="76" t="s">
        <v>137</v>
      </c>
      <c r="D33" s="77">
        <v>47901309</v>
      </c>
      <c r="E33" s="78">
        <v>11930971</v>
      </c>
      <c r="F33" s="78">
        <v>0</v>
      </c>
      <c r="G33" s="78">
        <v>0</v>
      </c>
      <c r="H33" s="78">
        <v>0</v>
      </c>
      <c r="I33" s="78">
        <v>454000</v>
      </c>
      <c r="J33" s="78">
        <v>2000000</v>
      </c>
      <c r="K33" s="78">
        <v>46415215</v>
      </c>
      <c r="L33" s="79">
        <v>108701495</v>
      </c>
      <c r="M33" s="77">
        <v>5778548</v>
      </c>
      <c r="N33" s="78">
        <v>4682500</v>
      </c>
      <c r="O33" s="78">
        <v>0</v>
      </c>
      <c r="P33" s="78">
        <v>0</v>
      </c>
      <c r="Q33" s="78">
        <v>1009936</v>
      </c>
      <c r="R33" s="78">
        <v>0</v>
      </c>
      <c r="S33" s="78">
        <v>83700994</v>
      </c>
      <c r="T33" s="78">
        <v>15060760</v>
      </c>
      <c r="U33" s="80">
        <v>110232738</v>
      </c>
      <c r="V33" s="81">
        <v>17911994</v>
      </c>
    </row>
    <row r="34" spans="1:22" ht="12.75">
      <c r="A34" s="47" t="s">
        <v>566</v>
      </c>
      <c r="B34" s="75" t="s">
        <v>138</v>
      </c>
      <c r="C34" s="76" t="s">
        <v>139</v>
      </c>
      <c r="D34" s="77">
        <v>265938793</v>
      </c>
      <c r="E34" s="78">
        <v>267213408</v>
      </c>
      <c r="F34" s="78">
        <v>0</v>
      </c>
      <c r="G34" s="78">
        <v>0</v>
      </c>
      <c r="H34" s="78">
        <v>0</v>
      </c>
      <c r="I34" s="78">
        <v>154000</v>
      </c>
      <c r="J34" s="78">
        <v>22496360</v>
      </c>
      <c r="K34" s="78">
        <v>161207719</v>
      </c>
      <c r="L34" s="79">
        <v>717010280</v>
      </c>
      <c r="M34" s="77">
        <v>105875099</v>
      </c>
      <c r="N34" s="78">
        <v>241833559</v>
      </c>
      <c r="O34" s="78">
        <v>0</v>
      </c>
      <c r="P34" s="78">
        <v>0</v>
      </c>
      <c r="Q34" s="78">
        <v>44639345</v>
      </c>
      <c r="R34" s="78">
        <v>0</v>
      </c>
      <c r="S34" s="78">
        <v>180369000</v>
      </c>
      <c r="T34" s="78">
        <v>91247112</v>
      </c>
      <c r="U34" s="80">
        <v>663964115</v>
      </c>
      <c r="V34" s="81">
        <v>0</v>
      </c>
    </row>
    <row r="35" spans="1:22" ht="12.75">
      <c r="A35" s="47" t="s">
        <v>567</v>
      </c>
      <c r="B35" s="75" t="s">
        <v>481</v>
      </c>
      <c r="C35" s="76" t="s">
        <v>482</v>
      </c>
      <c r="D35" s="77">
        <v>308843099</v>
      </c>
      <c r="E35" s="78">
        <v>0</v>
      </c>
      <c r="F35" s="78">
        <v>26138535</v>
      </c>
      <c r="G35" s="78">
        <v>0</v>
      </c>
      <c r="H35" s="78">
        <v>0</v>
      </c>
      <c r="I35" s="78">
        <v>1260000</v>
      </c>
      <c r="J35" s="78">
        <v>200000000</v>
      </c>
      <c r="K35" s="78">
        <v>670015850</v>
      </c>
      <c r="L35" s="79">
        <v>1206257484</v>
      </c>
      <c r="M35" s="77">
        <v>0</v>
      </c>
      <c r="N35" s="78">
        <v>0</v>
      </c>
      <c r="O35" s="78">
        <v>178574017</v>
      </c>
      <c r="P35" s="78">
        <v>54246231</v>
      </c>
      <c r="Q35" s="78">
        <v>0</v>
      </c>
      <c r="R35" s="78">
        <v>0</v>
      </c>
      <c r="S35" s="78">
        <v>1072244000</v>
      </c>
      <c r="T35" s="78">
        <v>104351442</v>
      </c>
      <c r="U35" s="80">
        <v>1409415690</v>
      </c>
      <c r="V35" s="81">
        <v>471919198</v>
      </c>
    </row>
    <row r="36" spans="1:22" ht="13.5">
      <c r="A36" s="48"/>
      <c r="B36" s="82" t="s">
        <v>570</v>
      </c>
      <c r="C36" s="83"/>
      <c r="D36" s="84">
        <f aca="true" t="shared" si="3" ref="D36:V36">SUM(D29:D35)</f>
        <v>989449519</v>
      </c>
      <c r="E36" s="85">
        <f t="shared" si="3"/>
        <v>359214379</v>
      </c>
      <c r="F36" s="85">
        <f t="shared" si="3"/>
        <v>26138535</v>
      </c>
      <c r="G36" s="85">
        <f t="shared" si="3"/>
        <v>0</v>
      </c>
      <c r="H36" s="85">
        <f t="shared" si="3"/>
        <v>0</v>
      </c>
      <c r="I36" s="85">
        <f t="shared" si="3"/>
        <v>8283786</v>
      </c>
      <c r="J36" s="85">
        <f t="shared" si="3"/>
        <v>237337492</v>
      </c>
      <c r="K36" s="85">
        <f t="shared" si="3"/>
        <v>1290003074</v>
      </c>
      <c r="L36" s="86">
        <f t="shared" si="3"/>
        <v>2910426785</v>
      </c>
      <c r="M36" s="84">
        <f t="shared" si="3"/>
        <v>170574049</v>
      </c>
      <c r="N36" s="85">
        <f t="shared" si="3"/>
        <v>381776006</v>
      </c>
      <c r="O36" s="85">
        <f t="shared" si="3"/>
        <v>178574017</v>
      </c>
      <c r="P36" s="85">
        <f t="shared" si="3"/>
        <v>54246231</v>
      </c>
      <c r="Q36" s="85">
        <f t="shared" si="3"/>
        <v>75428614</v>
      </c>
      <c r="R36" s="85">
        <f t="shared" si="3"/>
        <v>26324998</v>
      </c>
      <c r="S36" s="85">
        <f t="shared" si="3"/>
        <v>1967884303</v>
      </c>
      <c r="T36" s="85">
        <f t="shared" si="3"/>
        <v>311061134</v>
      </c>
      <c r="U36" s="87">
        <f t="shared" si="3"/>
        <v>3165869352</v>
      </c>
      <c r="V36" s="88">
        <f t="shared" si="3"/>
        <v>654728092</v>
      </c>
    </row>
    <row r="37" spans="1:22" ht="12.75">
      <c r="A37" s="47" t="s">
        <v>566</v>
      </c>
      <c r="B37" s="75" t="s">
        <v>140</v>
      </c>
      <c r="C37" s="76" t="s">
        <v>141</v>
      </c>
      <c r="D37" s="77">
        <v>98540463</v>
      </c>
      <c r="E37" s="78">
        <v>26599079</v>
      </c>
      <c r="F37" s="78">
        <v>0</v>
      </c>
      <c r="G37" s="78">
        <v>0</v>
      </c>
      <c r="H37" s="78">
        <v>0</v>
      </c>
      <c r="I37" s="78">
        <v>53200</v>
      </c>
      <c r="J37" s="78">
        <v>7810820</v>
      </c>
      <c r="K37" s="78">
        <v>200822559</v>
      </c>
      <c r="L37" s="79">
        <v>333826121</v>
      </c>
      <c r="M37" s="77">
        <v>28254505</v>
      </c>
      <c r="N37" s="78">
        <v>25983014</v>
      </c>
      <c r="O37" s="78">
        <v>0</v>
      </c>
      <c r="P37" s="78">
        <v>0</v>
      </c>
      <c r="Q37" s="78">
        <v>2926915</v>
      </c>
      <c r="R37" s="78">
        <v>0</v>
      </c>
      <c r="S37" s="78">
        <v>241540000</v>
      </c>
      <c r="T37" s="78">
        <v>46207570</v>
      </c>
      <c r="U37" s="80">
        <v>344912004</v>
      </c>
      <c r="V37" s="81">
        <v>67795000</v>
      </c>
    </row>
    <row r="38" spans="1:22" ht="12.75">
      <c r="A38" s="47" t="s">
        <v>566</v>
      </c>
      <c r="B38" s="75" t="s">
        <v>142</v>
      </c>
      <c r="C38" s="76" t="s">
        <v>143</v>
      </c>
      <c r="D38" s="77">
        <v>87122340</v>
      </c>
      <c r="E38" s="78">
        <v>34506416</v>
      </c>
      <c r="F38" s="78">
        <v>0</v>
      </c>
      <c r="G38" s="78">
        <v>0</v>
      </c>
      <c r="H38" s="78">
        <v>0</v>
      </c>
      <c r="I38" s="78">
        <v>3163384</v>
      </c>
      <c r="J38" s="78">
        <v>4962966</v>
      </c>
      <c r="K38" s="78">
        <v>106509123</v>
      </c>
      <c r="L38" s="79">
        <v>236264229</v>
      </c>
      <c r="M38" s="77">
        <v>8146650</v>
      </c>
      <c r="N38" s="78">
        <v>41712079</v>
      </c>
      <c r="O38" s="78">
        <v>0</v>
      </c>
      <c r="P38" s="78">
        <v>0</v>
      </c>
      <c r="Q38" s="78">
        <v>9101160</v>
      </c>
      <c r="R38" s="78">
        <v>0</v>
      </c>
      <c r="S38" s="78">
        <v>189168000</v>
      </c>
      <c r="T38" s="78">
        <v>20926418</v>
      </c>
      <c r="U38" s="80">
        <v>269054307</v>
      </c>
      <c r="V38" s="81">
        <v>44850250</v>
      </c>
    </row>
    <row r="39" spans="1:22" ht="12.75">
      <c r="A39" s="47" t="s">
        <v>566</v>
      </c>
      <c r="B39" s="75" t="s">
        <v>144</v>
      </c>
      <c r="C39" s="76" t="s">
        <v>145</v>
      </c>
      <c r="D39" s="77">
        <v>95188237</v>
      </c>
      <c r="E39" s="78">
        <v>77868000</v>
      </c>
      <c r="F39" s="78">
        <v>0</v>
      </c>
      <c r="G39" s="78">
        <v>0</v>
      </c>
      <c r="H39" s="78">
        <v>0</v>
      </c>
      <c r="I39" s="78">
        <v>459107</v>
      </c>
      <c r="J39" s="78">
        <v>2575000</v>
      </c>
      <c r="K39" s="78">
        <v>62114687</v>
      </c>
      <c r="L39" s="79">
        <v>238205031</v>
      </c>
      <c r="M39" s="77">
        <v>38548980</v>
      </c>
      <c r="N39" s="78">
        <v>98609548</v>
      </c>
      <c r="O39" s="78">
        <v>0</v>
      </c>
      <c r="P39" s="78">
        <v>0</v>
      </c>
      <c r="Q39" s="78">
        <v>27990113</v>
      </c>
      <c r="R39" s="78">
        <v>0</v>
      </c>
      <c r="S39" s="78">
        <v>84257000</v>
      </c>
      <c r="T39" s="78">
        <v>30730921</v>
      </c>
      <c r="U39" s="80">
        <v>280136562</v>
      </c>
      <c r="V39" s="81">
        <v>23801000</v>
      </c>
    </row>
    <row r="40" spans="1:22" ht="12.75">
      <c r="A40" s="47" t="s">
        <v>567</v>
      </c>
      <c r="B40" s="75" t="s">
        <v>483</v>
      </c>
      <c r="C40" s="76" t="s">
        <v>484</v>
      </c>
      <c r="D40" s="77">
        <v>204357707</v>
      </c>
      <c r="E40" s="78">
        <v>0</v>
      </c>
      <c r="F40" s="78">
        <v>10000000</v>
      </c>
      <c r="G40" s="78">
        <v>0</v>
      </c>
      <c r="H40" s="78">
        <v>0</v>
      </c>
      <c r="I40" s="78">
        <v>3378000</v>
      </c>
      <c r="J40" s="78">
        <v>75020004</v>
      </c>
      <c r="K40" s="78">
        <v>276068777</v>
      </c>
      <c r="L40" s="79">
        <v>568824488</v>
      </c>
      <c r="M40" s="77">
        <v>0</v>
      </c>
      <c r="N40" s="78">
        <v>0</v>
      </c>
      <c r="O40" s="78">
        <v>115255045</v>
      </c>
      <c r="P40" s="78">
        <v>44599374</v>
      </c>
      <c r="Q40" s="78">
        <v>0</v>
      </c>
      <c r="R40" s="78">
        <v>0</v>
      </c>
      <c r="S40" s="78">
        <v>577785922</v>
      </c>
      <c r="T40" s="78">
        <v>30874606</v>
      </c>
      <c r="U40" s="80">
        <v>768514947</v>
      </c>
      <c r="V40" s="81">
        <v>209500000</v>
      </c>
    </row>
    <row r="41" spans="1:22" ht="13.5">
      <c r="A41" s="48"/>
      <c r="B41" s="82" t="s">
        <v>571</v>
      </c>
      <c r="C41" s="83"/>
      <c r="D41" s="84">
        <f aca="true" t="shared" si="4" ref="D41:V41">SUM(D37:D40)</f>
        <v>485208747</v>
      </c>
      <c r="E41" s="85">
        <f t="shared" si="4"/>
        <v>138973495</v>
      </c>
      <c r="F41" s="85">
        <f t="shared" si="4"/>
        <v>10000000</v>
      </c>
      <c r="G41" s="85">
        <f t="shared" si="4"/>
        <v>0</v>
      </c>
      <c r="H41" s="85">
        <f t="shared" si="4"/>
        <v>0</v>
      </c>
      <c r="I41" s="85">
        <f t="shared" si="4"/>
        <v>7053691</v>
      </c>
      <c r="J41" s="85">
        <f t="shared" si="4"/>
        <v>90368790</v>
      </c>
      <c r="K41" s="85">
        <f t="shared" si="4"/>
        <v>645515146</v>
      </c>
      <c r="L41" s="86">
        <f t="shared" si="4"/>
        <v>1377119869</v>
      </c>
      <c r="M41" s="84">
        <f t="shared" si="4"/>
        <v>74950135</v>
      </c>
      <c r="N41" s="85">
        <f t="shared" si="4"/>
        <v>166304641</v>
      </c>
      <c r="O41" s="85">
        <f t="shared" si="4"/>
        <v>115255045</v>
      </c>
      <c r="P41" s="85">
        <f t="shared" si="4"/>
        <v>44599374</v>
      </c>
      <c r="Q41" s="85">
        <f t="shared" si="4"/>
        <v>40018188</v>
      </c>
      <c r="R41" s="85">
        <f t="shared" si="4"/>
        <v>0</v>
      </c>
      <c r="S41" s="85">
        <f t="shared" si="4"/>
        <v>1092750922</v>
      </c>
      <c r="T41" s="85">
        <f t="shared" si="4"/>
        <v>128739515</v>
      </c>
      <c r="U41" s="87">
        <f t="shared" si="4"/>
        <v>1662617820</v>
      </c>
      <c r="V41" s="88">
        <f t="shared" si="4"/>
        <v>345946250</v>
      </c>
    </row>
    <row r="42" spans="1:22" ht="12.75">
      <c r="A42" s="47" t="s">
        <v>566</v>
      </c>
      <c r="B42" s="75" t="s">
        <v>146</v>
      </c>
      <c r="C42" s="76" t="s">
        <v>147</v>
      </c>
      <c r="D42" s="77">
        <v>143497095</v>
      </c>
      <c r="E42" s="78">
        <v>0</v>
      </c>
      <c r="F42" s="78">
        <v>0</v>
      </c>
      <c r="G42" s="78">
        <v>0</v>
      </c>
      <c r="H42" s="78">
        <v>0</v>
      </c>
      <c r="I42" s="78">
        <v>1173020</v>
      </c>
      <c r="J42" s="78">
        <v>9000000</v>
      </c>
      <c r="K42" s="78">
        <v>156954939</v>
      </c>
      <c r="L42" s="79">
        <v>310625054</v>
      </c>
      <c r="M42" s="77">
        <v>28628147</v>
      </c>
      <c r="N42" s="78">
        <v>0</v>
      </c>
      <c r="O42" s="78">
        <v>0</v>
      </c>
      <c r="P42" s="78">
        <v>0</v>
      </c>
      <c r="Q42" s="78">
        <v>1286045</v>
      </c>
      <c r="R42" s="78">
        <v>0</v>
      </c>
      <c r="S42" s="78">
        <v>311243988</v>
      </c>
      <c r="T42" s="78">
        <v>53956858</v>
      </c>
      <c r="U42" s="80">
        <v>395115038</v>
      </c>
      <c r="V42" s="81">
        <v>79325988</v>
      </c>
    </row>
    <row r="43" spans="1:22" ht="12.75">
      <c r="A43" s="47" t="s">
        <v>566</v>
      </c>
      <c r="B43" s="75" t="s">
        <v>148</v>
      </c>
      <c r="C43" s="76" t="s">
        <v>149</v>
      </c>
      <c r="D43" s="77">
        <v>71166461</v>
      </c>
      <c r="E43" s="78">
        <v>0</v>
      </c>
      <c r="F43" s="78">
        <v>0</v>
      </c>
      <c r="G43" s="78">
        <v>0</v>
      </c>
      <c r="H43" s="78">
        <v>0</v>
      </c>
      <c r="I43" s="78">
        <v>368200</v>
      </c>
      <c r="J43" s="78">
        <v>8416000</v>
      </c>
      <c r="K43" s="78">
        <v>138183967</v>
      </c>
      <c r="L43" s="79">
        <v>218134628</v>
      </c>
      <c r="M43" s="77">
        <v>8416000</v>
      </c>
      <c r="N43" s="78">
        <v>0</v>
      </c>
      <c r="O43" s="78">
        <v>0</v>
      </c>
      <c r="P43" s="78">
        <v>0</v>
      </c>
      <c r="Q43" s="78">
        <v>1000000</v>
      </c>
      <c r="R43" s="78">
        <v>0</v>
      </c>
      <c r="S43" s="78">
        <v>226394000</v>
      </c>
      <c r="T43" s="78">
        <v>25647239</v>
      </c>
      <c r="U43" s="80">
        <v>261457239</v>
      </c>
      <c r="V43" s="81">
        <v>83420000</v>
      </c>
    </row>
    <row r="44" spans="1:22" ht="12.75">
      <c r="A44" s="47" t="s">
        <v>566</v>
      </c>
      <c r="B44" s="75" t="s">
        <v>150</v>
      </c>
      <c r="C44" s="76" t="s">
        <v>151</v>
      </c>
      <c r="D44" s="77">
        <v>136961596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3171000</v>
      </c>
      <c r="K44" s="78">
        <v>194491799</v>
      </c>
      <c r="L44" s="79">
        <v>334624395</v>
      </c>
      <c r="M44" s="77">
        <v>7404502</v>
      </c>
      <c r="N44" s="78">
        <v>-2290658</v>
      </c>
      <c r="O44" s="78">
        <v>0</v>
      </c>
      <c r="P44" s="78">
        <v>0</v>
      </c>
      <c r="Q44" s="78">
        <v>226864</v>
      </c>
      <c r="R44" s="78">
        <v>0</v>
      </c>
      <c r="S44" s="78">
        <v>355792000</v>
      </c>
      <c r="T44" s="78">
        <v>92360455</v>
      </c>
      <c r="U44" s="80">
        <v>453493163</v>
      </c>
      <c r="V44" s="81">
        <v>96269000</v>
      </c>
    </row>
    <row r="45" spans="1:22" ht="12.75">
      <c r="A45" s="47" t="s">
        <v>566</v>
      </c>
      <c r="B45" s="75" t="s">
        <v>152</v>
      </c>
      <c r="C45" s="76" t="s">
        <v>153</v>
      </c>
      <c r="D45" s="77">
        <v>95075129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218604153</v>
      </c>
      <c r="L45" s="79">
        <v>313679282</v>
      </c>
      <c r="M45" s="77">
        <v>21015215</v>
      </c>
      <c r="N45" s="78">
        <v>0</v>
      </c>
      <c r="O45" s="78">
        <v>0</v>
      </c>
      <c r="P45" s="78">
        <v>0</v>
      </c>
      <c r="Q45" s="78">
        <v>1377378</v>
      </c>
      <c r="R45" s="78">
        <v>0</v>
      </c>
      <c r="S45" s="78">
        <v>233735874</v>
      </c>
      <c r="T45" s="78">
        <v>33665915</v>
      </c>
      <c r="U45" s="80">
        <v>289794382</v>
      </c>
      <c r="V45" s="81">
        <v>62611060</v>
      </c>
    </row>
    <row r="46" spans="1:22" ht="12.75">
      <c r="A46" s="47" t="s">
        <v>566</v>
      </c>
      <c r="B46" s="75" t="s">
        <v>154</v>
      </c>
      <c r="C46" s="76" t="s">
        <v>155</v>
      </c>
      <c r="D46" s="77">
        <v>442922790</v>
      </c>
      <c r="E46" s="78">
        <v>306543054</v>
      </c>
      <c r="F46" s="78">
        <v>0</v>
      </c>
      <c r="G46" s="78">
        <v>0</v>
      </c>
      <c r="H46" s="78">
        <v>0</v>
      </c>
      <c r="I46" s="78">
        <v>29969854</v>
      </c>
      <c r="J46" s="78">
        <v>29539809</v>
      </c>
      <c r="K46" s="78">
        <v>316430138</v>
      </c>
      <c r="L46" s="79">
        <v>1125405645</v>
      </c>
      <c r="M46" s="77">
        <v>246182733</v>
      </c>
      <c r="N46" s="78">
        <v>418513317</v>
      </c>
      <c r="O46" s="78">
        <v>0</v>
      </c>
      <c r="P46" s="78">
        <v>0</v>
      </c>
      <c r="Q46" s="78">
        <v>50341679</v>
      </c>
      <c r="R46" s="78">
        <v>0</v>
      </c>
      <c r="S46" s="78">
        <v>635533126</v>
      </c>
      <c r="T46" s="78">
        <v>93035458</v>
      </c>
      <c r="U46" s="80">
        <v>1443606313</v>
      </c>
      <c r="V46" s="81">
        <v>314202519</v>
      </c>
    </row>
    <row r="47" spans="1:22" ht="12.75">
      <c r="A47" s="47" t="s">
        <v>567</v>
      </c>
      <c r="B47" s="75" t="s">
        <v>485</v>
      </c>
      <c r="C47" s="76" t="s">
        <v>486</v>
      </c>
      <c r="D47" s="77">
        <v>533190058</v>
      </c>
      <c r="E47" s="78">
        <v>0</v>
      </c>
      <c r="F47" s="78">
        <v>70500000</v>
      </c>
      <c r="G47" s="78">
        <v>0</v>
      </c>
      <c r="H47" s="78">
        <v>0</v>
      </c>
      <c r="I47" s="78">
        <v>85000</v>
      </c>
      <c r="J47" s="78">
        <v>87671211</v>
      </c>
      <c r="K47" s="78">
        <v>778860561</v>
      </c>
      <c r="L47" s="79">
        <v>1470306830</v>
      </c>
      <c r="M47" s="77">
        <v>0</v>
      </c>
      <c r="N47" s="78">
        <v>0</v>
      </c>
      <c r="O47" s="78">
        <v>199289174</v>
      </c>
      <c r="P47" s="78">
        <v>85409452</v>
      </c>
      <c r="Q47" s="78">
        <v>0</v>
      </c>
      <c r="R47" s="78">
        <v>0</v>
      </c>
      <c r="S47" s="78">
        <v>1820853002</v>
      </c>
      <c r="T47" s="78">
        <v>391435659</v>
      </c>
      <c r="U47" s="80">
        <v>2496987287</v>
      </c>
      <c r="V47" s="81">
        <v>1022330000</v>
      </c>
    </row>
    <row r="48" spans="1:22" ht="13.5">
      <c r="A48" s="48"/>
      <c r="B48" s="82" t="s">
        <v>572</v>
      </c>
      <c r="C48" s="83"/>
      <c r="D48" s="84">
        <f aca="true" t="shared" si="5" ref="D48:V48">SUM(D42:D47)</f>
        <v>1422813129</v>
      </c>
      <c r="E48" s="85">
        <f t="shared" si="5"/>
        <v>306543054</v>
      </c>
      <c r="F48" s="85">
        <f t="shared" si="5"/>
        <v>70500000</v>
      </c>
      <c r="G48" s="85">
        <f t="shared" si="5"/>
        <v>0</v>
      </c>
      <c r="H48" s="85">
        <f t="shared" si="5"/>
        <v>0</v>
      </c>
      <c r="I48" s="85">
        <f t="shared" si="5"/>
        <v>31596074</v>
      </c>
      <c r="J48" s="85">
        <f t="shared" si="5"/>
        <v>137798020</v>
      </c>
      <c r="K48" s="85">
        <f t="shared" si="5"/>
        <v>1803525557</v>
      </c>
      <c r="L48" s="86">
        <f t="shared" si="5"/>
        <v>3772775834</v>
      </c>
      <c r="M48" s="84">
        <f t="shared" si="5"/>
        <v>311646597</v>
      </c>
      <c r="N48" s="85">
        <f t="shared" si="5"/>
        <v>416222659</v>
      </c>
      <c r="O48" s="85">
        <f t="shared" si="5"/>
        <v>199289174</v>
      </c>
      <c r="P48" s="85">
        <f t="shared" si="5"/>
        <v>85409452</v>
      </c>
      <c r="Q48" s="85">
        <f t="shared" si="5"/>
        <v>54231966</v>
      </c>
      <c r="R48" s="85">
        <f t="shared" si="5"/>
        <v>0</v>
      </c>
      <c r="S48" s="85">
        <f t="shared" si="5"/>
        <v>3583551990</v>
      </c>
      <c r="T48" s="85">
        <f t="shared" si="5"/>
        <v>690101584</v>
      </c>
      <c r="U48" s="87">
        <f t="shared" si="5"/>
        <v>5340453422</v>
      </c>
      <c r="V48" s="88">
        <f t="shared" si="5"/>
        <v>1658158567</v>
      </c>
    </row>
    <row r="49" spans="1:22" ht="12.75">
      <c r="A49" s="47" t="s">
        <v>566</v>
      </c>
      <c r="B49" s="75" t="s">
        <v>156</v>
      </c>
      <c r="C49" s="76" t="s">
        <v>157</v>
      </c>
      <c r="D49" s="77">
        <v>114330288</v>
      </c>
      <c r="E49" s="78">
        <v>42000000</v>
      </c>
      <c r="F49" s="78">
        <v>0</v>
      </c>
      <c r="G49" s="78">
        <v>0</v>
      </c>
      <c r="H49" s="78">
        <v>0</v>
      </c>
      <c r="I49" s="78">
        <v>0</v>
      </c>
      <c r="J49" s="78">
        <v>5000000</v>
      </c>
      <c r="K49" s="78">
        <v>176281753</v>
      </c>
      <c r="L49" s="79">
        <v>337612041</v>
      </c>
      <c r="M49" s="77">
        <v>35612498</v>
      </c>
      <c r="N49" s="78">
        <v>51956560</v>
      </c>
      <c r="O49" s="78">
        <v>0</v>
      </c>
      <c r="P49" s="78">
        <v>0</v>
      </c>
      <c r="Q49" s="78">
        <v>9859760</v>
      </c>
      <c r="R49" s="78">
        <v>0</v>
      </c>
      <c r="S49" s="78">
        <v>313976600</v>
      </c>
      <c r="T49" s="78">
        <v>24644050</v>
      </c>
      <c r="U49" s="80">
        <v>436049468</v>
      </c>
      <c r="V49" s="81">
        <v>98435100</v>
      </c>
    </row>
    <row r="50" spans="1:22" ht="12.75">
      <c r="A50" s="47" t="s">
        <v>566</v>
      </c>
      <c r="B50" s="75" t="s">
        <v>158</v>
      </c>
      <c r="C50" s="76" t="s">
        <v>159</v>
      </c>
      <c r="D50" s="77">
        <v>77304090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5000000</v>
      </c>
      <c r="K50" s="78">
        <v>191349167</v>
      </c>
      <c r="L50" s="79">
        <v>273653257</v>
      </c>
      <c r="M50" s="77">
        <v>15508500</v>
      </c>
      <c r="N50" s="78">
        <v>0</v>
      </c>
      <c r="O50" s="78">
        <v>0</v>
      </c>
      <c r="P50" s="78">
        <v>0</v>
      </c>
      <c r="Q50" s="78">
        <v>1500000</v>
      </c>
      <c r="R50" s="78">
        <v>0</v>
      </c>
      <c r="S50" s="78">
        <v>347098898</v>
      </c>
      <c r="T50" s="78">
        <v>47286549</v>
      </c>
      <c r="U50" s="80">
        <v>411393947</v>
      </c>
      <c r="V50" s="81">
        <v>76707000</v>
      </c>
    </row>
    <row r="51" spans="1:22" ht="12.75">
      <c r="A51" s="47" t="s">
        <v>566</v>
      </c>
      <c r="B51" s="75" t="s">
        <v>160</v>
      </c>
      <c r="C51" s="76" t="s">
        <v>161</v>
      </c>
      <c r="D51" s="77">
        <v>107802195</v>
      </c>
      <c r="E51" s="78">
        <v>33594401</v>
      </c>
      <c r="F51" s="78">
        <v>0</v>
      </c>
      <c r="G51" s="78">
        <v>0</v>
      </c>
      <c r="H51" s="78">
        <v>0</v>
      </c>
      <c r="I51" s="78">
        <v>400000</v>
      </c>
      <c r="J51" s="78">
        <v>2100735</v>
      </c>
      <c r="K51" s="78">
        <v>200072902</v>
      </c>
      <c r="L51" s="79">
        <v>343970233</v>
      </c>
      <c r="M51" s="77">
        <v>23570591</v>
      </c>
      <c r="N51" s="78">
        <v>35076375</v>
      </c>
      <c r="O51" s="78">
        <v>0</v>
      </c>
      <c r="P51" s="78">
        <v>0</v>
      </c>
      <c r="Q51" s="78">
        <v>2365059</v>
      </c>
      <c r="R51" s="78">
        <v>0</v>
      </c>
      <c r="S51" s="78">
        <v>307969000</v>
      </c>
      <c r="T51" s="78">
        <v>19965873</v>
      </c>
      <c r="U51" s="80">
        <v>388946898</v>
      </c>
      <c r="V51" s="81">
        <v>72446000</v>
      </c>
    </row>
    <row r="52" spans="1:22" ht="12.75">
      <c r="A52" s="47" t="s">
        <v>566</v>
      </c>
      <c r="B52" s="75" t="s">
        <v>162</v>
      </c>
      <c r="C52" s="76" t="s">
        <v>163</v>
      </c>
      <c r="D52" s="77">
        <v>60560517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1578000</v>
      </c>
      <c r="K52" s="78">
        <v>63568361</v>
      </c>
      <c r="L52" s="79">
        <v>125706878</v>
      </c>
      <c r="M52" s="77">
        <v>9118974</v>
      </c>
      <c r="N52" s="78">
        <v>0</v>
      </c>
      <c r="O52" s="78">
        <v>0</v>
      </c>
      <c r="P52" s="78">
        <v>0</v>
      </c>
      <c r="Q52" s="78">
        <v>0</v>
      </c>
      <c r="R52" s="78">
        <v>315600</v>
      </c>
      <c r="S52" s="78">
        <v>190289950</v>
      </c>
      <c r="T52" s="78">
        <v>6640747</v>
      </c>
      <c r="U52" s="80">
        <v>206365271</v>
      </c>
      <c r="V52" s="81">
        <v>77078950</v>
      </c>
    </row>
    <row r="53" spans="1:22" ht="12.75">
      <c r="A53" s="47" t="s">
        <v>567</v>
      </c>
      <c r="B53" s="75" t="s">
        <v>545</v>
      </c>
      <c r="C53" s="76" t="s">
        <v>546</v>
      </c>
      <c r="D53" s="77">
        <v>271303322</v>
      </c>
      <c r="E53" s="78">
        <v>0</v>
      </c>
      <c r="F53" s="78">
        <v>6000000</v>
      </c>
      <c r="G53" s="78">
        <v>0</v>
      </c>
      <c r="H53" s="78">
        <v>0</v>
      </c>
      <c r="I53" s="78">
        <v>808111</v>
      </c>
      <c r="J53" s="78">
        <v>25500000</v>
      </c>
      <c r="K53" s="78">
        <v>331870947</v>
      </c>
      <c r="L53" s="79">
        <v>635482380</v>
      </c>
      <c r="M53" s="77">
        <v>0</v>
      </c>
      <c r="N53" s="78">
        <v>0</v>
      </c>
      <c r="O53" s="78">
        <v>35000928</v>
      </c>
      <c r="P53" s="78">
        <v>4170812</v>
      </c>
      <c r="Q53" s="78">
        <v>0</v>
      </c>
      <c r="R53" s="78">
        <v>0</v>
      </c>
      <c r="S53" s="78">
        <v>1081657000</v>
      </c>
      <c r="T53" s="78">
        <v>88170926</v>
      </c>
      <c r="U53" s="80">
        <v>1208999666</v>
      </c>
      <c r="V53" s="81">
        <v>544914000</v>
      </c>
    </row>
    <row r="54" spans="1:22" ht="13.5">
      <c r="A54" s="48"/>
      <c r="B54" s="82" t="s">
        <v>573</v>
      </c>
      <c r="C54" s="83"/>
      <c r="D54" s="84">
        <f aca="true" t="shared" si="6" ref="D54:V54">SUM(D49:D53)</f>
        <v>631300412</v>
      </c>
      <c r="E54" s="85">
        <f t="shared" si="6"/>
        <v>75594401</v>
      </c>
      <c r="F54" s="85">
        <f t="shared" si="6"/>
        <v>6000000</v>
      </c>
      <c r="G54" s="85">
        <f t="shared" si="6"/>
        <v>0</v>
      </c>
      <c r="H54" s="85">
        <f t="shared" si="6"/>
        <v>0</v>
      </c>
      <c r="I54" s="85">
        <f t="shared" si="6"/>
        <v>1208111</v>
      </c>
      <c r="J54" s="85">
        <f t="shared" si="6"/>
        <v>39178735</v>
      </c>
      <c r="K54" s="85">
        <f t="shared" si="6"/>
        <v>963143130</v>
      </c>
      <c r="L54" s="86">
        <f t="shared" si="6"/>
        <v>1716424789</v>
      </c>
      <c r="M54" s="84">
        <f t="shared" si="6"/>
        <v>83810563</v>
      </c>
      <c r="N54" s="85">
        <f t="shared" si="6"/>
        <v>87032935</v>
      </c>
      <c r="O54" s="85">
        <f t="shared" si="6"/>
        <v>35000928</v>
      </c>
      <c r="P54" s="85">
        <f t="shared" si="6"/>
        <v>4170812</v>
      </c>
      <c r="Q54" s="85">
        <f t="shared" si="6"/>
        <v>13724819</v>
      </c>
      <c r="R54" s="85">
        <f t="shared" si="6"/>
        <v>315600</v>
      </c>
      <c r="S54" s="85">
        <f t="shared" si="6"/>
        <v>2240991448</v>
      </c>
      <c r="T54" s="85">
        <f t="shared" si="6"/>
        <v>186708145</v>
      </c>
      <c r="U54" s="87">
        <f t="shared" si="6"/>
        <v>2651755250</v>
      </c>
      <c r="V54" s="88">
        <f t="shared" si="6"/>
        <v>869581050</v>
      </c>
    </row>
    <row r="55" spans="1:22" ht="13.5">
      <c r="A55" s="49"/>
      <c r="B55" s="89" t="s">
        <v>574</v>
      </c>
      <c r="C55" s="90"/>
      <c r="D55" s="91">
        <f aca="true" t="shared" si="7" ref="D55:V55">SUM(D9:D10,D12:D19,D21:D27,D29:D35,D37:D40,D42:D47,D49:D53)</f>
        <v>11269445651</v>
      </c>
      <c r="E55" s="92">
        <f t="shared" si="7"/>
        <v>5963242859</v>
      </c>
      <c r="F55" s="92">
        <f t="shared" si="7"/>
        <v>673942397</v>
      </c>
      <c r="G55" s="92">
        <f t="shared" si="7"/>
        <v>0</v>
      </c>
      <c r="H55" s="92">
        <f t="shared" si="7"/>
        <v>0</v>
      </c>
      <c r="I55" s="92">
        <f t="shared" si="7"/>
        <v>306985981</v>
      </c>
      <c r="J55" s="92">
        <f t="shared" si="7"/>
        <v>1712609866</v>
      </c>
      <c r="K55" s="92">
        <f t="shared" si="7"/>
        <v>12619836754</v>
      </c>
      <c r="L55" s="93">
        <f t="shared" si="7"/>
        <v>32546063508</v>
      </c>
      <c r="M55" s="91">
        <f t="shared" si="7"/>
        <v>4869179755</v>
      </c>
      <c r="N55" s="92">
        <f t="shared" si="7"/>
        <v>7751712540</v>
      </c>
      <c r="O55" s="92">
        <f t="shared" si="7"/>
        <v>2318208352</v>
      </c>
      <c r="P55" s="92">
        <f t="shared" si="7"/>
        <v>1188716914</v>
      </c>
      <c r="Q55" s="92">
        <f t="shared" si="7"/>
        <v>920467558</v>
      </c>
      <c r="R55" s="92">
        <f t="shared" si="7"/>
        <v>58781316</v>
      </c>
      <c r="S55" s="92">
        <f t="shared" si="7"/>
        <v>17480748551</v>
      </c>
      <c r="T55" s="92">
        <f t="shared" si="7"/>
        <v>3153596771</v>
      </c>
      <c r="U55" s="94">
        <f t="shared" si="7"/>
        <v>37741411757</v>
      </c>
      <c r="V55" s="88">
        <f t="shared" si="7"/>
        <v>6427542670</v>
      </c>
    </row>
    <row r="56" spans="1:22" ht="12">
      <c r="A56" s="51"/>
      <c r="B56" s="130" t="s">
        <v>43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56:T56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B20" sqref="B20:U2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575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564</v>
      </c>
      <c r="B9" s="75" t="s">
        <v>55</v>
      </c>
      <c r="C9" s="76" t="s">
        <v>56</v>
      </c>
      <c r="D9" s="77">
        <v>1947213670</v>
      </c>
      <c r="E9" s="78">
        <v>1469051259</v>
      </c>
      <c r="F9" s="78">
        <v>539808595</v>
      </c>
      <c r="G9" s="78">
        <v>0</v>
      </c>
      <c r="H9" s="78">
        <v>0</v>
      </c>
      <c r="I9" s="78">
        <v>144362171</v>
      </c>
      <c r="J9" s="78">
        <v>353964434</v>
      </c>
      <c r="K9" s="78">
        <v>1849443428</v>
      </c>
      <c r="L9" s="79">
        <v>6303843557</v>
      </c>
      <c r="M9" s="77">
        <v>1127398719</v>
      </c>
      <c r="N9" s="78">
        <v>2372147822</v>
      </c>
      <c r="O9" s="78">
        <v>889907554</v>
      </c>
      <c r="P9" s="78">
        <v>275515570</v>
      </c>
      <c r="Q9" s="78">
        <v>121711699</v>
      </c>
      <c r="R9" s="78">
        <v>0</v>
      </c>
      <c r="S9" s="78">
        <v>2039423549</v>
      </c>
      <c r="T9" s="78">
        <v>511784968</v>
      </c>
      <c r="U9" s="80">
        <v>7337889881</v>
      </c>
      <c r="V9" s="81">
        <v>1033466339</v>
      </c>
    </row>
    <row r="10" spans="1:22" ht="13.5">
      <c r="A10" s="48"/>
      <c r="B10" s="82" t="s">
        <v>565</v>
      </c>
      <c r="C10" s="83"/>
      <c r="D10" s="84">
        <f aca="true" t="shared" si="0" ref="D10:V10">D9</f>
        <v>1947213670</v>
      </c>
      <c r="E10" s="85">
        <f t="shared" si="0"/>
        <v>1469051259</v>
      </c>
      <c r="F10" s="85">
        <f t="shared" si="0"/>
        <v>539808595</v>
      </c>
      <c r="G10" s="85">
        <f t="shared" si="0"/>
        <v>0</v>
      </c>
      <c r="H10" s="85">
        <f t="shared" si="0"/>
        <v>0</v>
      </c>
      <c r="I10" s="85">
        <f t="shared" si="0"/>
        <v>144362171</v>
      </c>
      <c r="J10" s="85">
        <f t="shared" si="0"/>
        <v>353964434</v>
      </c>
      <c r="K10" s="85">
        <f t="shared" si="0"/>
        <v>1849443428</v>
      </c>
      <c r="L10" s="86">
        <f t="shared" si="0"/>
        <v>6303843557</v>
      </c>
      <c r="M10" s="84">
        <f t="shared" si="0"/>
        <v>1127398719</v>
      </c>
      <c r="N10" s="85">
        <f t="shared" si="0"/>
        <v>2372147822</v>
      </c>
      <c r="O10" s="85">
        <f t="shared" si="0"/>
        <v>889907554</v>
      </c>
      <c r="P10" s="85">
        <f t="shared" si="0"/>
        <v>275515570</v>
      </c>
      <c r="Q10" s="85">
        <f t="shared" si="0"/>
        <v>121711699</v>
      </c>
      <c r="R10" s="85">
        <f t="shared" si="0"/>
        <v>0</v>
      </c>
      <c r="S10" s="85">
        <f t="shared" si="0"/>
        <v>2039423549</v>
      </c>
      <c r="T10" s="85">
        <f t="shared" si="0"/>
        <v>511784968</v>
      </c>
      <c r="U10" s="87">
        <f t="shared" si="0"/>
        <v>7337889881</v>
      </c>
      <c r="V10" s="88">
        <f t="shared" si="0"/>
        <v>1033466339</v>
      </c>
    </row>
    <row r="11" spans="1:22" ht="12.75">
      <c r="A11" s="47" t="s">
        <v>566</v>
      </c>
      <c r="B11" s="75" t="s">
        <v>164</v>
      </c>
      <c r="C11" s="76" t="s">
        <v>165</v>
      </c>
      <c r="D11" s="77">
        <v>51715358</v>
      </c>
      <c r="E11" s="78">
        <v>30000000</v>
      </c>
      <c r="F11" s="78">
        <v>2000000</v>
      </c>
      <c r="G11" s="78">
        <v>0</v>
      </c>
      <c r="H11" s="78">
        <v>0</v>
      </c>
      <c r="I11" s="78">
        <v>52850</v>
      </c>
      <c r="J11" s="78">
        <v>22998206</v>
      </c>
      <c r="K11" s="78">
        <v>73380340</v>
      </c>
      <c r="L11" s="79">
        <v>180146754</v>
      </c>
      <c r="M11" s="77">
        <v>19797160</v>
      </c>
      <c r="N11" s="78">
        <v>22967000</v>
      </c>
      <c r="O11" s="78">
        <v>8865000</v>
      </c>
      <c r="P11" s="78">
        <v>8486000</v>
      </c>
      <c r="Q11" s="78">
        <v>10108000</v>
      </c>
      <c r="R11" s="78">
        <v>0</v>
      </c>
      <c r="S11" s="78">
        <v>111001000</v>
      </c>
      <c r="T11" s="78">
        <v>7309667</v>
      </c>
      <c r="U11" s="80">
        <v>188533827</v>
      </c>
      <c r="V11" s="81">
        <v>49949000</v>
      </c>
    </row>
    <row r="12" spans="1:22" ht="12.75">
      <c r="A12" s="47" t="s">
        <v>566</v>
      </c>
      <c r="B12" s="75" t="s">
        <v>166</v>
      </c>
      <c r="C12" s="76" t="s">
        <v>167</v>
      </c>
      <c r="D12" s="77">
        <v>112522961</v>
      </c>
      <c r="E12" s="78">
        <v>48657350</v>
      </c>
      <c r="F12" s="78">
        <v>34000000</v>
      </c>
      <c r="G12" s="78">
        <v>0</v>
      </c>
      <c r="H12" s="78">
        <v>0</v>
      </c>
      <c r="I12" s="78">
        <v>0</v>
      </c>
      <c r="J12" s="78">
        <v>41291163</v>
      </c>
      <c r="K12" s="78">
        <v>149295991</v>
      </c>
      <c r="L12" s="79">
        <v>385767465</v>
      </c>
      <c r="M12" s="77">
        <v>21158287</v>
      </c>
      <c r="N12" s="78">
        <v>70079620</v>
      </c>
      <c r="O12" s="78">
        <v>16427462</v>
      </c>
      <c r="P12" s="78">
        <v>15347109</v>
      </c>
      <c r="Q12" s="78">
        <v>11180915</v>
      </c>
      <c r="R12" s="78">
        <v>0</v>
      </c>
      <c r="S12" s="78">
        <v>124820691</v>
      </c>
      <c r="T12" s="78">
        <v>15491968</v>
      </c>
      <c r="U12" s="80">
        <v>274506052</v>
      </c>
      <c r="V12" s="81">
        <v>44240691</v>
      </c>
    </row>
    <row r="13" spans="1:22" ht="12.75">
      <c r="A13" s="47" t="s">
        <v>566</v>
      </c>
      <c r="B13" s="75" t="s">
        <v>168</v>
      </c>
      <c r="C13" s="76" t="s">
        <v>169</v>
      </c>
      <c r="D13" s="77">
        <v>72060588</v>
      </c>
      <c r="E13" s="78">
        <v>26692685</v>
      </c>
      <c r="F13" s="78">
        <v>0</v>
      </c>
      <c r="G13" s="78">
        <v>0</v>
      </c>
      <c r="H13" s="78">
        <v>0</v>
      </c>
      <c r="I13" s="78">
        <v>4879000</v>
      </c>
      <c r="J13" s="78">
        <v>22690500</v>
      </c>
      <c r="K13" s="78">
        <v>74860013</v>
      </c>
      <c r="L13" s="79">
        <v>201182786</v>
      </c>
      <c r="M13" s="77">
        <v>7981014</v>
      </c>
      <c r="N13" s="78">
        <v>36128820</v>
      </c>
      <c r="O13" s="78">
        <v>11591579</v>
      </c>
      <c r="P13" s="78">
        <v>10575599</v>
      </c>
      <c r="Q13" s="78">
        <v>6706056</v>
      </c>
      <c r="R13" s="78">
        <v>0</v>
      </c>
      <c r="S13" s="78">
        <v>171101001</v>
      </c>
      <c r="T13" s="78">
        <v>47155124</v>
      </c>
      <c r="U13" s="80">
        <v>291239193</v>
      </c>
      <c r="V13" s="81">
        <v>104708000</v>
      </c>
    </row>
    <row r="14" spans="1:22" ht="12.75">
      <c r="A14" s="47" t="s">
        <v>567</v>
      </c>
      <c r="B14" s="75" t="s">
        <v>487</v>
      </c>
      <c r="C14" s="76" t="s">
        <v>488</v>
      </c>
      <c r="D14" s="77">
        <v>42370383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22897660</v>
      </c>
      <c r="L14" s="79">
        <v>65268043</v>
      </c>
      <c r="M14" s="77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64761500</v>
      </c>
      <c r="T14" s="78">
        <v>506543</v>
      </c>
      <c r="U14" s="80">
        <v>65268043</v>
      </c>
      <c r="V14" s="81">
        <v>0</v>
      </c>
    </row>
    <row r="15" spans="1:22" ht="13.5">
      <c r="A15" s="48"/>
      <c r="B15" s="82" t="s">
        <v>576</v>
      </c>
      <c r="C15" s="83"/>
      <c r="D15" s="84">
        <f aca="true" t="shared" si="1" ref="D15:V15">SUM(D11:D14)</f>
        <v>278669290</v>
      </c>
      <c r="E15" s="85">
        <f t="shared" si="1"/>
        <v>105350035</v>
      </c>
      <c r="F15" s="85">
        <f t="shared" si="1"/>
        <v>36000000</v>
      </c>
      <c r="G15" s="85">
        <f t="shared" si="1"/>
        <v>0</v>
      </c>
      <c r="H15" s="85">
        <f t="shared" si="1"/>
        <v>0</v>
      </c>
      <c r="I15" s="85">
        <f t="shared" si="1"/>
        <v>4931850</v>
      </c>
      <c r="J15" s="85">
        <f t="shared" si="1"/>
        <v>86979869</v>
      </c>
      <c r="K15" s="85">
        <f t="shared" si="1"/>
        <v>320434004</v>
      </c>
      <c r="L15" s="86">
        <f t="shared" si="1"/>
        <v>832365048</v>
      </c>
      <c r="M15" s="84">
        <f t="shared" si="1"/>
        <v>48936461</v>
      </c>
      <c r="N15" s="85">
        <f t="shared" si="1"/>
        <v>129175440</v>
      </c>
      <c r="O15" s="85">
        <f t="shared" si="1"/>
        <v>36884041</v>
      </c>
      <c r="P15" s="85">
        <f t="shared" si="1"/>
        <v>34408708</v>
      </c>
      <c r="Q15" s="85">
        <f t="shared" si="1"/>
        <v>27994971</v>
      </c>
      <c r="R15" s="85">
        <f t="shared" si="1"/>
        <v>0</v>
      </c>
      <c r="S15" s="85">
        <f t="shared" si="1"/>
        <v>471684192</v>
      </c>
      <c r="T15" s="85">
        <f t="shared" si="1"/>
        <v>70463302</v>
      </c>
      <c r="U15" s="87">
        <f t="shared" si="1"/>
        <v>819547115</v>
      </c>
      <c r="V15" s="88">
        <f t="shared" si="1"/>
        <v>198897691</v>
      </c>
    </row>
    <row r="16" spans="1:22" ht="12.75">
      <c r="A16" s="47" t="s">
        <v>566</v>
      </c>
      <c r="B16" s="75" t="s">
        <v>170</v>
      </c>
      <c r="C16" s="76" t="s">
        <v>171</v>
      </c>
      <c r="D16" s="77">
        <v>94017000</v>
      </c>
      <c r="E16" s="78">
        <v>39858201</v>
      </c>
      <c r="F16" s="78">
        <v>2990000</v>
      </c>
      <c r="G16" s="78">
        <v>0</v>
      </c>
      <c r="H16" s="78">
        <v>0</v>
      </c>
      <c r="I16" s="78">
        <v>1406000</v>
      </c>
      <c r="J16" s="78">
        <v>51323799</v>
      </c>
      <c r="K16" s="78">
        <v>83165329</v>
      </c>
      <c r="L16" s="79">
        <v>272760329</v>
      </c>
      <c r="M16" s="77">
        <v>44450000</v>
      </c>
      <c r="N16" s="78">
        <v>34631000</v>
      </c>
      <c r="O16" s="78">
        <v>40167000</v>
      </c>
      <c r="P16" s="78">
        <v>23269000</v>
      </c>
      <c r="Q16" s="78">
        <v>15045000</v>
      </c>
      <c r="R16" s="78">
        <v>0</v>
      </c>
      <c r="S16" s="78">
        <v>144431098</v>
      </c>
      <c r="T16" s="78">
        <v>6437124</v>
      </c>
      <c r="U16" s="80">
        <v>308430222</v>
      </c>
      <c r="V16" s="81">
        <v>34019000</v>
      </c>
    </row>
    <row r="17" spans="1:22" ht="12.75">
      <c r="A17" s="47" t="s">
        <v>566</v>
      </c>
      <c r="B17" s="75" t="s">
        <v>172</v>
      </c>
      <c r="C17" s="76" t="s">
        <v>173</v>
      </c>
      <c r="D17" s="77">
        <v>41097109</v>
      </c>
      <c r="E17" s="78">
        <v>30000000</v>
      </c>
      <c r="F17" s="78">
        <v>4600000</v>
      </c>
      <c r="G17" s="78">
        <v>0</v>
      </c>
      <c r="H17" s="78">
        <v>0</v>
      </c>
      <c r="I17" s="78">
        <v>420000</v>
      </c>
      <c r="J17" s="78">
        <v>989000</v>
      </c>
      <c r="K17" s="78">
        <v>28555836</v>
      </c>
      <c r="L17" s="79">
        <v>105661945</v>
      </c>
      <c r="M17" s="77">
        <v>4903419</v>
      </c>
      <c r="N17" s="78">
        <v>13854057</v>
      </c>
      <c r="O17" s="78">
        <v>2474000</v>
      </c>
      <c r="P17" s="78">
        <v>10035511</v>
      </c>
      <c r="Q17" s="78">
        <v>6724180</v>
      </c>
      <c r="R17" s="78">
        <v>0</v>
      </c>
      <c r="S17" s="78">
        <v>178261000</v>
      </c>
      <c r="T17" s="78">
        <v>15001203</v>
      </c>
      <c r="U17" s="80">
        <v>231253370</v>
      </c>
      <c r="V17" s="81">
        <v>125086000</v>
      </c>
    </row>
    <row r="18" spans="1:22" ht="12.75">
      <c r="A18" s="47" t="s">
        <v>566</v>
      </c>
      <c r="B18" s="75" t="s">
        <v>174</v>
      </c>
      <c r="C18" s="76" t="s">
        <v>175</v>
      </c>
      <c r="D18" s="77">
        <v>63593913</v>
      </c>
      <c r="E18" s="78">
        <v>28635000</v>
      </c>
      <c r="F18" s="78">
        <v>3500000</v>
      </c>
      <c r="G18" s="78">
        <v>260000</v>
      </c>
      <c r="H18" s="78">
        <v>1500000</v>
      </c>
      <c r="I18" s="78">
        <v>2958000</v>
      </c>
      <c r="J18" s="78">
        <v>6100000</v>
      </c>
      <c r="K18" s="78">
        <v>74234409</v>
      </c>
      <c r="L18" s="79">
        <v>180781322</v>
      </c>
      <c r="M18" s="77">
        <v>18084600</v>
      </c>
      <c r="N18" s="78">
        <v>36415490</v>
      </c>
      <c r="O18" s="78">
        <v>8676707</v>
      </c>
      <c r="P18" s="78">
        <v>7055000</v>
      </c>
      <c r="Q18" s="78">
        <v>4466700</v>
      </c>
      <c r="R18" s="78">
        <v>0</v>
      </c>
      <c r="S18" s="78">
        <v>93826500</v>
      </c>
      <c r="T18" s="78">
        <v>5532000</v>
      </c>
      <c r="U18" s="80">
        <v>174056997</v>
      </c>
      <c r="V18" s="81">
        <v>23837500</v>
      </c>
    </row>
    <row r="19" spans="1:22" ht="12.75">
      <c r="A19" s="47" t="s">
        <v>566</v>
      </c>
      <c r="B19" s="75" t="s">
        <v>62</v>
      </c>
      <c r="C19" s="76" t="s">
        <v>63</v>
      </c>
      <c r="D19" s="77">
        <v>732641693</v>
      </c>
      <c r="E19" s="78">
        <v>442231254</v>
      </c>
      <c r="F19" s="78">
        <v>478973477</v>
      </c>
      <c r="G19" s="78">
        <v>0</v>
      </c>
      <c r="H19" s="78">
        <v>0</v>
      </c>
      <c r="I19" s="78">
        <v>133864802</v>
      </c>
      <c r="J19" s="78">
        <v>142020000</v>
      </c>
      <c r="K19" s="78">
        <v>485705086</v>
      </c>
      <c r="L19" s="79">
        <v>2415436312</v>
      </c>
      <c r="M19" s="77">
        <v>294052535</v>
      </c>
      <c r="N19" s="78">
        <v>673476058</v>
      </c>
      <c r="O19" s="78">
        <v>361259659</v>
      </c>
      <c r="P19" s="78">
        <v>155578326</v>
      </c>
      <c r="Q19" s="78">
        <v>88430380</v>
      </c>
      <c r="R19" s="78">
        <v>0</v>
      </c>
      <c r="S19" s="78">
        <v>624658000</v>
      </c>
      <c r="T19" s="78">
        <v>456249192</v>
      </c>
      <c r="U19" s="80">
        <v>2653704150</v>
      </c>
      <c r="V19" s="81">
        <v>163406000</v>
      </c>
    </row>
    <row r="20" spans="1:22" ht="12.75">
      <c r="A20" s="47" t="s">
        <v>566</v>
      </c>
      <c r="B20" s="75" t="s">
        <v>176</v>
      </c>
      <c r="C20" s="76" t="s">
        <v>177</v>
      </c>
      <c r="D20" s="77">
        <v>148438338</v>
      </c>
      <c r="E20" s="78">
        <v>0</v>
      </c>
      <c r="F20" s="78">
        <v>0</v>
      </c>
      <c r="G20" s="78">
        <v>0</v>
      </c>
      <c r="H20" s="78">
        <v>0</v>
      </c>
      <c r="I20" s="78">
        <v>15000000</v>
      </c>
      <c r="J20" s="78">
        <v>37500000</v>
      </c>
      <c r="K20" s="78">
        <v>245639000</v>
      </c>
      <c r="L20" s="79">
        <v>446577338</v>
      </c>
      <c r="M20" s="77">
        <v>22686000</v>
      </c>
      <c r="N20" s="78">
        <v>81974000</v>
      </c>
      <c r="O20" s="78">
        <v>46114000</v>
      </c>
      <c r="P20" s="78">
        <v>19664000</v>
      </c>
      <c r="Q20" s="78">
        <v>21591000</v>
      </c>
      <c r="R20" s="78">
        <v>0</v>
      </c>
      <c r="S20" s="78">
        <v>152250788</v>
      </c>
      <c r="T20" s="78">
        <v>33147000</v>
      </c>
      <c r="U20" s="80">
        <v>377426788</v>
      </c>
      <c r="V20" s="81">
        <v>32405788</v>
      </c>
    </row>
    <row r="21" spans="1:22" ht="12.75">
      <c r="A21" s="47" t="s">
        <v>567</v>
      </c>
      <c r="B21" s="75" t="s">
        <v>489</v>
      </c>
      <c r="C21" s="76" t="s">
        <v>490</v>
      </c>
      <c r="D21" s="77">
        <v>83176000</v>
      </c>
      <c r="E21" s="78">
        <v>0</v>
      </c>
      <c r="F21" s="78">
        <v>0</v>
      </c>
      <c r="G21" s="78">
        <v>0</v>
      </c>
      <c r="H21" s="78">
        <v>0</v>
      </c>
      <c r="I21" s="78">
        <v>763000</v>
      </c>
      <c r="J21" s="78">
        <v>0</v>
      </c>
      <c r="K21" s="78">
        <v>52673841</v>
      </c>
      <c r="L21" s="79">
        <v>136612841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125445000</v>
      </c>
      <c r="T21" s="78">
        <v>3264000</v>
      </c>
      <c r="U21" s="80">
        <v>128709000</v>
      </c>
      <c r="V21" s="81">
        <v>0</v>
      </c>
    </row>
    <row r="22" spans="1:22" ht="13.5">
      <c r="A22" s="48"/>
      <c r="B22" s="82" t="s">
        <v>577</v>
      </c>
      <c r="C22" s="83"/>
      <c r="D22" s="84">
        <f aca="true" t="shared" si="2" ref="D22:V22">SUM(D16:D21)</f>
        <v>1162964053</v>
      </c>
      <c r="E22" s="85">
        <f t="shared" si="2"/>
        <v>540724455</v>
      </c>
      <c r="F22" s="85">
        <f t="shared" si="2"/>
        <v>490063477</v>
      </c>
      <c r="G22" s="85">
        <f t="shared" si="2"/>
        <v>260000</v>
      </c>
      <c r="H22" s="85">
        <f t="shared" si="2"/>
        <v>1500000</v>
      </c>
      <c r="I22" s="85">
        <f t="shared" si="2"/>
        <v>154411802</v>
      </c>
      <c r="J22" s="85">
        <f t="shared" si="2"/>
        <v>237932799</v>
      </c>
      <c r="K22" s="85">
        <f t="shared" si="2"/>
        <v>969973501</v>
      </c>
      <c r="L22" s="86">
        <f t="shared" si="2"/>
        <v>3557830087</v>
      </c>
      <c r="M22" s="84">
        <f t="shared" si="2"/>
        <v>384176554</v>
      </c>
      <c r="N22" s="85">
        <f t="shared" si="2"/>
        <v>840350605</v>
      </c>
      <c r="O22" s="85">
        <f t="shared" si="2"/>
        <v>458691366</v>
      </c>
      <c r="P22" s="85">
        <f t="shared" si="2"/>
        <v>215601837</v>
      </c>
      <c r="Q22" s="85">
        <f t="shared" si="2"/>
        <v>136257260</v>
      </c>
      <c r="R22" s="85">
        <f t="shared" si="2"/>
        <v>0</v>
      </c>
      <c r="S22" s="85">
        <f t="shared" si="2"/>
        <v>1318872386</v>
      </c>
      <c r="T22" s="85">
        <f t="shared" si="2"/>
        <v>519630519</v>
      </c>
      <c r="U22" s="87">
        <f t="shared" si="2"/>
        <v>3873580527</v>
      </c>
      <c r="V22" s="88">
        <f t="shared" si="2"/>
        <v>378754288</v>
      </c>
    </row>
    <row r="23" spans="1:22" ht="12.75">
      <c r="A23" s="47" t="s">
        <v>566</v>
      </c>
      <c r="B23" s="75" t="s">
        <v>178</v>
      </c>
      <c r="C23" s="76" t="s">
        <v>179</v>
      </c>
      <c r="D23" s="77">
        <v>207481226</v>
      </c>
      <c r="E23" s="78">
        <v>67000000</v>
      </c>
      <c r="F23" s="78">
        <v>0</v>
      </c>
      <c r="G23" s="78">
        <v>0</v>
      </c>
      <c r="H23" s="78">
        <v>0</v>
      </c>
      <c r="I23" s="78">
        <v>2600000</v>
      </c>
      <c r="J23" s="78">
        <v>55999682</v>
      </c>
      <c r="K23" s="78">
        <v>325025920</v>
      </c>
      <c r="L23" s="79">
        <v>658106828</v>
      </c>
      <c r="M23" s="77">
        <v>50000000</v>
      </c>
      <c r="N23" s="78">
        <v>75706956</v>
      </c>
      <c r="O23" s="78">
        <v>55001885</v>
      </c>
      <c r="P23" s="78">
        <v>25019903</v>
      </c>
      <c r="Q23" s="78">
        <v>29999887</v>
      </c>
      <c r="R23" s="78">
        <v>0</v>
      </c>
      <c r="S23" s="78">
        <v>278609999</v>
      </c>
      <c r="T23" s="78">
        <v>37210973</v>
      </c>
      <c r="U23" s="80">
        <v>551549603</v>
      </c>
      <c r="V23" s="81">
        <v>101466000</v>
      </c>
    </row>
    <row r="24" spans="1:22" ht="12.75">
      <c r="A24" s="47" t="s">
        <v>566</v>
      </c>
      <c r="B24" s="75" t="s">
        <v>180</v>
      </c>
      <c r="C24" s="76" t="s">
        <v>181</v>
      </c>
      <c r="D24" s="77">
        <v>246273754</v>
      </c>
      <c r="E24" s="78">
        <v>161997710</v>
      </c>
      <c r="F24" s="78">
        <v>0</v>
      </c>
      <c r="G24" s="78">
        <v>0</v>
      </c>
      <c r="H24" s="78">
        <v>0</v>
      </c>
      <c r="I24" s="78">
        <v>8500000</v>
      </c>
      <c r="J24" s="78">
        <v>117111545</v>
      </c>
      <c r="K24" s="78">
        <v>345442425</v>
      </c>
      <c r="L24" s="79">
        <v>879325434</v>
      </c>
      <c r="M24" s="77">
        <v>156034669</v>
      </c>
      <c r="N24" s="78">
        <v>224906580</v>
      </c>
      <c r="O24" s="78">
        <v>72693563</v>
      </c>
      <c r="P24" s="78">
        <v>54205886</v>
      </c>
      <c r="Q24" s="78">
        <v>50492692</v>
      </c>
      <c r="R24" s="78">
        <v>0</v>
      </c>
      <c r="S24" s="78">
        <v>223545000</v>
      </c>
      <c r="T24" s="78">
        <v>179841252</v>
      </c>
      <c r="U24" s="80">
        <v>961719642</v>
      </c>
      <c r="V24" s="81">
        <v>72914000</v>
      </c>
    </row>
    <row r="25" spans="1:22" ht="12.75">
      <c r="A25" s="47" t="s">
        <v>566</v>
      </c>
      <c r="B25" s="75" t="s">
        <v>182</v>
      </c>
      <c r="C25" s="76" t="s">
        <v>183</v>
      </c>
      <c r="D25" s="77">
        <v>105019841</v>
      </c>
      <c r="E25" s="78">
        <v>53091421</v>
      </c>
      <c r="F25" s="78">
        <v>770000</v>
      </c>
      <c r="G25" s="78">
        <v>0</v>
      </c>
      <c r="H25" s="78">
        <v>0</v>
      </c>
      <c r="I25" s="78">
        <v>17845133</v>
      </c>
      <c r="J25" s="78">
        <v>55027045</v>
      </c>
      <c r="K25" s="78">
        <v>125236809</v>
      </c>
      <c r="L25" s="79">
        <v>356990249</v>
      </c>
      <c r="M25" s="77">
        <v>21272655</v>
      </c>
      <c r="N25" s="78">
        <v>53727406</v>
      </c>
      <c r="O25" s="78">
        <v>56375445</v>
      </c>
      <c r="P25" s="78">
        <v>22810014</v>
      </c>
      <c r="Q25" s="78">
        <v>22191109</v>
      </c>
      <c r="R25" s="78">
        <v>0</v>
      </c>
      <c r="S25" s="78">
        <v>155293999</v>
      </c>
      <c r="T25" s="78">
        <v>65352252</v>
      </c>
      <c r="U25" s="80">
        <v>397022880</v>
      </c>
      <c r="V25" s="81">
        <v>64927000</v>
      </c>
    </row>
    <row r="26" spans="1:22" ht="12.75">
      <c r="A26" s="47" t="s">
        <v>566</v>
      </c>
      <c r="B26" s="75" t="s">
        <v>184</v>
      </c>
      <c r="C26" s="76" t="s">
        <v>185</v>
      </c>
      <c r="D26" s="77">
        <v>489671490</v>
      </c>
      <c r="E26" s="78">
        <v>600000000</v>
      </c>
      <c r="F26" s="78">
        <v>31596347</v>
      </c>
      <c r="G26" s="78">
        <v>0</v>
      </c>
      <c r="H26" s="78">
        <v>0</v>
      </c>
      <c r="I26" s="78">
        <v>8959596</v>
      </c>
      <c r="J26" s="78">
        <v>250000000</v>
      </c>
      <c r="K26" s="78">
        <v>741723325</v>
      </c>
      <c r="L26" s="79">
        <v>2121950758</v>
      </c>
      <c r="M26" s="77">
        <v>207596000</v>
      </c>
      <c r="N26" s="78">
        <v>376252629</v>
      </c>
      <c r="O26" s="78">
        <v>83013815</v>
      </c>
      <c r="P26" s="78">
        <v>44072086</v>
      </c>
      <c r="Q26" s="78">
        <v>36921496</v>
      </c>
      <c r="R26" s="78">
        <v>0</v>
      </c>
      <c r="S26" s="78">
        <v>771125000</v>
      </c>
      <c r="T26" s="78">
        <v>293290727</v>
      </c>
      <c r="U26" s="80">
        <v>1812271753</v>
      </c>
      <c r="V26" s="81">
        <v>223321000</v>
      </c>
    </row>
    <row r="27" spans="1:22" ht="12.75">
      <c r="A27" s="47" t="s">
        <v>566</v>
      </c>
      <c r="B27" s="75" t="s">
        <v>186</v>
      </c>
      <c r="C27" s="76" t="s">
        <v>187</v>
      </c>
      <c r="D27" s="77">
        <v>64563077</v>
      </c>
      <c r="E27" s="78">
        <v>12808000</v>
      </c>
      <c r="F27" s="78">
        <v>3202000</v>
      </c>
      <c r="G27" s="78">
        <v>1000</v>
      </c>
      <c r="H27" s="78">
        <v>0</v>
      </c>
      <c r="I27" s="78">
        <v>1644000</v>
      </c>
      <c r="J27" s="78">
        <v>4368687</v>
      </c>
      <c r="K27" s="78">
        <v>39750027</v>
      </c>
      <c r="L27" s="79">
        <v>126336791</v>
      </c>
      <c r="M27" s="77">
        <v>12556940</v>
      </c>
      <c r="N27" s="78">
        <v>4613616</v>
      </c>
      <c r="O27" s="78">
        <v>10787036</v>
      </c>
      <c r="P27" s="78">
        <v>4761658</v>
      </c>
      <c r="Q27" s="78">
        <v>7312339</v>
      </c>
      <c r="R27" s="78">
        <v>0</v>
      </c>
      <c r="S27" s="78">
        <v>70498001</v>
      </c>
      <c r="T27" s="78">
        <v>15861906</v>
      </c>
      <c r="U27" s="80">
        <v>126391496</v>
      </c>
      <c r="V27" s="81">
        <v>0</v>
      </c>
    </row>
    <row r="28" spans="1:22" ht="12.75">
      <c r="A28" s="47" t="s">
        <v>566</v>
      </c>
      <c r="B28" s="75" t="s">
        <v>188</v>
      </c>
      <c r="C28" s="76" t="s">
        <v>189</v>
      </c>
      <c r="D28" s="77">
        <v>85949311</v>
      </c>
      <c r="E28" s="78">
        <v>39042065</v>
      </c>
      <c r="F28" s="78">
        <v>1568970</v>
      </c>
      <c r="G28" s="78">
        <v>0</v>
      </c>
      <c r="H28" s="78">
        <v>0</v>
      </c>
      <c r="I28" s="78">
        <v>0</v>
      </c>
      <c r="J28" s="78">
        <v>21669317</v>
      </c>
      <c r="K28" s="78">
        <v>81557939</v>
      </c>
      <c r="L28" s="79">
        <v>229787602</v>
      </c>
      <c r="M28" s="77">
        <v>15649762</v>
      </c>
      <c r="N28" s="78">
        <v>33245650</v>
      </c>
      <c r="O28" s="78">
        <v>32556191</v>
      </c>
      <c r="P28" s="78">
        <v>18241188</v>
      </c>
      <c r="Q28" s="78">
        <v>12899448</v>
      </c>
      <c r="R28" s="78">
        <v>0</v>
      </c>
      <c r="S28" s="78">
        <v>139415000</v>
      </c>
      <c r="T28" s="78">
        <v>41636976</v>
      </c>
      <c r="U28" s="80">
        <v>293644215</v>
      </c>
      <c r="V28" s="81">
        <v>58621050</v>
      </c>
    </row>
    <row r="29" spans="1:22" ht="12.75">
      <c r="A29" s="47" t="s">
        <v>567</v>
      </c>
      <c r="B29" s="75" t="s">
        <v>491</v>
      </c>
      <c r="C29" s="76" t="s">
        <v>492</v>
      </c>
      <c r="D29" s="77">
        <v>63869472</v>
      </c>
      <c r="E29" s="78">
        <v>0</v>
      </c>
      <c r="F29" s="78">
        <v>0</v>
      </c>
      <c r="G29" s="78">
        <v>0</v>
      </c>
      <c r="H29" s="78">
        <v>0</v>
      </c>
      <c r="I29" s="78">
        <v>85734</v>
      </c>
      <c r="J29" s="78">
        <v>0</v>
      </c>
      <c r="K29" s="78">
        <v>55983503</v>
      </c>
      <c r="L29" s="79">
        <v>119938709</v>
      </c>
      <c r="M29" s="77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120482400</v>
      </c>
      <c r="T29" s="78">
        <v>5819478</v>
      </c>
      <c r="U29" s="80">
        <v>126301878</v>
      </c>
      <c r="V29" s="81">
        <v>0</v>
      </c>
    </row>
    <row r="30" spans="1:22" ht="13.5">
      <c r="A30" s="48"/>
      <c r="B30" s="82" t="s">
        <v>578</v>
      </c>
      <c r="C30" s="83"/>
      <c r="D30" s="84">
        <f aca="true" t="shared" si="3" ref="D30:V30">SUM(D23:D29)</f>
        <v>1262828171</v>
      </c>
      <c r="E30" s="85">
        <f t="shared" si="3"/>
        <v>933939196</v>
      </c>
      <c r="F30" s="85">
        <f t="shared" si="3"/>
        <v>37137317</v>
      </c>
      <c r="G30" s="85">
        <f t="shared" si="3"/>
        <v>1000</v>
      </c>
      <c r="H30" s="85">
        <f t="shared" si="3"/>
        <v>0</v>
      </c>
      <c r="I30" s="85">
        <f t="shared" si="3"/>
        <v>39634463</v>
      </c>
      <c r="J30" s="85">
        <f t="shared" si="3"/>
        <v>504176276</v>
      </c>
      <c r="K30" s="85">
        <f t="shared" si="3"/>
        <v>1714719948</v>
      </c>
      <c r="L30" s="86">
        <f t="shared" si="3"/>
        <v>4492436371</v>
      </c>
      <c r="M30" s="84">
        <f t="shared" si="3"/>
        <v>463110026</v>
      </c>
      <c r="N30" s="85">
        <f t="shared" si="3"/>
        <v>768452837</v>
      </c>
      <c r="O30" s="85">
        <f t="shared" si="3"/>
        <v>310427935</v>
      </c>
      <c r="P30" s="85">
        <f t="shared" si="3"/>
        <v>169110735</v>
      </c>
      <c r="Q30" s="85">
        <f t="shared" si="3"/>
        <v>159816971</v>
      </c>
      <c r="R30" s="85">
        <f t="shared" si="3"/>
        <v>0</v>
      </c>
      <c r="S30" s="85">
        <f t="shared" si="3"/>
        <v>1758969399</v>
      </c>
      <c r="T30" s="85">
        <f t="shared" si="3"/>
        <v>639013564</v>
      </c>
      <c r="U30" s="87">
        <f t="shared" si="3"/>
        <v>4268901467</v>
      </c>
      <c r="V30" s="88">
        <f t="shared" si="3"/>
        <v>521249050</v>
      </c>
    </row>
    <row r="31" spans="1:22" ht="12.75">
      <c r="A31" s="47" t="s">
        <v>566</v>
      </c>
      <c r="B31" s="75" t="s">
        <v>190</v>
      </c>
      <c r="C31" s="76" t="s">
        <v>191</v>
      </c>
      <c r="D31" s="77">
        <v>267548781</v>
      </c>
      <c r="E31" s="78">
        <v>245692394</v>
      </c>
      <c r="F31" s="78">
        <v>4835669</v>
      </c>
      <c r="G31" s="78">
        <v>100111</v>
      </c>
      <c r="H31" s="78">
        <v>0</v>
      </c>
      <c r="I31" s="78">
        <v>3140266</v>
      </c>
      <c r="J31" s="78">
        <v>10132804</v>
      </c>
      <c r="K31" s="78">
        <v>259122990</v>
      </c>
      <c r="L31" s="79">
        <v>790573015</v>
      </c>
      <c r="M31" s="77">
        <v>70608063</v>
      </c>
      <c r="N31" s="78">
        <v>306319000</v>
      </c>
      <c r="O31" s="78">
        <v>119113001</v>
      </c>
      <c r="P31" s="78">
        <v>41921649</v>
      </c>
      <c r="Q31" s="78">
        <v>33925324</v>
      </c>
      <c r="R31" s="78">
        <v>0</v>
      </c>
      <c r="S31" s="78">
        <v>238303240</v>
      </c>
      <c r="T31" s="78">
        <v>46385910</v>
      </c>
      <c r="U31" s="80">
        <v>856576187</v>
      </c>
      <c r="V31" s="81">
        <v>49410000</v>
      </c>
    </row>
    <row r="32" spans="1:22" ht="12.75">
      <c r="A32" s="47" t="s">
        <v>566</v>
      </c>
      <c r="B32" s="75" t="s">
        <v>192</v>
      </c>
      <c r="C32" s="76" t="s">
        <v>193</v>
      </c>
      <c r="D32" s="77">
        <v>218950227</v>
      </c>
      <c r="E32" s="78">
        <v>211521244</v>
      </c>
      <c r="F32" s="78">
        <v>36075513</v>
      </c>
      <c r="G32" s="78">
        <v>0</v>
      </c>
      <c r="H32" s="78">
        <v>0</v>
      </c>
      <c r="I32" s="78">
        <v>210400</v>
      </c>
      <c r="J32" s="78">
        <v>71737314</v>
      </c>
      <c r="K32" s="78">
        <v>297211289</v>
      </c>
      <c r="L32" s="79">
        <v>835705987</v>
      </c>
      <c r="M32" s="77">
        <v>87334587</v>
      </c>
      <c r="N32" s="78">
        <v>204731891</v>
      </c>
      <c r="O32" s="78">
        <v>69424413</v>
      </c>
      <c r="P32" s="78">
        <v>45204932</v>
      </c>
      <c r="Q32" s="78">
        <v>39064313</v>
      </c>
      <c r="R32" s="78">
        <v>0</v>
      </c>
      <c r="S32" s="78">
        <v>296719000</v>
      </c>
      <c r="T32" s="78">
        <v>62758008</v>
      </c>
      <c r="U32" s="80">
        <v>805237144</v>
      </c>
      <c r="V32" s="81">
        <v>102164000</v>
      </c>
    </row>
    <row r="33" spans="1:22" ht="12.75">
      <c r="A33" s="47" t="s">
        <v>566</v>
      </c>
      <c r="B33" s="75" t="s">
        <v>194</v>
      </c>
      <c r="C33" s="76" t="s">
        <v>195</v>
      </c>
      <c r="D33" s="77">
        <v>307178430</v>
      </c>
      <c r="E33" s="78">
        <v>225401350</v>
      </c>
      <c r="F33" s="78">
        <v>160917840</v>
      </c>
      <c r="G33" s="78">
        <v>0</v>
      </c>
      <c r="H33" s="78">
        <v>0</v>
      </c>
      <c r="I33" s="78">
        <v>2714950</v>
      </c>
      <c r="J33" s="78">
        <v>117921150</v>
      </c>
      <c r="K33" s="78">
        <v>278696160</v>
      </c>
      <c r="L33" s="79">
        <v>1092829880</v>
      </c>
      <c r="M33" s="77">
        <v>140000600</v>
      </c>
      <c r="N33" s="78">
        <v>290603290</v>
      </c>
      <c r="O33" s="78">
        <v>382236240</v>
      </c>
      <c r="P33" s="78">
        <v>26802440</v>
      </c>
      <c r="Q33" s="78">
        <v>27984520</v>
      </c>
      <c r="R33" s="78">
        <v>0</v>
      </c>
      <c r="S33" s="78">
        <v>236502000</v>
      </c>
      <c r="T33" s="78">
        <v>69523600</v>
      </c>
      <c r="U33" s="80">
        <v>1173652690</v>
      </c>
      <c r="V33" s="81">
        <v>68246700</v>
      </c>
    </row>
    <row r="34" spans="1:22" ht="12.75">
      <c r="A34" s="47" t="s">
        <v>566</v>
      </c>
      <c r="B34" s="75" t="s">
        <v>196</v>
      </c>
      <c r="C34" s="76" t="s">
        <v>197</v>
      </c>
      <c r="D34" s="77">
        <v>98785870</v>
      </c>
      <c r="E34" s="78">
        <v>2500000</v>
      </c>
      <c r="F34" s="78">
        <v>1500000</v>
      </c>
      <c r="G34" s="78">
        <v>0</v>
      </c>
      <c r="H34" s="78">
        <v>0</v>
      </c>
      <c r="I34" s="78">
        <v>3000000</v>
      </c>
      <c r="J34" s="78">
        <v>2500000</v>
      </c>
      <c r="K34" s="78">
        <v>62562077</v>
      </c>
      <c r="L34" s="79">
        <v>170847947</v>
      </c>
      <c r="M34" s="77">
        <v>30533270</v>
      </c>
      <c r="N34" s="78">
        <v>0</v>
      </c>
      <c r="O34" s="78">
        <v>35683168</v>
      </c>
      <c r="P34" s="78">
        <v>16469304</v>
      </c>
      <c r="Q34" s="78">
        <v>15046656</v>
      </c>
      <c r="R34" s="78">
        <v>0</v>
      </c>
      <c r="S34" s="78">
        <v>125758000</v>
      </c>
      <c r="T34" s="78">
        <v>30322184</v>
      </c>
      <c r="U34" s="80">
        <v>253812582</v>
      </c>
      <c r="V34" s="81">
        <v>37064000</v>
      </c>
    </row>
    <row r="35" spans="1:22" ht="12.75">
      <c r="A35" s="47" t="s">
        <v>567</v>
      </c>
      <c r="B35" s="75" t="s">
        <v>495</v>
      </c>
      <c r="C35" s="76" t="s">
        <v>496</v>
      </c>
      <c r="D35" s="77">
        <v>100623900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56563260</v>
      </c>
      <c r="L35" s="79">
        <v>157187160</v>
      </c>
      <c r="M35" s="77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152376000</v>
      </c>
      <c r="T35" s="78">
        <v>9849160</v>
      </c>
      <c r="U35" s="80">
        <v>162225160</v>
      </c>
      <c r="V35" s="81">
        <v>0</v>
      </c>
    </row>
    <row r="36" spans="1:22" ht="13.5">
      <c r="A36" s="48"/>
      <c r="B36" s="82" t="s">
        <v>579</v>
      </c>
      <c r="C36" s="83"/>
      <c r="D36" s="84">
        <f aca="true" t="shared" si="4" ref="D36:V36">SUM(D31:D35)</f>
        <v>993087208</v>
      </c>
      <c r="E36" s="85">
        <f t="shared" si="4"/>
        <v>685114988</v>
      </c>
      <c r="F36" s="85">
        <f t="shared" si="4"/>
        <v>203329022</v>
      </c>
      <c r="G36" s="85">
        <f t="shared" si="4"/>
        <v>100111</v>
      </c>
      <c r="H36" s="85">
        <f t="shared" si="4"/>
        <v>0</v>
      </c>
      <c r="I36" s="85">
        <f t="shared" si="4"/>
        <v>9065616</v>
      </c>
      <c r="J36" s="85">
        <f t="shared" si="4"/>
        <v>202291268</v>
      </c>
      <c r="K36" s="85">
        <f t="shared" si="4"/>
        <v>954155776</v>
      </c>
      <c r="L36" s="86">
        <f t="shared" si="4"/>
        <v>3047143989</v>
      </c>
      <c r="M36" s="84">
        <f t="shared" si="4"/>
        <v>328476520</v>
      </c>
      <c r="N36" s="85">
        <f t="shared" si="4"/>
        <v>801654181</v>
      </c>
      <c r="O36" s="85">
        <f t="shared" si="4"/>
        <v>606456822</v>
      </c>
      <c r="P36" s="85">
        <f t="shared" si="4"/>
        <v>130398325</v>
      </c>
      <c r="Q36" s="85">
        <f t="shared" si="4"/>
        <v>116020813</v>
      </c>
      <c r="R36" s="85">
        <f t="shared" si="4"/>
        <v>0</v>
      </c>
      <c r="S36" s="85">
        <f t="shared" si="4"/>
        <v>1049658240</v>
      </c>
      <c r="T36" s="85">
        <f t="shared" si="4"/>
        <v>218838862</v>
      </c>
      <c r="U36" s="87">
        <f t="shared" si="4"/>
        <v>3251503763</v>
      </c>
      <c r="V36" s="88">
        <f t="shared" si="4"/>
        <v>256884700</v>
      </c>
    </row>
    <row r="37" spans="1:22" ht="13.5">
      <c r="A37" s="49"/>
      <c r="B37" s="89" t="s">
        <v>580</v>
      </c>
      <c r="C37" s="90"/>
      <c r="D37" s="91">
        <f aca="true" t="shared" si="5" ref="D37:V37">SUM(D9,D11:D14,D16:D21,D23:D29,D31:D35)</f>
        <v>5644762392</v>
      </c>
      <c r="E37" s="92">
        <f t="shared" si="5"/>
        <v>3734179933</v>
      </c>
      <c r="F37" s="92">
        <f t="shared" si="5"/>
        <v>1306338411</v>
      </c>
      <c r="G37" s="92">
        <f t="shared" si="5"/>
        <v>361111</v>
      </c>
      <c r="H37" s="92">
        <f t="shared" si="5"/>
        <v>1500000</v>
      </c>
      <c r="I37" s="92">
        <f t="shared" si="5"/>
        <v>352405902</v>
      </c>
      <c r="J37" s="92">
        <f t="shared" si="5"/>
        <v>1385344646</v>
      </c>
      <c r="K37" s="92">
        <f t="shared" si="5"/>
        <v>5808726657</v>
      </c>
      <c r="L37" s="93">
        <f t="shared" si="5"/>
        <v>18233619052</v>
      </c>
      <c r="M37" s="91">
        <f t="shared" si="5"/>
        <v>2352098280</v>
      </c>
      <c r="N37" s="92">
        <f t="shared" si="5"/>
        <v>4911780885</v>
      </c>
      <c r="O37" s="92">
        <f t="shared" si="5"/>
        <v>2302367718</v>
      </c>
      <c r="P37" s="92">
        <f t="shared" si="5"/>
        <v>825035175</v>
      </c>
      <c r="Q37" s="92">
        <f t="shared" si="5"/>
        <v>561801714</v>
      </c>
      <c r="R37" s="92">
        <f t="shared" si="5"/>
        <v>0</v>
      </c>
      <c r="S37" s="92">
        <f t="shared" si="5"/>
        <v>6638607766</v>
      </c>
      <c r="T37" s="92">
        <f t="shared" si="5"/>
        <v>1959731215</v>
      </c>
      <c r="U37" s="94">
        <f t="shared" si="5"/>
        <v>19551422753</v>
      </c>
      <c r="V37" s="88">
        <f t="shared" si="5"/>
        <v>2389252068</v>
      </c>
    </row>
    <row r="38" spans="1:22" ht="12">
      <c r="A38" s="51"/>
      <c r="B38" s="130" t="s">
        <v>43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38:T38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B20" sqref="B20:U2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581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564</v>
      </c>
      <c r="B9" s="75" t="s">
        <v>49</v>
      </c>
      <c r="C9" s="76" t="s">
        <v>50</v>
      </c>
      <c r="D9" s="77">
        <v>8708334031</v>
      </c>
      <c r="E9" s="78">
        <v>10028837258</v>
      </c>
      <c r="F9" s="78">
        <v>3450507699</v>
      </c>
      <c r="G9" s="78">
        <v>0</v>
      </c>
      <c r="H9" s="78">
        <v>0</v>
      </c>
      <c r="I9" s="78">
        <v>992048311</v>
      </c>
      <c r="J9" s="78">
        <v>1453081147</v>
      </c>
      <c r="K9" s="78">
        <v>10683687850</v>
      </c>
      <c r="L9" s="79">
        <v>35316496296</v>
      </c>
      <c r="M9" s="77">
        <v>5615664764</v>
      </c>
      <c r="N9" s="78">
        <v>13732951742</v>
      </c>
      <c r="O9" s="78">
        <v>4119535004</v>
      </c>
      <c r="P9" s="78">
        <v>1594807593</v>
      </c>
      <c r="Q9" s="78">
        <v>1338896732</v>
      </c>
      <c r="R9" s="78">
        <v>0</v>
      </c>
      <c r="S9" s="78">
        <v>8273517661</v>
      </c>
      <c r="T9" s="78">
        <v>2901451840</v>
      </c>
      <c r="U9" s="80">
        <v>37576825336</v>
      </c>
      <c r="V9" s="81">
        <v>2259168575</v>
      </c>
    </row>
    <row r="10" spans="1:22" ht="12.75">
      <c r="A10" s="47" t="s">
        <v>564</v>
      </c>
      <c r="B10" s="75" t="s">
        <v>53</v>
      </c>
      <c r="C10" s="76" t="s">
        <v>54</v>
      </c>
      <c r="D10" s="77">
        <v>13290424725</v>
      </c>
      <c r="E10" s="78">
        <v>11309464000</v>
      </c>
      <c r="F10" s="78">
        <v>3374456400</v>
      </c>
      <c r="G10" s="78">
        <v>2249637600</v>
      </c>
      <c r="H10" s="78">
        <v>0</v>
      </c>
      <c r="I10" s="78">
        <v>2317690000</v>
      </c>
      <c r="J10" s="78">
        <v>2830770000</v>
      </c>
      <c r="K10" s="78">
        <v>15972507287</v>
      </c>
      <c r="L10" s="79">
        <v>51344950012</v>
      </c>
      <c r="M10" s="77">
        <v>10098983000</v>
      </c>
      <c r="N10" s="78">
        <v>16778616000</v>
      </c>
      <c r="O10" s="78">
        <v>7351906400</v>
      </c>
      <c r="P10" s="78">
        <v>4234281600</v>
      </c>
      <c r="Q10" s="78">
        <v>1539894000</v>
      </c>
      <c r="R10" s="78">
        <v>555611724</v>
      </c>
      <c r="S10" s="78">
        <v>10854619000</v>
      </c>
      <c r="T10" s="78">
        <v>4246713708</v>
      </c>
      <c r="U10" s="80">
        <v>55660625432</v>
      </c>
      <c r="V10" s="81">
        <v>2614216000</v>
      </c>
    </row>
    <row r="11" spans="1:22" ht="12.75">
      <c r="A11" s="47" t="s">
        <v>564</v>
      </c>
      <c r="B11" s="75" t="s">
        <v>59</v>
      </c>
      <c r="C11" s="76" t="s">
        <v>60</v>
      </c>
      <c r="D11" s="77">
        <v>9604146268</v>
      </c>
      <c r="E11" s="78">
        <v>8140956498</v>
      </c>
      <c r="F11" s="78">
        <v>2586913058</v>
      </c>
      <c r="G11" s="78">
        <v>0</v>
      </c>
      <c r="H11" s="78">
        <v>0</v>
      </c>
      <c r="I11" s="78">
        <v>1390948319</v>
      </c>
      <c r="J11" s="78">
        <v>1514427397</v>
      </c>
      <c r="K11" s="78">
        <v>9180120264</v>
      </c>
      <c r="L11" s="79">
        <v>32417511804</v>
      </c>
      <c r="M11" s="77">
        <v>6980635978</v>
      </c>
      <c r="N11" s="78">
        <v>11928316030</v>
      </c>
      <c r="O11" s="78">
        <v>4065617152</v>
      </c>
      <c r="P11" s="78">
        <v>1282323917</v>
      </c>
      <c r="Q11" s="78">
        <v>1494022619</v>
      </c>
      <c r="R11" s="78">
        <v>18280618</v>
      </c>
      <c r="S11" s="78">
        <v>6646816000</v>
      </c>
      <c r="T11" s="78">
        <v>2320929644</v>
      </c>
      <c r="U11" s="80">
        <v>34736941958</v>
      </c>
      <c r="V11" s="81">
        <v>2206735060</v>
      </c>
    </row>
    <row r="12" spans="1:22" ht="13.5">
      <c r="A12" s="48"/>
      <c r="B12" s="82" t="s">
        <v>565</v>
      </c>
      <c r="C12" s="83"/>
      <c r="D12" s="84">
        <f aca="true" t="shared" si="0" ref="D12:V12">SUM(D9:D11)</f>
        <v>31602905024</v>
      </c>
      <c r="E12" s="85">
        <f t="shared" si="0"/>
        <v>29479257756</v>
      </c>
      <c r="F12" s="85">
        <f t="shared" si="0"/>
        <v>9411877157</v>
      </c>
      <c r="G12" s="85">
        <f t="shared" si="0"/>
        <v>2249637600</v>
      </c>
      <c r="H12" s="85">
        <f t="shared" si="0"/>
        <v>0</v>
      </c>
      <c r="I12" s="85">
        <f t="shared" si="0"/>
        <v>4700686630</v>
      </c>
      <c r="J12" s="85">
        <f t="shared" si="0"/>
        <v>5798278544</v>
      </c>
      <c r="K12" s="85">
        <f t="shared" si="0"/>
        <v>35836315401</v>
      </c>
      <c r="L12" s="86">
        <f t="shared" si="0"/>
        <v>119078958112</v>
      </c>
      <c r="M12" s="84">
        <f t="shared" si="0"/>
        <v>22695283742</v>
      </c>
      <c r="N12" s="85">
        <f t="shared" si="0"/>
        <v>42439883772</v>
      </c>
      <c r="O12" s="85">
        <f t="shared" si="0"/>
        <v>15537058556</v>
      </c>
      <c r="P12" s="85">
        <f t="shared" si="0"/>
        <v>7111413110</v>
      </c>
      <c r="Q12" s="85">
        <f t="shared" si="0"/>
        <v>4372813351</v>
      </c>
      <c r="R12" s="85">
        <f t="shared" si="0"/>
        <v>573892342</v>
      </c>
      <c r="S12" s="85">
        <f t="shared" si="0"/>
        <v>25774952661</v>
      </c>
      <c r="T12" s="85">
        <f t="shared" si="0"/>
        <v>9469095192</v>
      </c>
      <c r="U12" s="87">
        <f t="shared" si="0"/>
        <v>127974392726</v>
      </c>
      <c r="V12" s="88">
        <f t="shared" si="0"/>
        <v>7080119635</v>
      </c>
    </row>
    <row r="13" spans="1:22" ht="12.75">
      <c r="A13" s="47" t="s">
        <v>566</v>
      </c>
      <c r="B13" s="75" t="s">
        <v>64</v>
      </c>
      <c r="C13" s="76" t="s">
        <v>65</v>
      </c>
      <c r="D13" s="77">
        <v>1123632557</v>
      </c>
      <c r="E13" s="78">
        <v>1458471307</v>
      </c>
      <c r="F13" s="78">
        <v>793024223</v>
      </c>
      <c r="G13" s="78">
        <v>0</v>
      </c>
      <c r="H13" s="78">
        <v>0</v>
      </c>
      <c r="I13" s="78">
        <v>4326091</v>
      </c>
      <c r="J13" s="78">
        <v>926117580</v>
      </c>
      <c r="K13" s="78">
        <v>1152275338</v>
      </c>
      <c r="L13" s="79">
        <v>5457847096</v>
      </c>
      <c r="M13" s="77">
        <v>813119505</v>
      </c>
      <c r="N13" s="78">
        <v>1723016672</v>
      </c>
      <c r="O13" s="78">
        <v>1039739228</v>
      </c>
      <c r="P13" s="78">
        <v>288837189</v>
      </c>
      <c r="Q13" s="78">
        <v>184165907</v>
      </c>
      <c r="R13" s="78">
        <v>0</v>
      </c>
      <c r="S13" s="78">
        <v>1048552343</v>
      </c>
      <c r="T13" s="78">
        <v>648028752</v>
      </c>
      <c r="U13" s="80">
        <v>5745459596</v>
      </c>
      <c r="V13" s="81">
        <v>252882000</v>
      </c>
    </row>
    <row r="14" spans="1:22" ht="12.75">
      <c r="A14" s="47" t="s">
        <v>566</v>
      </c>
      <c r="B14" s="75" t="s">
        <v>198</v>
      </c>
      <c r="C14" s="76" t="s">
        <v>199</v>
      </c>
      <c r="D14" s="77">
        <v>288592515</v>
      </c>
      <c r="E14" s="78">
        <v>267331043</v>
      </c>
      <c r="F14" s="78">
        <v>105882419</v>
      </c>
      <c r="G14" s="78">
        <v>0</v>
      </c>
      <c r="H14" s="78">
        <v>0</v>
      </c>
      <c r="I14" s="78">
        <v>25943453</v>
      </c>
      <c r="J14" s="78">
        <v>87815258</v>
      </c>
      <c r="K14" s="78">
        <v>334194572</v>
      </c>
      <c r="L14" s="79">
        <v>1109759260</v>
      </c>
      <c r="M14" s="77">
        <v>206624544</v>
      </c>
      <c r="N14" s="78">
        <v>353704196</v>
      </c>
      <c r="O14" s="78">
        <v>205140023</v>
      </c>
      <c r="P14" s="78">
        <v>42428977</v>
      </c>
      <c r="Q14" s="78">
        <v>41969987</v>
      </c>
      <c r="R14" s="78">
        <v>0</v>
      </c>
      <c r="S14" s="78">
        <v>185025459</v>
      </c>
      <c r="T14" s="78">
        <v>75408632</v>
      </c>
      <c r="U14" s="80">
        <v>1110301818</v>
      </c>
      <c r="V14" s="81">
        <v>65223000</v>
      </c>
    </row>
    <row r="15" spans="1:22" ht="12.75">
      <c r="A15" s="47" t="s">
        <v>566</v>
      </c>
      <c r="B15" s="75" t="s">
        <v>200</v>
      </c>
      <c r="C15" s="76" t="s">
        <v>201</v>
      </c>
      <c r="D15" s="77">
        <v>194701629</v>
      </c>
      <c r="E15" s="78">
        <v>229279389</v>
      </c>
      <c r="F15" s="78">
        <v>66795633</v>
      </c>
      <c r="G15" s="78">
        <v>0</v>
      </c>
      <c r="H15" s="78">
        <v>0</v>
      </c>
      <c r="I15" s="78">
        <v>9711200</v>
      </c>
      <c r="J15" s="78">
        <v>137910270</v>
      </c>
      <c r="K15" s="78">
        <v>178933213</v>
      </c>
      <c r="L15" s="79">
        <v>817331334</v>
      </c>
      <c r="M15" s="77">
        <v>110157707</v>
      </c>
      <c r="N15" s="78">
        <v>306050089</v>
      </c>
      <c r="O15" s="78">
        <v>113659055</v>
      </c>
      <c r="P15" s="78">
        <v>29038135</v>
      </c>
      <c r="Q15" s="78">
        <v>31655265</v>
      </c>
      <c r="R15" s="78">
        <v>0</v>
      </c>
      <c r="S15" s="78">
        <v>207686779</v>
      </c>
      <c r="T15" s="78">
        <v>73276852</v>
      </c>
      <c r="U15" s="80">
        <v>871523882</v>
      </c>
      <c r="V15" s="81">
        <v>76565200</v>
      </c>
    </row>
    <row r="16" spans="1:22" ht="12.75">
      <c r="A16" s="47" t="s">
        <v>567</v>
      </c>
      <c r="B16" s="75" t="s">
        <v>541</v>
      </c>
      <c r="C16" s="76" t="s">
        <v>542</v>
      </c>
      <c r="D16" s="77">
        <v>252666465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133584144</v>
      </c>
      <c r="L16" s="79">
        <v>386250609</v>
      </c>
      <c r="M16" s="77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277241000</v>
      </c>
      <c r="T16" s="78">
        <v>98725310</v>
      </c>
      <c r="U16" s="80">
        <v>375966310</v>
      </c>
      <c r="V16" s="81">
        <v>0</v>
      </c>
    </row>
    <row r="17" spans="1:22" ht="13.5">
      <c r="A17" s="48"/>
      <c r="B17" s="82" t="s">
        <v>582</v>
      </c>
      <c r="C17" s="83"/>
      <c r="D17" s="84">
        <f aca="true" t="shared" si="1" ref="D17:V17">SUM(D13:D16)</f>
        <v>1859593166</v>
      </c>
      <c r="E17" s="85">
        <f t="shared" si="1"/>
        <v>1955081739</v>
      </c>
      <c r="F17" s="85">
        <f t="shared" si="1"/>
        <v>965702275</v>
      </c>
      <c r="G17" s="85">
        <f t="shared" si="1"/>
        <v>0</v>
      </c>
      <c r="H17" s="85">
        <f t="shared" si="1"/>
        <v>0</v>
      </c>
      <c r="I17" s="85">
        <f t="shared" si="1"/>
        <v>39980744</v>
      </c>
      <c r="J17" s="85">
        <f t="shared" si="1"/>
        <v>1151843108</v>
      </c>
      <c r="K17" s="85">
        <f t="shared" si="1"/>
        <v>1798987267</v>
      </c>
      <c r="L17" s="86">
        <f t="shared" si="1"/>
        <v>7771188299</v>
      </c>
      <c r="M17" s="84">
        <f t="shared" si="1"/>
        <v>1129901756</v>
      </c>
      <c r="N17" s="85">
        <f t="shared" si="1"/>
        <v>2382770957</v>
      </c>
      <c r="O17" s="85">
        <f t="shared" si="1"/>
        <v>1358538306</v>
      </c>
      <c r="P17" s="85">
        <f t="shared" si="1"/>
        <v>360304301</v>
      </c>
      <c r="Q17" s="85">
        <f t="shared" si="1"/>
        <v>257791159</v>
      </c>
      <c r="R17" s="85">
        <f t="shared" si="1"/>
        <v>0</v>
      </c>
      <c r="S17" s="85">
        <f t="shared" si="1"/>
        <v>1718505581</v>
      </c>
      <c r="T17" s="85">
        <f t="shared" si="1"/>
        <v>895439546</v>
      </c>
      <c r="U17" s="87">
        <f t="shared" si="1"/>
        <v>8103251606</v>
      </c>
      <c r="V17" s="88">
        <f t="shared" si="1"/>
        <v>394670200</v>
      </c>
    </row>
    <row r="18" spans="1:22" ht="12.75">
      <c r="A18" s="47" t="s">
        <v>566</v>
      </c>
      <c r="B18" s="75" t="s">
        <v>66</v>
      </c>
      <c r="C18" s="76" t="s">
        <v>67</v>
      </c>
      <c r="D18" s="77">
        <v>788931809</v>
      </c>
      <c r="E18" s="78">
        <v>751240000</v>
      </c>
      <c r="F18" s="78">
        <v>234928188</v>
      </c>
      <c r="G18" s="78">
        <v>6000000</v>
      </c>
      <c r="H18" s="78">
        <v>0</v>
      </c>
      <c r="I18" s="78">
        <v>45983966</v>
      </c>
      <c r="J18" s="78">
        <v>104703936</v>
      </c>
      <c r="K18" s="78">
        <v>767375723</v>
      </c>
      <c r="L18" s="79">
        <v>2699163622</v>
      </c>
      <c r="M18" s="77">
        <v>575190303</v>
      </c>
      <c r="N18" s="78">
        <v>948069059</v>
      </c>
      <c r="O18" s="78">
        <v>280490256</v>
      </c>
      <c r="P18" s="78">
        <v>154976549</v>
      </c>
      <c r="Q18" s="78">
        <v>152514847</v>
      </c>
      <c r="R18" s="78">
        <v>34792411</v>
      </c>
      <c r="S18" s="78">
        <v>684033067</v>
      </c>
      <c r="T18" s="78">
        <v>258940068</v>
      </c>
      <c r="U18" s="80">
        <v>3089006560</v>
      </c>
      <c r="V18" s="81">
        <v>290132532</v>
      </c>
    </row>
    <row r="19" spans="1:22" ht="12.75">
      <c r="A19" s="47" t="s">
        <v>566</v>
      </c>
      <c r="B19" s="75" t="s">
        <v>202</v>
      </c>
      <c r="C19" s="76" t="s">
        <v>203</v>
      </c>
      <c r="D19" s="77">
        <v>380433027</v>
      </c>
      <c r="E19" s="78">
        <v>473253464</v>
      </c>
      <c r="F19" s="78">
        <v>0</v>
      </c>
      <c r="G19" s="78">
        <v>0</v>
      </c>
      <c r="H19" s="78">
        <v>0</v>
      </c>
      <c r="I19" s="78">
        <v>22600000</v>
      </c>
      <c r="J19" s="78">
        <v>241760000</v>
      </c>
      <c r="K19" s="78">
        <v>269142591</v>
      </c>
      <c r="L19" s="79">
        <v>1387189082</v>
      </c>
      <c r="M19" s="77">
        <v>185386000</v>
      </c>
      <c r="N19" s="78">
        <v>273707000</v>
      </c>
      <c r="O19" s="78">
        <v>294017000</v>
      </c>
      <c r="P19" s="78">
        <v>29090000</v>
      </c>
      <c r="Q19" s="78">
        <v>58477000</v>
      </c>
      <c r="R19" s="78">
        <v>0</v>
      </c>
      <c r="S19" s="78">
        <v>430237000</v>
      </c>
      <c r="T19" s="78">
        <v>135303400</v>
      </c>
      <c r="U19" s="80">
        <v>1406217400</v>
      </c>
      <c r="V19" s="81">
        <v>202838000</v>
      </c>
    </row>
    <row r="20" spans="1:22" ht="12.75">
      <c r="A20" s="47" t="s">
        <v>566</v>
      </c>
      <c r="B20" s="75" t="s">
        <v>204</v>
      </c>
      <c r="C20" s="76" t="s">
        <v>205</v>
      </c>
      <c r="D20" s="77">
        <v>527094779</v>
      </c>
      <c r="E20" s="78">
        <v>416241222</v>
      </c>
      <c r="F20" s="78">
        <v>277980170</v>
      </c>
      <c r="G20" s="78">
        <v>0</v>
      </c>
      <c r="H20" s="78">
        <v>0</v>
      </c>
      <c r="I20" s="78">
        <v>8430575</v>
      </c>
      <c r="J20" s="78">
        <v>79671779</v>
      </c>
      <c r="K20" s="78">
        <v>458899229</v>
      </c>
      <c r="L20" s="79">
        <v>1768317754</v>
      </c>
      <c r="M20" s="77">
        <v>234508436</v>
      </c>
      <c r="N20" s="78">
        <v>671564376</v>
      </c>
      <c r="O20" s="78">
        <v>321343801</v>
      </c>
      <c r="P20" s="78">
        <v>55973228</v>
      </c>
      <c r="Q20" s="78">
        <v>61648326</v>
      </c>
      <c r="R20" s="78">
        <v>3134616</v>
      </c>
      <c r="S20" s="78">
        <v>613063455</v>
      </c>
      <c r="T20" s="78">
        <v>112746023</v>
      </c>
      <c r="U20" s="80">
        <v>2073982261</v>
      </c>
      <c r="V20" s="81">
        <v>305594140</v>
      </c>
    </row>
    <row r="21" spans="1:22" ht="12.75">
      <c r="A21" s="47" t="s">
        <v>567</v>
      </c>
      <c r="B21" s="75" t="s">
        <v>551</v>
      </c>
      <c r="C21" s="76" t="s">
        <v>552</v>
      </c>
      <c r="D21" s="77">
        <v>168328808</v>
      </c>
      <c r="E21" s="78">
        <v>0</v>
      </c>
      <c r="F21" s="78">
        <v>0</v>
      </c>
      <c r="G21" s="78">
        <v>0</v>
      </c>
      <c r="H21" s="78">
        <v>0</v>
      </c>
      <c r="I21" s="78">
        <v>1485507</v>
      </c>
      <c r="J21" s="78">
        <v>0</v>
      </c>
      <c r="K21" s="78">
        <v>172378973</v>
      </c>
      <c r="L21" s="79">
        <v>342193288</v>
      </c>
      <c r="M21" s="77">
        <v>0</v>
      </c>
      <c r="N21" s="78">
        <v>0</v>
      </c>
      <c r="O21" s="78">
        <v>0</v>
      </c>
      <c r="P21" s="78">
        <v>0</v>
      </c>
      <c r="Q21" s="78">
        <v>0</v>
      </c>
      <c r="R21" s="78">
        <v>600745</v>
      </c>
      <c r="S21" s="78">
        <v>217306001</v>
      </c>
      <c r="T21" s="78">
        <v>124286545</v>
      </c>
      <c r="U21" s="80">
        <v>342193291</v>
      </c>
      <c r="V21" s="81">
        <v>2598000</v>
      </c>
    </row>
    <row r="22" spans="1:22" ht="13.5">
      <c r="A22" s="48"/>
      <c r="B22" s="82" t="s">
        <v>583</v>
      </c>
      <c r="C22" s="83"/>
      <c r="D22" s="84">
        <f aca="true" t="shared" si="2" ref="D22:V22">SUM(D18:D21)</f>
        <v>1864788423</v>
      </c>
      <c r="E22" s="85">
        <f t="shared" si="2"/>
        <v>1640734686</v>
      </c>
      <c r="F22" s="85">
        <f t="shared" si="2"/>
        <v>512908358</v>
      </c>
      <c r="G22" s="85">
        <f t="shared" si="2"/>
        <v>6000000</v>
      </c>
      <c r="H22" s="85">
        <f t="shared" si="2"/>
        <v>0</v>
      </c>
      <c r="I22" s="85">
        <f t="shared" si="2"/>
        <v>78500048</v>
      </c>
      <c r="J22" s="85">
        <f t="shared" si="2"/>
        <v>426135715</v>
      </c>
      <c r="K22" s="85">
        <f t="shared" si="2"/>
        <v>1667796516</v>
      </c>
      <c r="L22" s="86">
        <f t="shared" si="2"/>
        <v>6196863746</v>
      </c>
      <c r="M22" s="84">
        <f t="shared" si="2"/>
        <v>995084739</v>
      </c>
      <c r="N22" s="85">
        <f t="shared" si="2"/>
        <v>1893340435</v>
      </c>
      <c r="O22" s="85">
        <f t="shared" si="2"/>
        <v>895851057</v>
      </c>
      <c r="P22" s="85">
        <f t="shared" si="2"/>
        <v>240039777</v>
      </c>
      <c r="Q22" s="85">
        <f t="shared" si="2"/>
        <v>272640173</v>
      </c>
      <c r="R22" s="85">
        <f t="shared" si="2"/>
        <v>38527772</v>
      </c>
      <c r="S22" s="85">
        <f t="shared" si="2"/>
        <v>1944639523</v>
      </c>
      <c r="T22" s="85">
        <f t="shared" si="2"/>
        <v>631276036</v>
      </c>
      <c r="U22" s="87">
        <f t="shared" si="2"/>
        <v>6911399512</v>
      </c>
      <c r="V22" s="88">
        <f t="shared" si="2"/>
        <v>801162672</v>
      </c>
    </row>
    <row r="23" spans="1:22" ht="13.5">
      <c r="A23" s="49"/>
      <c r="B23" s="89" t="s">
        <v>584</v>
      </c>
      <c r="C23" s="90"/>
      <c r="D23" s="91">
        <f aca="true" t="shared" si="3" ref="D23:V23">SUM(D9:D11,D13:D16,D18:D21)</f>
        <v>35327286613</v>
      </c>
      <c r="E23" s="92">
        <f t="shared" si="3"/>
        <v>33075074181</v>
      </c>
      <c r="F23" s="92">
        <f t="shared" si="3"/>
        <v>10890487790</v>
      </c>
      <c r="G23" s="92">
        <f t="shared" si="3"/>
        <v>2255637600</v>
      </c>
      <c r="H23" s="92">
        <f t="shared" si="3"/>
        <v>0</v>
      </c>
      <c r="I23" s="92">
        <f t="shared" si="3"/>
        <v>4819167422</v>
      </c>
      <c r="J23" s="92">
        <f t="shared" si="3"/>
        <v>7376257367</v>
      </c>
      <c r="K23" s="92">
        <f t="shared" si="3"/>
        <v>39303099184</v>
      </c>
      <c r="L23" s="93">
        <f t="shared" si="3"/>
        <v>133047010157</v>
      </c>
      <c r="M23" s="91">
        <f t="shared" si="3"/>
        <v>24820270237</v>
      </c>
      <c r="N23" s="92">
        <f t="shared" si="3"/>
        <v>46715995164</v>
      </c>
      <c r="O23" s="92">
        <f t="shared" si="3"/>
        <v>17791447919</v>
      </c>
      <c r="P23" s="92">
        <f t="shared" si="3"/>
        <v>7711757188</v>
      </c>
      <c r="Q23" s="92">
        <f t="shared" si="3"/>
        <v>4903244683</v>
      </c>
      <c r="R23" s="92">
        <f t="shared" si="3"/>
        <v>612420114</v>
      </c>
      <c r="S23" s="92">
        <f t="shared" si="3"/>
        <v>29438097765</v>
      </c>
      <c r="T23" s="92">
        <f t="shared" si="3"/>
        <v>10995810774</v>
      </c>
      <c r="U23" s="94">
        <f t="shared" si="3"/>
        <v>142989043844</v>
      </c>
      <c r="V23" s="88">
        <f t="shared" si="3"/>
        <v>8275952507</v>
      </c>
    </row>
    <row r="24" spans="1:22" ht="12">
      <c r="A24" s="51"/>
      <c r="B24" s="130" t="s">
        <v>43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95"/>
      <c r="V24" s="96"/>
    </row>
    <row r="25" spans="1:22" ht="12">
      <c r="A25" s="50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</row>
    <row r="26" spans="1:22" ht="12">
      <c r="A26" s="50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</row>
    <row r="27" spans="1:22" ht="12">
      <c r="A27" s="5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</row>
    <row r="28" spans="1:22" ht="12">
      <c r="A28" s="50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</row>
    <row r="29" spans="1:22" ht="12">
      <c r="A29" s="50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</row>
    <row r="30" spans="1:22" ht="12">
      <c r="A30" s="50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</row>
    <row r="31" spans="1:22" ht="12">
      <c r="A31" s="50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</row>
    <row r="32" spans="1:22" ht="12">
      <c r="A32" s="50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</row>
    <row r="33" spans="1:22" ht="12">
      <c r="A33" s="5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</row>
    <row r="34" spans="1:22" ht="12">
      <c r="A34" s="50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</row>
    <row r="35" spans="1:22" ht="12">
      <c r="A35" s="5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</row>
    <row r="36" spans="1:22" ht="12">
      <c r="A36" s="50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</row>
    <row r="37" spans="1:22" ht="12">
      <c r="A37" s="50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</row>
    <row r="38" spans="1:22" ht="12">
      <c r="A38" s="5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</row>
    <row r="39" spans="1:22" ht="12">
      <c r="A39" s="5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</row>
    <row r="40" spans="1:22" ht="12">
      <c r="A40" s="5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</row>
    <row r="41" spans="1:22" ht="12">
      <c r="A41" s="5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</row>
    <row r="42" spans="1:22" ht="12">
      <c r="A42" s="5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24:T24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view="pageBreakPreview" zoomScale="60" zoomScalePageLayoutView="0" workbookViewId="0" topLeftCell="A1">
      <selection activeCell="A75" sqref="A75:IV75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2.75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585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564</v>
      </c>
      <c r="B9" s="75" t="s">
        <v>51</v>
      </c>
      <c r="C9" s="76" t="s">
        <v>52</v>
      </c>
      <c r="D9" s="77">
        <v>10562491329</v>
      </c>
      <c r="E9" s="78">
        <v>8909962340</v>
      </c>
      <c r="F9" s="78">
        <v>2380800000</v>
      </c>
      <c r="G9" s="78">
        <v>0</v>
      </c>
      <c r="H9" s="78">
        <v>0</v>
      </c>
      <c r="I9" s="78">
        <v>857778878</v>
      </c>
      <c r="J9" s="78">
        <v>891524760</v>
      </c>
      <c r="K9" s="78">
        <v>11624553963</v>
      </c>
      <c r="L9" s="79">
        <v>35227111270</v>
      </c>
      <c r="M9" s="77">
        <v>7497289350</v>
      </c>
      <c r="N9" s="78">
        <v>13124495750</v>
      </c>
      <c r="O9" s="78">
        <v>4409603550</v>
      </c>
      <c r="P9" s="78">
        <v>1075289740</v>
      </c>
      <c r="Q9" s="78">
        <v>727158390</v>
      </c>
      <c r="R9" s="78">
        <v>0</v>
      </c>
      <c r="S9" s="78">
        <v>9230273110</v>
      </c>
      <c r="T9" s="78">
        <v>2604674490</v>
      </c>
      <c r="U9" s="80">
        <v>38668784380</v>
      </c>
      <c r="V9" s="81">
        <v>3493321800</v>
      </c>
    </row>
    <row r="10" spans="1:22" ht="13.5">
      <c r="A10" s="48"/>
      <c r="B10" s="82" t="s">
        <v>565</v>
      </c>
      <c r="C10" s="83"/>
      <c r="D10" s="84">
        <f aca="true" t="shared" si="0" ref="D10:V10">D9</f>
        <v>10562491329</v>
      </c>
      <c r="E10" s="85">
        <f t="shared" si="0"/>
        <v>8909962340</v>
      </c>
      <c r="F10" s="85">
        <f t="shared" si="0"/>
        <v>2380800000</v>
      </c>
      <c r="G10" s="85">
        <f t="shared" si="0"/>
        <v>0</v>
      </c>
      <c r="H10" s="85">
        <f t="shared" si="0"/>
        <v>0</v>
      </c>
      <c r="I10" s="85">
        <f t="shared" si="0"/>
        <v>857778878</v>
      </c>
      <c r="J10" s="85">
        <f t="shared" si="0"/>
        <v>891524760</v>
      </c>
      <c r="K10" s="85">
        <f t="shared" si="0"/>
        <v>11624553963</v>
      </c>
      <c r="L10" s="86">
        <f t="shared" si="0"/>
        <v>35227111270</v>
      </c>
      <c r="M10" s="84">
        <f t="shared" si="0"/>
        <v>7497289350</v>
      </c>
      <c r="N10" s="85">
        <f t="shared" si="0"/>
        <v>13124495750</v>
      </c>
      <c r="O10" s="85">
        <f t="shared" si="0"/>
        <v>4409603550</v>
      </c>
      <c r="P10" s="85">
        <f t="shared" si="0"/>
        <v>1075289740</v>
      </c>
      <c r="Q10" s="85">
        <f t="shared" si="0"/>
        <v>727158390</v>
      </c>
      <c r="R10" s="85">
        <f t="shared" si="0"/>
        <v>0</v>
      </c>
      <c r="S10" s="85">
        <f t="shared" si="0"/>
        <v>9230273110</v>
      </c>
      <c r="T10" s="85">
        <f t="shared" si="0"/>
        <v>2604674490</v>
      </c>
      <c r="U10" s="87">
        <f t="shared" si="0"/>
        <v>38668784380</v>
      </c>
      <c r="V10" s="88">
        <f t="shared" si="0"/>
        <v>3493321800</v>
      </c>
    </row>
    <row r="11" spans="1:22" ht="12.75">
      <c r="A11" s="47" t="s">
        <v>566</v>
      </c>
      <c r="B11" s="75" t="s">
        <v>206</v>
      </c>
      <c r="C11" s="76" t="s">
        <v>207</v>
      </c>
      <c r="D11" s="77">
        <v>115747482</v>
      </c>
      <c r="E11" s="78">
        <v>0</v>
      </c>
      <c r="F11" s="78">
        <v>0</v>
      </c>
      <c r="G11" s="78">
        <v>0</v>
      </c>
      <c r="H11" s="78">
        <v>0</v>
      </c>
      <c r="I11" s="78">
        <v>927450</v>
      </c>
      <c r="J11" s="78">
        <v>1656900</v>
      </c>
      <c r="K11" s="78">
        <v>178496880</v>
      </c>
      <c r="L11" s="79">
        <v>296828712</v>
      </c>
      <c r="M11" s="77">
        <v>91849078</v>
      </c>
      <c r="N11" s="78">
        <v>0</v>
      </c>
      <c r="O11" s="78">
        <v>0</v>
      </c>
      <c r="P11" s="78">
        <v>0</v>
      </c>
      <c r="Q11" s="78">
        <v>9151881</v>
      </c>
      <c r="R11" s="78">
        <v>0</v>
      </c>
      <c r="S11" s="78">
        <v>178396780</v>
      </c>
      <c r="T11" s="78">
        <v>67916566</v>
      </c>
      <c r="U11" s="80">
        <v>347314305</v>
      </c>
      <c r="V11" s="81">
        <v>50484808</v>
      </c>
    </row>
    <row r="12" spans="1:22" ht="12.75">
      <c r="A12" s="47" t="s">
        <v>566</v>
      </c>
      <c r="B12" s="75" t="s">
        <v>208</v>
      </c>
      <c r="C12" s="76" t="s">
        <v>209</v>
      </c>
      <c r="D12" s="77">
        <v>58168000</v>
      </c>
      <c r="E12" s="78">
        <v>0</v>
      </c>
      <c r="F12" s="78">
        <v>0</v>
      </c>
      <c r="G12" s="78">
        <v>0</v>
      </c>
      <c r="H12" s="78">
        <v>0</v>
      </c>
      <c r="I12" s="78">
        <v>30000</v>
      </c>
      <c r="J12" s="78">
        <v>500000</v>
      </c>
      <c r="K12" s="78">
        <v>131557000</v>
      </c>
      <c r="L12" s="79">
        <v>190255000</v>
      </c>
      <c r="M12" s="77">
        <v>4157557</v>
      </c>
      <c r="N12" s="78">
        <v>0</v>
      </c>
      <c r="O12" s="78">
        <v>0</v>
      </c>
      <c r="P12" s="78">
        <v>0</v>
      </c>
      <c r="Q12" s="78">
        <v>21000</v>
      </c>
      <c r="R12" s="78">
        <v>0</v>
      </c>
      <c r="S12" s="78">
        <v>172372000</v>
      </c>
      <c r="T12" s="78">
        <v>13274316</v>
      </c>
      <c r="U12" s="80">
        <v>189824873</v>
      </c>
      <c r="V12" s="81">
        <v>33442000</v>
      </c>
    </row>
    <row r="13" spans="1:22" ht="12.75">
      <c r="A13" s="47" t="s">
        <v>566</v>
      </c>
      <c r="B13" s="75" t="s">
        <v>210</v>
      </c>
      <c r="C13" s="76" t="s">
        <v>211</v>
      </c>
      <c r="D13" s="77">
        <v>62851914</v>
      </c>
      <c r="E13" s="78">
        <v>32961931</v>
      </c>
      <c r="F13" s="78">
        <v>0</v>
      </c>
      <c r="G13" s="78">
        <v>0</v>
      </c>
      <c r="H13" s="78">
        <v>0</v>
      </c>
      <c r="I13" s="78">
        <v>839889</v>
      </c>
      <c r="J13" s="78">
        <v>195833</v>
      </c>
      <c r="K13" s="78">
        <v>87501214</v>
      </c>
      <c r="L13" s="79">
        <v>184350781</v>
      </c>
      <c r="M13" s="77">
        <v>24904489</v>
      </c>
      <c r="N13" s="78">
        <v>36062690</v>
      </c>
      <c r="O13" s="78">
        <v>0</v>
      </c>
      <c r="P13" s="78">
        <v>0</v>
      </c>
      <c r="Q13" s="78">
        <v>2381709</v>
      </c>
      <c r="R13" s="78">
        <v>0</v>
      </c>
      <c r="S13" s="78">
        <v>121179000</v>
      </c>
      <c r="T13" s="78">
        <v>15434781</v>
      </c>
      <c r="U13" s="80">
        <v>199962669</v>
      </c>
      <c r="V13" s="81">
        <v>22940000</v>
      </c>
    </row>
    <row r="14" spans="1:22" ht="12.75">
      <c r="A14" s="47" t="s">
        <v>566</v>
      </c>
      <c r="B14" s="75" t="s">
        <v>212</v>
      </c>
      <c r="C14" s="76" t="s">
        <v>213</v>
      </c>
      <c r="D14" s="77">
        <v>366621220</v>
      </c>
      <c r="E14" s="78">
        <v>0</v>
      </c>
      <c r="F14" s="78">
        <v>0</v>
      </c>
      <c r="G14" s="78">
        <v>0</v>
      </c>
      <c r="H14" s="78">
        <v>0</v>
      </c>
      <c r="I14" s="78">
        <v>3400000</v>
      </c>
      <c r="J14" s="78">
        <v>83711603</v>
      </c>
      <c r="K14" s="78">
        <v>491630538</v>
      </c>
      <c r="L14" s="79">
        <v>945363361</v>
      </c>
      <c r="M14" s="77">
        <v>404756992</v>
      </c>
      <c r="N14" s="78">
        <v>124416960</v>
      </c>
      <c r="O14" s="78">
        <v>0</v>
      </c>
      <c r="P14" s="78">
        <v>0</v>
      </c>
      <c r="Q14" s="78">
        <v>62634907</v>
      </c>
      <c r="R14" s="78">
        <v>0</v>
      </c>
      <c r="S14" s="78">
        <v>415101000</v>
      </c>
      <c r="T14" s="78">
        <v>162753677</v>
      </c>
      <c r="U14" s="80">
        <v>1169663536</v>
      </c>
      <c r="V14" s="81">
        <v>182163000</v>
      </c>
    </row>
    <row r="15" spans="1:22" ht="12.75">
      <c r="A15" s="47" t="s">
        <v>567</v>
      </c>
      <c r="B15" s="75" t="s">
        <v>497</v>
      </c>
      <c r="C15" s="76" t="s">
        <v>498</v>
      </c>
      <c r="D15" s="77">
        <v>347306195</v>
      </c>
      <c r="E15" s="78">
        <v>0</v>
      </c>
      <c r="F15" s="78">
        <v>75000000</v>
      </c>
      <c r="G15" s="78">
        <v>0</v>
      </c>
      <c r="H15" s="78">
        <v>0</v>
      </c>
      <c r="I15" s="78">
        <v>28000500</v>
      </c>
      <c r="J15" s="78">
        <v>3159000</v>
      </c>
      <c r="K15" s="78">
        <v>431399258</v>
      </c>
      <c r="L15" s="79">
        <v>884864953</v>
      </c>
      <c r="M15" s="77">
        <v>0</v>
      </c>
      <c r="N15" s="78">
        <v>0</v>
      </c>
      <c r="O15" s="78">
        <v>306836155</v>
      </c>
      <c r="P15" s="78">
        <v>122275258</v>
      </c>
      <c r="Q15" s="78">
        <v>0</v>
      </c>
      <c r="R15" s="78">
        <v>0</v>
      </c>
      <c r="S15" s="78">
        <v>742580984</v>
      </c>
      <c r="T15" s="78">
        <v>13709312</v>
      </c>
      <c r="U15" s="80">
        <v>1185401709</v>
      </c>
      <c r="V15" s="81">
        <v>290888000</v>
      </c>
    </row>
    <row r="16" spans="1:22" ht="13.5">
      <c r="A16" s="48"/>
      <c r="B16" s="82" t="s">
        <v>586</v>
      </c>
      <c r="C16" s="83"/>
      <c r="D16" s="84">
        <f aca="true" t="shared" si="1" ref="D16:V16">SUM(D11:D15)</f>
        <v>950694811</v>
      </c>
      <c r="E16" s="85">
        <f t="shared" si="1"/>
        <v>32961931</v>
      </c>
      <c r="F16" s="85">
        <f t="shared" si="1"/>
        <v>75000000</v>
      </c>
      <c r="G16" s="85">
        <f t="shared" si="1"/>
        <v>0</v>
      </c>
      <c r="H16" s="85">
        <f t="shared" si="1"/>
        <v>0</v>
      </c>
      <c r="I16" s="85">
        <f t="shared" si="1"/>
        <v>33197839</v>
      </c>
      <c r="J16" s="85">
        <f t="shared" si="1"/>
        <v>89223336</v>
      </c>
      <c r="K16" s="85">
        <f t="shared" si="1"/>
        <v>1320584890</v>
      </c>
      <c r="L16" s="86">
        <f t="shared" si="1"/>
        <v>2501662807</v>
      </c>
      <c r="M16" s="84">
        <f t="shared" si="1"/>
        <v>525668116</v>
      </c>
      <c r="N16" s="85">
        <f t="shared" si="1"/>
        <v>160479650</v>
      </c>
      <c r="O16" s="85">
        <f t="shared" si="1"/>
        <v>306836155</v>
      </c>
      <c r="P16" s="85">
        <f t="shared" si="1"/>
        <v>122275258</v>
      </c>
      <c r="Q16" s="85">
        <f t="shared" si="1"/>
        <v>74189497</v>
      </c>
      <c r="R16" s="85">
        <f t="shared" si="1"/>
        <v>0</v>
      </c>
      <c r="S16" s="85">
        <f t="shared" si="1"/>
        <v>1629629764</v>
      </c>
      <c r="T16" s="85">
        <f t="shared" si="1"/>
        <v>273088652</v>
      </c>
      <c r="U16" s="87">
        <f t="shared" si="1"/>
        <v>3092167092</v>
      </c>
      <c r="V16" s="88">
        <f t="shared" si="1"/>
        <v>579917808</v>
      </c>
    </row>
    <row r="17" spans="1:22" ht="12.75">
      <c r="A17" s="47" t="s">
        <v>566</v>
      </c>
      <c r="B17" s="75" t="s">
        <v>214</v>
      </c>
      <c r="C17" s="76" t="s">
        <v>215</v>
      </c>
      <c r="D17" s="77">
        <v>64757000</v>
      </c>
      <c r="E17" s="78">
        <v>0</v>
      </c>
      <c r="F17" s="78">
        <v>0</v>
      </c>
      <c r="G17" s="78">
        <v>0</v>
      </c>
      <c r="H17" s="78">
        <v>0</v>
      </c>
      <c r="I17" s="78">
        <v>360000</v>
      </c>
      <c r="J17" s="78">
        <v>0</v>
      </c>
      <c r="K17" s="78">
        <v>88182000</v>
      </c>
      <c r="L17" s="79">
        <v>153299000</v>
      </c>
      <c r="M17" s="77">
        <v>36200000</v>
      </c>
      <c r="N17" s="78">
        <v>0</v>
      </c>
      <c r="O17" s="78">
        <v>0</v>
      </c>
      <c r="P17" s="78">
        <v>0</v>
      </c>
      <c r="Q17" s="78">
        <v>2070000</v>
      </c>
      <c r="R17" s="78">
        <v>0</v>
      </c>
      <c r="S17" s="78">
        <v>135220000</v>
      </c>
      <c r="T17" s="78">
        <v>12800000</v>
      </c>
      <c r="U17" s="80">
        <v>186290000</v>
      </c>
      <c r="V17" s="81">
        <v>27098000</v>
      </c>
    </row>
    <row r="18" spans="1:22" ht="12.75">
      <c r="A18" s="47" t="s">
        <v>566</v>
      </c>
      <c r="B18" s="75" t="s">
        <v>216</v>
      </c>
      <c r="C18" s="76" t="s">
        <v>217</v>
      </c>
      <c r="D18" s="77">
        <v>112196991</v>
      </c>
      <c r="E18" s="78">
        <v>110422400</v>
      </c>
      <c r="F18" s="78">
        <v>0</v>
      </c>
      <c r="G18" s="78">
        <v>0</v>
      </c>
      <c r="H18" s="78">
        <v>0</v>
      </c>
      <c r="I18" s="78">
        <v>6801448</v>
      </c>
      <c r="J18" s="78">
        <v>9877588</v>
      </c>
      <c r="K18" s="78">
        <v>152309632</v>
      </c>
      <c r="L18" s="79">
        <v>391608059</v>
      </c>
      <c r="M18" s="77">
        <v>199345529</v>
      </c>
      <c r="N18" s="78">
        <v>83687586</v>
      </c>
      <c r="O18" s="78">
        <v>0</v>
      </c>
      <c r="P18" s="78">
        <v>0</v>
      </c>
      <c r="Q18" s="78">
        <v>6063440</v>
      </c>
      <c r="R18" s="78">
        <v>123139</v>
      </c>
      <c r="S18" s="78">
        <v>103019000</v>
      </c>
      <c r="T18" s="78">
        <v>27225425</v>
      </c>
      <c r="U18" s="80">
        <v>419464119</v>
      </c>
      <c r="V18" s="81">
        <v>27646000</v>
      </c>
    </row>
    <row r="19" spans="1:22" ht="12.75">
      <c r="A19" s="47" t="s">
        <v>566</v>
      </c>
      <c r="B19" s="75" t="s">
        <v>218</v>
      </c>
      <c r="C19" s="76" t="s">
        <v>219</v>
      </c>
      <c r="D19" s="77">
        <v>37257000</v>
      </c>
      <c r="E19" s="78">
        <v>71250000</v>
      </c>
      <c r="F19" s="78">
        <v>0</v>
      </c>
      <c r="G19" s="78">
        <v>0</v>
      </c>
      <c r="H19" s="78">
        <v>0</v>
      </c>
      <c r="I19" s="78">
        <v>1570000</v>
      </c>
      <c r="J19" s="78">
        <v>19000000</v>
      </c>
      <c r="K19" s="78">
        <v>48375000</v>
      </c>
      <c r="L19" s="79">
        <v>177452000</v>
      </c>
      <c r="M19" s="77">
        <v>18250000</v>
      </c>
      <c r="N19" s="78">
        <v>65180000</v>
      </c>
      <c r="O19" s="78">
        <v>0</v>
      </c>
      <c r="P19" s="78">
        <v>0</v>
      </c>
      <c r="Q19" s="78">
        <v>3816000</v>
      </c>
      <c r="R19" s="78">
        <v>0</v>
      </c>
      <c r="S19" s="78">
        <v>55900000</v>
      </c>
      <c r="T19" s="78">
        <v>18486000</v>
      </c>
      <c r="U19" s="80">
        <v>161632000</v>
      </c>
      <c r="V19" s="81">
        <v>11878000</v>
      </c>
    </row>
    <row r="20" spans="1:22" ht="12.75">
      <c r="A20" s="47" t="s">
        <v>566</v>
      </c>
      <c r="B20" s="75" t="s">
        <v>220</v>
      </c>
      <c r="C20" s="76" t="s">
        <v>221</v>
      </c>
      <c r="D20" s="77">
        <v>26956988</v>
      </c>
      <c r="E20" s="78">
        <v>0</v>
      </c>
      <c r="F20" s="78">
        <v>0</v>
      </c>
      <c r="G20" s="78">
        <v>0</v>
      </c>
      <c r="H20" s="78">
        <v>0</v>
      </c>
      <c r="I20" s="78">
        <v>91875</v>
      </c>
      <c r="J20" s="78">
        <v>1552083</v>
      </c>
      <c r="K20" s="78">
        <v>26032128</v>
      </c>
      <c r="L20" s="79">
        <v>54633074</v>
      </c>
      <c r="M20" s="77">
        <v>5173609</v>
      </c>
      <c r="N20" s="78">
        <v>0</v>
      </c>
      <c r="O20" s="78">
        <v>0</v>
      </c>
      <c r="P20" s="78">
        <v>0</v>
      </c>
      <c r="Q20" s="78">
        <v>57364</v>
      </c>
      <c r="R20" s="78">
        <v>-275000</v>
      </c>
      <c r="S20" s="78">
        <v>49154000</v>
      </c>
      <c r="T20" s="78">
        <v>2135690</v>
      </c>
      <c r="U20" s="80">
        <v>56245663</v>
      </c>
      <c r="V20" s="81">
        <v>11572000</v>
      </c>
    </row>
    <row r="21" spans="1:22" ht="12.75">
      <c r="A21" s="47" t="s">
        <v>566</v>
      </c>
      <c r="B21" s="75" t="s">
        <v>68</v>
      </c>
      <c r="C21" s="76" t="s">
        <v>69</v>
      </c>
      <c r="D21" s="77">
        <v>1274330000</v>
      </c>
      <c r="E21" s="78">
        <v>1544593519</v>
      </c>
      <c r="F21" s="78">
        <v>504794493</v>
      </c>
      <c r="G21" s="78">
        <v>69265</v>
      </c>
      <c r="H21" s="78">
        <v>0</v>
      </c>
      <c r="I21" s="78">
        <v>50687783</v>
      </c>
      <c r="J21" s="78">
        <v>110178020</v>
      </c>
      <c r="K21" s="78">
        <v>1444258573</v>
      </c>
      <c r="L21" s="79">
        <v>4928911653</v>
      </c>
      <c r="M21" s="77">
        <v>900836973</v>
      </c>
      <c r="N21" s="78">
        <v>2177873035</v>
      </c>
      <c r="O21" s="78">
        <v>603660663</v>
      </c>
      <c r="P21" s="78">
        <v>137071994</v>
      </c>
      <c r="Q21" s="78">
        <v>106276001</v>
      </c>
      <c r="R21" s="78">
        <v>0</v>
      </c>
      <c r="S21" s="78">
        <v>1077020301</v>
      </c>
      <c r="T21" s="78">
        <v>433639785</v>
      </c>
      <c r="U21" s="80">
        <v>5436378752</v>
      </c>
      <c r="V21" s="81">
        <v>404341228</v>
      </c>
    </row>
    <row r="22" spans="1:22" ht="12.75">
      <c r="A22" s="47" t="s">
        <v>566</v>
      </c>
      <c r="B22" s="75" t="s">
        <v>222</v>
      </c>
      <c r="C22" s="76" t="s">
        <v>223</v>
      </c>
      <c r="D22" s="77">
        <v>32227220</v>
      </c>
      <c r="E22" s="78">
        <v>0</v>
      </c>
      <c r="F22" s="78">
        <v>0</v>
      </c>
      <c r="G22" s="78">
        <v>0</v>
      </c>
      <c r="H22" s="78">
        <v>0</v>
      </c>
      <c r="I22" s="78">
        <v>195528</v>
      </c>
      <c r="J22" s="78">
        <v>700000</v>
      </c>
      <c r="K22" s="78">
        <v>79527053</v>
      </c>
      <c r="L22" s="79">
        <v>112649801</v>
      </c>
      <c r="M22" s="77">
        <v>14272413</v>
      </c>
      <c r="N22" s="78">
        <v>0</v>
      </c>
      <c r="O22" s="78">
        <v>0</v>
      </c>
      <c r="P22" s="78">
        <v>0</v>
      </c>
      <c r="Q22" s="78">
        <v>562330</v>
      </c>
      <c r="R22" s="78">
        <v>0</v>
      </c>
      <c r="S22" s="78">
        <v>84002000</v>
      </c>
      <c r="T22" s="78">
        <v>10575312</v>
      </c>
      <c r="U22" s="80">
        <v>109412055</v>
      </c>
      <c r="V22" s="81">
        <v>15835000</v>
      </c>
    </row>
    <row r="23" spans="1:22" ht="12.75">
      <c r="A23" s="47" t="s">
        <v>566</v>
      </c>
      <c r="B23" s="75" t="s">
        <v>224</v>
      </c>
      <c r="C23" s="76" t="s">
        <v>225</v>
      </c>
      <c r="D23" s="77">
        <v>49611387</v>
      </c>
      <c r="E23" s="78">
        <v>0</v>
      </c>
      <c r="F23" s="78">
        <v>0</v>
      </c>
      <c r="G23" s="78">
        <v>0</v>
      </c>
      <c r="H23" s="78">
        <v>0</v>
      </c>
      <c r="I23" s="78">
        <v>30083</v>
      </c>
      <c r="J23" s="78">
        <v>2012496</v>
      </c>
      <c r="K23" s="78">
        <v>72804965</v>
      </c>
      <c r="L23" s="79">
        <v>124458931</v>
      </c>
      <c r="M23" s="77">
        <v>16040008</v>
      </c>
      <c r="N23" s="78">
        <v>0</v>
      </c>
      <c r="O23" s="78">
        <v>0</v>
      </c>
      <c r="P23" s="78">
        <v>0</v>
      </c>
      <c r="Q23" s="78">
        <v>1136000</v>
      </c>
      <c r="R23" s="78">
        <v>0</v>
      </c>
      <c r="S23" s="78">
        <v>99248000</v>
      </c>
      <c r="T23" s="78">
        <v>6362100</v>
      </c>
      <c r="U23" s="80">
        <v>122786108</v>
      </c>
      <c r="V23" s="81">
        <v>19241550</v>
      </c>
    </row>
    <row r="24" spans="1:22" ht="12.75">
      <c r="A24" s="47" t="s">
        <v>567</v>
      </c>
      <c r="B24" s="75" t="s">
        <v>499</v>
      </c>
      <c r="C24" s="76" t="s">
        <v>500</v>
      </c>
      <c r="D24" s="77">
        <v>250245740</v>
      </c>
      <c r="E24" s="78">
        <v>0</v>
      </c>
      <c r="F24" s="78">
        <v>139150000</v>
      </c>
      <c r="G24" s="78">
        <v>0</v>
      </c>
      <c r="H24" s="78">
        <v>0</v>
      </c>
      <c r="I24" s="78">
        <v>22609000</v>
      </c>
      <c r="J24" s="78">
        <v>97543757</v>
      </c>
      <c r="K24" s="78">
        <v>299099038</v>
      </c>
      <c r="L24" s="79">
        <v>808647535</v>
      </c>
      <c r="M24" s="77">
        <v>0</v>
      </c>
      <c r="N24" s="78">
        <v>0</v>
      </c>
      <c r="O24" s="78">
        <v>284070382</v>
      </c>
      <c r="P24" s="78">
        <v>22840629</v>
      </c>
      <c r="Q24" s="78">
        <v>0</v>
      </c>
      <c r="R24" s="78">
        <v>0</v>
      </c>
      <c r="S24" s="78">
        <v>694788000</v>
      </c>
      <c r="T24" s="78">
        <v>27899608</v>
      </c>
      <c r="U24" s="80">
        <v>1029598619</v>
      </c>
      <c r="V24" s="81">
        <v>202528000</v>
      </c>
    </row>
    <row r="25" spans="1:22" ht="13.5">
      <c r="A25" s="48"/>
      <c r="B25" s="82" t="s">
        <v>587</v>
      </c>
      <c r="C25" s="83"/>
      <c r="D25" s="84">
        <f aca="true" t="shared" si="2" ref="D25:V25">SUM(D17:D24)</f>
        <v>1847582326</v>
      </c>
      <c r="E25" s="85">
        <f t="shared" si="2"/>
        <v>1726265919</v>
      </c>
      <c r="F25" s="85">
        <f t="shared" si="2"/>
        <v>643944493</v>
      </c>
      <c r="G25" s="85">
        <f t="shared" si="2"/>
        <v>69265</v>
      </c>
      <c r="H25" s="85">
        <f t="shared" si="2"/>
        <v>0</v>
      </c>
      <c r="I25" s="85">
        <f t="shared" si="2"/>
        <v>82345717</v>
      </c>
      <c r="J25" s="85">
        <f t="shared" si="2"/>
        <v>240863944</v>
      </c>
      <c r="K25" s="85">
        <f t="shared" si="2"/>
        <v>2210588389</v>
      </c>
      <c r="L25" s="86">
        <f t="shared" si="2"/>
        <v>6751660053</v>
      </c>
      <c r="M25" s="84">
        <f t="shared" si="2"/>
        <v>1190118532</v>
      </c>
      <c r="N25" s="85">
        <f t="shared" si="2"/>
        <v>2326740621</v>
      </c>
      <c r="O25" s="85">
        <f t="shared" si="2"/>
        <v>887731045</v>
      </c>
      <c r="P25" s="85">
        <f t="shared" si="2"/>
        <v>159912623</v>
      </c>
      <c r="Q25" s="85">
        <f t="shared" si="2"/>
        <v>119981135</v>
      </c>
      <c r="R25" s="85">
        <f t="shared" si="2"/>
        <v>-151861</v>
      </c>
      <c r="S25" s="85">
        <f t="shared" si="2"/>
        <v>2298351301</v>
      </c>
      <c r="T25" s="85">
        <f t="shared" si="2"/>
        <v>539123920</v>
      </c>
      <c r="U25" s="87">
        <f t="shared" si="2"/>
        <v>7521807316</v>
      </c>
      <c r="V25" s="88">
        <f t="shared" si="2"/>
        <v>720139778</v>
      </c>
    </row>
    <row r="26" spans="1:22" ht="12.75">
      <c r="A26" s="47" t="s">
        <v>566</v>
      </c>
      <c r="B26" s="75" t="s">
        <v>226</v>
      </c>
      <c r="C26" s="76" t="s">
        <v>227</v>
      </c>
      <c r="D26" s="77">
        <v>80708471</v>
      </c>
      <c r="E26" s="78">
        <v>0</v>
      </c>
      <c r="F26" s="78">
        <v>0</v>
      </c>
      <c r="G26" s="78">
        <v>0</v>
      </c>
      <c r="H26" s="78">
        <v>0</v>
      </c>
      <c r="I26" s="78">
        <v>1900000</v>
      </c>
      <c r="J26" s="78">
        <v>3872709</v>
      </c>
      <c r="K26" s="78">
        <v>96536360</v>
      </c>
      <c r="L26" s="79">
        <v>183017540</v>
      </c>
      <c r="M26" s="77">
        <v>32119608</v>
      </c>
      <c r="N26" s="78">
        <v>0</v>
      </c>
      <c r="O26" s="78">
        <v>0</v>
      </c>
      <c r="P26" s="78">
        <v>0</v>
      </c>
      <c r="Q26" s="78">
        <v>2254250</v>
      </c>
      <c r="R26" s="78">
        <v>0</v>
      </c>
      <c r="S26" s="78">
        <v>153632000</v>
      </c>
      <c r="T26" s="78">
        <v>14527138</v>
      </c>
      <c r="U26" s="80">
        <v>202532996</v>
      </c>
      <c r="V26" s="81">
        <v>27795000</v>
      </c>
    </row>
    <row r="27" spans="1:22" ht="12.75">
      <c r="A27" s="47" t="s">
        <v>566</v>
      </c>
      <c r="B27" s="75" t="s">
        <v>228</v>
      </c>
      <c r="C27" s="76" t="s">
        <v>229</v>
      </c>
      <c r="D27" s="77">
        <v>151713746</v>
      </c>
      <c r="E27" s="78">
        <v>173221000</v>
      </c>
      <c r="F27" s="78">
        <v>0</v>
      </c>
      <c r="G27" s="78">
        <v>0</v>
      </c>
      <c r="H27" s="78">
        <v>0</v>
      </c>
      <c r="I27" s="78">
        <v>1001998</v>
      </c>
      <c r="J27" s="78">
        <v>6999985</v>
      </c>
      <c r="K27" s="78">
        <v>166977755</v>
      </c>
      <c r="L27" s="79">
        <v>499914484</v>
      </c>
      <c r="M27" s="77">
        <v>104286349</v>
      </c>
      <c r="N27" s="78">
        <v>229989000</v>
      </c>
      <c r="O27" s="78">
        <v>0</v>
      </c>
      <c r="P27" s="78">
        <v>0</v>
      </c>
      <c r="Q27" s="78">
        <v>3967000</v>
      </c>
      <c r="R27" s="78">
        <v>0</v>
      </c>
      <c r="S27" s="78">
        <v>218900000</v>
      </c>
      <c r="T27" s="78">
        <v>9969221</v>
      </c>
      <c r="U27" s="80">
        <v>567111570</v>
      </c>
      <c r="V27" s="81">
        <v>50949000</v>
      </c>
    </row>
    <row r="28" spans="1:22" ht="12.75">
      <c r="A28" s="47" t="s">
        <v>566</v>
      </c>
      <c r="B28" s="75" t="s">
        <v>230</v>
      </c>
      <c r="C28" s="76" t="s">
        <v>231</v>
      </c>
      <c r="D28" s="77">
        <v>332550144</v>
      </c>
      <c r="E28" s="78">
        <v>226880969</v>
      </c>
      <c r="F28" s="78">
        <v>0</v>
      </c>
      <c r="G28" s="78">
        <v>0</v>
      </c>
      <c r="H28" s="78">
        <v>0</v>
      </c>
      <c r="I28" s="78">
        <v>491853</v>
      </c>
      <c r="J28" s="78">
        <v>56950285</v>
      </c>
      <c r="K28" s="78">
        <v>378602102</v>
      </c>
      <c r="L28" s="79">
        <v>995475353</v>
      </c>
      <c r="M28" s="77">
        <v>190239331</v>
      </c>
      <c r="N28" s="78">
        <v>331182727</v>
      </c>
      <c r="O28" s="78">
        <v>0</v>
      </c>
      <c r="P28" s="78">
        <v>0</v>
      </c>
      <c r="Q28" s="78">
        <v>21841739</v>
      </c>
      <c r="R28" s="78">
        <v>0</v>
      </c>
      <c r="S28" s="78">
        <v>321295000</v>
      </c>
      <c r="T28" s="78">
        <v>59748051</v>
      </c>
      <c r="U28" s="80">
        <v>924306848</v>
      </c>
      <c r="V28" s="81">
        <v>91987000</v>
      </c>
    </row>
    <row r="29" spans="1:22" ht="12.75">
      <c r="A29" s="47" t="s">
        <v>567</v>
      </c>
      <c r="B29" s="75" t="s">
        <v>501</v>
      </c>
      <c r="C29" s="76" t="s">
        <v>502</v>
      </c>
      <c r="D29" s="77">
        <v>271836632</v>
      </c>
      <c r="E29" s="78">
        <v>0</v>
      </c>
      <c r="F29" s="78">
        <v>6586368</v>
      </c>
      <c r="G29" s="78">
        <v>0</v>
      </c>
      <c r="H29" s="78">
        <v>0</v>
      </c>
      <c r="I29" s="78">
        <v>561072</v>
      </c>
      <c r="J29" s="78">
        <v>136628400</v>
      </c>
      <c r="K29" s="78">
        <v>304496623</v>
      </c>
      <c r="L29" s="79">
        <v>720109095</v>
      </c>
      <c r="M29" s="77">
        <v>0</v>
      </c>
      <c r="N29" s="78">
        <v>0</v>
      </c>
      <c r="O29" s="78">
        <v>260645455</v>
      </c>
      <c r="P29" s="78">
        <v>31019386</v>
      </c>
      <c r="Q29" s="78">
        <v>0</v>
      </c>
      <c r="R29" s="78">
        <v>0</v>
      </c>
      <c r="S29" s="78">
        <v>813337000</v>
      </c>
      <c r="T29" s="78">
        <v>61176200</v>
      </c>
      <c r="U29" s="80">
        <v>1166178041</v>
      </c>
      <c r="V29" s="81">
        <v>407804000</v>
      </c>
    </row>
    <row r="30" spans="1:22" ht="13.5">
      <c r="A30" s="48"/>
      <c r="B30" s="82" t="s">
        <v>588</v>
      </c>
      <c r="C30" s="83"/>
      <c r="D30" s="84">
        <f aca="true" t="shared" si="3" ref="D30:V30">SUM(D26:D29)</f>
        <v>836808993</v>
      </c>
      <c r="E30" s="85">
        <f t="shared" si="3"/>
        <v>400101969</v>
      </c>
      <c r="F30" s="85">
        <f t="shared" si="3"/>
        <v>6586368</v>
      </c>
      <c r="G30" s="85">
        <f t="shared" si="3"/>
        <v>0</v>
      </c>
      <c r="H30" s="85">
        <f t="shared" si="3"/>
        <v>0</v>
      </c>
      <c r="I30" s="85">
        <f t="shared" si="3"/>
        <v>3954923</v>
      </c>
      <c r="J30" s="85">
        <f t="shared" si="3"/>
        <v>204451379</v>
      </c>
      <c r="K30" s="85">
        <f t="shared" si="3"/>
        <v>946612840</v>
      </c>
      <c r="L30" s="86">
        <f t="shared" si="3"/>
        <v>2398516472</v>
      </c>
      <c r="M30" s="84">
        <f t="shared" si="3"/>
        <v>326645288</v>
      </c>
      <c r="N30" s="85">
        <f t="shared" si="3"/>
        <v>561171727</v>
      </c>
      <c r="O30" s="85">
        <f t="shared" si="3"/>
        <v>260645455</v>
      </c>
      <c r="P30" s="85">
        <f t="shared" si="3"/>
        <v>31019386</v>
      </c>
      <c r="Q30" s="85">
        <f t="shared" si="3"/>
        <v>28062989</v>
      </c>
      <c r="R30" s="85">
        <f t="shared" si="3"/>
        <v>0</v>
      </c>
      <c r="S30" s="85">
        <f t="shared" si="3"/>
        <v>1507164000</v>
      </c>
      <c r="T30" s="85">
        <f t="shared" si="3"/>
        <v>145420610</v>
      </c>
      <c r="U30" s="87">
        <f t="shared" si="3"/>
        <v>2860129455</v>
      </c>
      <c r="V30" s="88">
        <f t="shared" si="3"/>
        <v>578535000</v>
      </c>
    </row>
    <row r="31" spans="1:22" ht="12.75">
      <c r="A31" s="47" t="s">
        <v>566</v>
      </c>
      <c r="B31" s="75" t="s">
        <v>232</v>
      </c>
      <c r="C31" s="76" t="s">
        <v>233</v>
      </c>
      <c r="D31" s="77">
        <v>131531955</v>
      </c>
      <c r="E31" s="78">
        <v>86373509</v>
      </c>
      <c r="F31" s="78">
        <v>0</v>
      </c>
      <c r="G31" s="78">
        <v>0</v>
      </c>
      <c r="H31" s="78">
        <v>0</v>
      </c>
      <c r="I31" s="78">
        <v>0</v>
      </c>
      <c r="J31" s="78">
        <v>7443668</v>
      </c>
      <c r="K31" s="78">
        <v>116215240</v>
      </c>
      <c r="L31" s="79">
        <v>341564372</v>
      </c>
      <c r="M31" s="77">
        <v>77684470</v>
      </c>
      <c r="N31" s="78">
        <v>130216243</v>
      </c>
      <c r="O31" s="78">
        <v>0</v>
      </c>
      <c r="P31" s="78">
        <v>0</v>
      </c>
      <c r="Q31" s="78">
        <v>22314672</v>
      </c>
      <c r="R31" s="78">
        <v>0</v>
      </c>
      <c r="S31" s="78">
        <v>112586999</v>
      </c>
      <c r="T31" s="78">
        <v>34656268</v>
      </c>
      <c r="U31" s="80">
        <v>377458652</v>
      </c>
      <c r="V31" s="81">
        <v>32487000</v>
      </c>
    </row>
    <row r="32" spans="1:22" ht="12.75">
      <c r="A32" s="47" t="s">
        <v>566</v>
      </c>
      <c r="B32" s="75" t="s">
        <v>234</v>
      </c>
      <c r="C32" s="76" t="s">
        <v>235</v>
      </c>
      <c r="D32" s="77">
        <v>72367396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2355110</v>
      </c>
      <c r="K32" s="78">
        <v>104873315</v>
      </c>
      <c r="L32" s="79">
        <v>179595821</v>
      </c>
      <c r="M32" s="77">
        <v>18560000</v>
      </c>
      <c r="N32" s="78">
        <v>17062420</v>
      </c>
      <c r="O32" s="78">
        <v>0</v>
      </c>
      <c r="P32" s="78">
        <v>0</v>
      </c>
      <c r="Q32" s="78">
        <v>2287330</v>
      </c>
      <c r="R32" s="78">
        <v>0</v>
      </c>
      <c r="S32" s="78">
        <v>173175000</v>
      </c>
      <c r="T32" s="78">
        <v>12161966</v>
      </c>
      <c r="U32" s="80">
        <v>223246716</v>
      </c>
      <c r="V32" s="81">
        <v>44662000</v>
      </c>
    </row>
    <row r="33" spans="1:22" ht="12.75">
      <c r="A33" s="47" t="s">
        <v>566</v>
      </c>
      <c r="B33" s="75" t="s">
        <v>236</v>
      </c>
      <c r="C33" s="76" t="s">
        <v>237</v>
      </c>
      <c r="D33" s="77">
        <v>52548669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400000</v>
      </c>
      <c r="K33" s="78">
        <v>181724332</v>
      </c>
      <c r="L33" s="79">
        <v>234673001</v>
      </c>
      <c r="M33" s="77">
        <v>9240000</v>
      </c>
      <c r="N33" s="78">
        <v>0</v>
      </c>
      <c r="O33" s="78">
        <v>0</v>
      </c>
      <c r="P33" s="78">
        <v>0</v>
      </c>
      <c r="Q33" s="78">
        <v>350000</v>
      </c>
      <c r="R33" s="78">
        <v>350000</v>
      </c>
      <c r="S33" s="78">
        <v>171736334</v>
      </c>
      <c r="T33" s="78">
        <v>15150000</v>
      </c>
      <c r="U33" s="80">
        <v>196826334</v>
      </c>
      <c r="V33" s="81">
        <v>0</v>
      </c>
    </row>
    <row r="34" spans="1:22" ht="12.75">
      <c r="A34" s="47" t="s">
        <v>566</v>
      </c>
      <c r="B34" s="75" t="s">
        <v>238</v>
      </c>
      <c r="C34" s="76" t="s">
        <v>239</v>
      </c>
      <c r="D34" s="77">
        <v>117652697</v>
      </c>
      <c r="E34" s="78">
        <v>55502407</v>
      </c>
      <c r="F34" s="78">
        <v>0</v>
      </c>
      <c r="G34" s="78">
        <v>0</v>
      </c>
      <c r="H34" s="78">
        <v>0</v>
      </c>
      <c r="I34" s="78">
        <v>0</v>
      </c>
      <c r="J34" s="78">
        <v>18533962</v>
      </c>
      <c r="K34" s="78">
        <v>108208246</v>
      </c>
      <c r="L34" s="79">
        <v>299897312</v>
      </c>
      <c r="M34" s="77">
        <v>39703515</v>
      </c>
      <c r="N34" s="78">
        <v>77210602</v>
      </c>
      <c r="O34" s="78">
        <v>9025551</v>
      </c>
      <c r="P34" s="78">
        <v>0</v>
      </c>
      <c r="Q34" s="78">
        <v>0</v>
      </c>
      <c r="R34" s="78">
        <v>0</v>
      </c>
      <c r="S34" s="78">
        <v>156342000</v>
      </c>
      <c r="T34" s="78">
        <v>19261676</v>
      </c>
      <c r="U34" s="80">
        <v>301543344</v>
      </c>
      <c r="V34" s="81">
        <v>38590000</v>
      </c>
    </row>
    <row r="35" spans="1:22" ht="12.75">
      <c r="A35" s="47" t="s">
        <v>567</v>
      </c>
      <c r="B35" s="75" t="s">
        <v>503</v>
      </c>
      <c r="C35" s="76" t="s">
        <v>504</v>
      </c>
      <c r="D35" s="77">
        <v>158813881</v>
      </c>
      <c r="E35" s="78">
        <v>0</v>
      </c>
      <c r="F35" s="78">
        <v>18400000</v>
      </c>
      <c r="G35" s="78">
        <v>0</v>
      </c>
      <c r="H35" s="78">
        <v>0</v>
      </c>
      <c r="I35" s="78">
        <v>0</v>
      </c>
      <c r="J35" s="78">
        <v>12606172</v>
      </c>
      <c r="K35" s="78">
        <v>233759175</v>
      </c>
      <c r="L35" s="79">
        <v>423579228</v>
      </c>
      <c r="M35" s="77">
        <v>0</v>
      </c>
      <c r="N35" s="78">
        <v>0</v>
      </c>
      <c r="O35" s="78">
        <v>46004173</v>
      </c>
      <c r="P35" s="78">
        <v>14504692</v>
      </c>
      <c r="Q35" s="78">
        <v>0</v>
      </c>
      <c r="R35" s="78">
        <v>0</v>
      </c>
      <c r="S35" s="78">
        <v>613700999</v>
      </c>
      <c r="T35" s="78">
        <v>28359623</v>
      </c>
      <c r="U35" s="80">
        <v>702569487</v>
      </c>
      <c r="V35" s="81">
        <v>281765000</v>
      </c>
    </row>
    <row r="36" spans="1:22" ht="13.5">
      <c r="A36" s="48"/>
      <c r="B36" s="82" t="s">
        <v>589</v>
      </c>
      <c r="C36" s="83"/>
      <c r="D36" s="84">
        <f aca="true" t="shared" si="4" ref="D36:V36">SUM(D31:D35)</f>
        <v>532914598</v>
      </c>
      <c r="E36" s="85">
        <f t="shared" si="4"/>
        <v>141875916</v>
      </c>
      <c r="F36" s="85">
        <f t="shared" si="4"/>
        <v>18400000</v>
      </c>
      <c r="G36" s="85">
        <f t="shared" si="4"/>
        <v>0</v>
      </c>
      <c r="H36" s="85">
        <f t="shared" si="4"/>
        <v>0</v>
      </c>
      <c r="I36" s="85">
        <f t="shared" si="4"/>
        <v>0</v>
      </c>
      <c r="J36" s="85">
        <f t="shared" si="4"/>
        <v>41338912</v>
      </c>
      <c r="K36" s="85">
        <f t="shared" si="4"/>
        <v>744780308</v>
      </c>
      <c r="L36" s="86">
        <f t="shared" si="4"/>
        <v>1479309734</v>
      </c>
      <c r="M36" s="84">
        <f t="shared" si="4"/>
        <v>145187985</v>
      </c>
      <c r="N36" s="85">
        <f t="shared" si="4"/>
        <v>224489265</v>
      </c>
      <c r="O36" s="85">
        <f t="shared" si="4"/>
        <v>55029724</v>
      </c>
      <c r="P36" s="85">
        <f t="shared" si="4"/>
        <v>14504692</v>
      </c>
      <c r="Q36" s="85">
        <f t="shared" si="4"/>
        <v>24952002</v>
      </c>
      <c r="R36" s="85">
        <f t="shared" si="4"/>
        <v>350000</v>
      </c>
      <c r="S36" s="85">
        <f t="shared" si="4"/>
        <v>1227541332</v>
      </c>
      <c r="T36" s="85">
        <f t="shared" si="4"/>
        <v>109589533</v>
      </c>
      <c r="U36" s="87">
        <f t="shared" si="4"/>
        <v>1801644533</v>
      </c>
      <c r="V36" s="88">
        <f t="shared" si="4"/>
        <v>397504000</v>
      </c>
    </row>
    <row r="37" spans="1:22" ht="12.75">
      <c r="A37" s="47" t="s">
        <v>566</v>
      </c>
      <c r="B37" s="75" t="s">
        <v>70</v>
      </c>
      <c r="C37" s="76" t="s">
        <v>71</v>
      </c>
      <c r="D37" s="77">
        <v>537170660</v>
      </c>
      <c r="E37" s="78">
        <v>520796142</v>
      </c>
      <c r="F37" s="78">
        <v>97934172</v>
      </c>
      <c r="G37" s="78">
        <v>0</v>
      </c>
      <c r="H37" s="78">
        <v>0</v>
      </c>
      <c r="I37" s="78">
        <v>43979395</v>
      </c>
      <c r="J37" s="78">
        <v>163945904</v>
      </c>
      <c r="K37" s="78">
        <v>870683367</v>
      </c>
      <c r="L37" s="79">
        <v>2234509640</v>
      </c>
      <c r="M37" s="77">
        <v>295784972</v>
      </c>
      <c r="N37" s="78">
        <v>686767900</v>
      </c>
      <c r="O37" s="78">
        <v>161896487</v>
      </c>
      <c r="P37" s="78">
        <v>95532272</v>
      </c>
      <c r="Q37" s="78">
        <v>64353723</v>
      </c>
      <c r="R37" s="78">
        <v>0</v>
      </c>
      <c r="S37" s="78">
        <v>547159500</v>
      </c>
      <c r="T37" s="78">
        <v>79651826</v>
      </c>
      <c r="U37" s="80">
        <v>1931146680</v>
      </c>
      <c r="V37" s="81">
        <v>162425500</v>
      </c>
    </row>
    <row r="38" spans="1:22" ht="12.75">
      <c r="A38" s="47" t="s">
        <v>566</v>
      </c>
      <c r="B38" s="75" t="s">
        <v>240</v>
      </c>
      <c r="C38" s="76" t="s">
        <v>241</v>
      </c>
      <c r="D38" s="77">
        <v>30300747</v>
      </c>
      <c r="E38" s="78">
        <v>10911468</v>
      </c>
      <c r="F38" s="78">
        <v>0</v>
      </c>
      <c r="G38" s="78">
        <v>0</v>
      </c>
      <c r="H38" s="78">
        <v>0</v>
      </c>
      <c r="I38" s="78">
        <v>83069</v>
      </c>
      <c r="J38" s="78">
        <v>1543378</v>
      </c>
      <c r="K38" s="78">
        <v>31607840</v>
      </c>
      <c r="L38" s="79">
        <v>74446502</v>
      </c>
      <c r="M38" s="77">
        <v>21460333</v>
      </c>
      <c r="N38" s="78">
        <v>16346570</v>
      </c>
      <c r="O38" s="78">
        <v>0</v>
      </c>
      <c r="P38" s="78">
        <v>0</v>
      </c>
      <c r="Q38" s="78">
        <v>1758933</v>
      </c>
      <c r="R38" s="78">
        <v>0</v>
      </c>
      <c r="S38" s="78">
        <v>46615000</v>
      </c>
      <c r="T38" s="78">
        <v>4412665</v>
      </c>
      <c r="U38" s="80">
        <v>90593501</v>
      </c>
      <c r="V38" s="81">
        <v>15247000</v>
      </c>
    </row>
    <row r="39" spans="1:22" ht="12.75">
      <c r="A39" s="47" t="s">
        <v>566</v>
      </c>
      <c r="B39" s="75" t="s">
        <v>242</v>
      </c>
      <c r="C39" s="76" t="s">
        <v>243</v>
      </c>
      <c r="D39" s="77">
        <v>38421652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180767417</v>
      </c>
      <c r="L39" s="79">
        <v>219189069</v>
      </c>
      <c r="M39" s="77">
        <v>17976947</v>
      </c>
      <c r="N39" s="78">
        <v>0</v>
      </c>
      <c r="O39" s="78">
        <v>0</v>
      </c>
      <c r="P39" s="78">
        <v>0</v>
      </c>
      <c r="Q39" s="78">
        <v>0</v>
      </c>
      <c r="R39" s="78">
        <v>1170944</v>
      </c>
      <c r="S39" s="78">
        <v>108456320</v>
      </c>
      <c r="T39" s="78">
        <v>86342668</v>
      </c>
      <c r="U39" s="80">
        <v>213946879</v>
      </c>
      <c r="V39" s="81">
        <v>21400000</v>
      </c>
    </row>
    <row r="40" spans="1:22" ht="12.75">
      <c r="A40" s="47" t="s">
        <v>567</v>
      </c>
      <c r="B40" s="75" t="s">
        <v>505</v>
      </c>
      <c r="C40" s="76" t="s">
        <v>506</v>
      </c>
      <c r="D40" s="77">
        <v>86018367</v>
      </c>
      <c r="E40" s="78">
        <v>0</v>
      </c>
      <c r="F40" s="78">
        <v>17263000</v>
      </c>
      <c r="G40" s="78">
        <v>0</v>
      </c>
      <c r="H40" s="78">
        <v>0</v>
      </c>
      <c r="I40" s="78">
        <v>764000</v>
      </c>
      <c r="J40" s="78">
        <v>0</v>
      </c>
      <c r="K40" s="78">
        <v>127605633</v>
      </c>
      <c r="L40" s="79">
        <v>231651000</v>
      </c>
      <c r="M40" s="77">
        <v>0</v>
      </c>
      <c r="N40" s="78">
        <v>0</v>
      </c>
      <c r="O40" s="78">
        <v>28277706</v>
      </c>
      <c r="P40" s="78">
        <v>0</v>
      </c>
      <c r="Q40" s="78">
        <v>0</v>
      </c>
      <c r="R40" s="78">
        <v>0</v>
      </c>
      <c r="S40" s="78">
        <v>151894999</v>
      </c>
      <c r="T40" s="78">
        <v>9145547</v>
      </c>
      <c r="U40" s="80">
        <v>189318252</v>
      </c>
      <c r="V40" s="81">
        <v>0</v>
      </c>
    </row>
    <row r="41" spans="1:22" ht="13.5">
      <c r="A41" s="48"/>
      <c r="B41" s="82" t="s">
        <v>590</v>
      </c>
      <c r="C41" s="83"/>
      <c r="D41" s="84">
        <f aca="true" t="shared" si="5" ref="D41:V41">SUM(D37:D40)</f>
        <v>691911426</v>
      </c>
      <c r="E41" s="85">
        <f t="shared" si="5"/>
        <v>531707610</v>
      </c>
      <c r="F41" s="85">
        <f t="shared" si="5"/>
        <v>115197172</v>
      </c>
      <c r="G41" s="85">
        <f t="shared" si="5"/>
        <v>0</v>
      </c>
      <c r="H41" s="85">
        <f t="shared" si="5"/>
        <v>0</v>
      </c>
      <c r="I41" s="85">
        <f t="shared" si="5"/>
        <v>44826464</v>
      </c>
      <c r="J41" s="85">
        <f t="shared" si="5"/>
        <v>165489282</v>
      </c>
      <c r="K41" s="85">
        <f t="shared" si="5"/>
        <v>1210664257</v>
      </c>
      <c r="L41" s="86">
        <f t="shared" si="5"/>
        <v>2759796211</v>
      </c>
      <c r="M41" s="84">
        <f t="shared" si="5"/>
        <v>335222252</v>
      </c>
      <c r="N41" s="85">
        <f t="shared" si="5"/>
        <v>703114470</v>
      </c>
      <c r="O41" s="85">
        <f t="shared" si="5"/>
        <v>190174193</v>
      </c>
      <c r="P41" s="85">
        <f t="shared" si="5"/>
        <v>95532272</v>
      </c>
      <c r="Q41" s="85">
        <f t="shared" si="5"/>
        <v>66112656</v>
      </c>
      <c r="R41" s="85">
        <f t="shared" si="5"/>
        <v>1170944</v>
      </c>
      <c r="S41" s="85">
        <f t="shared" si="5"/>
        <v>854125819</v>
      </c>
      <c r="T41" s="85">
        <f t="shared" si="5"/>
        <v>179552706</v>
      </c>
      <c r="U41" s="87">
        <f t="shared" si="5"/>
        <v>2425005312</v>
      </c>
      <c r="V41" s="88">
        <f t="shared" si="5"/>
        <v>199072500</v>
      </c>
    </row>
    <row r="42" spans="1:22" ht="12.75">
      <c r="A42" s="47" t="s">
        <v>566</v>
      </c>
      <c r="B42" s="75" t="s">
        <v>244</v>
      </c>
      <c r="C42" s="76" t="s">
        <v>245</v>
      </c>
      <c r="D42" s="77">
        <v>50247898</v>
      </c>
      <c r="E42" s="78">
        <v>18163180</v>
      </c>
      <c r="F42" s="78">
        <v>0</v>
      </c>
      <c r="G42" s="78">
        <v>0</v>
      </c>
      <c r="H42" s="78">
        <v>0</v>
      </c>
      <c r="I42" s="78">
        <v>150000</v>
      </c>
      <c r="J42" s="78">
        <v>10907110</v>
      </c>
      <c r="K42" s="78">
        <v>44529320</v>
      </c>
      <c r="L42" s="79">
        <v>123997508</v>
      </c>
      <c r="M42" s="77">
        <v>20313185</v>
      </c>
      <c r="N42" s="78">
        <v>18828960</v>
      </c>
      <c r="O42" s="78">
        <v>0</v>
      </c>
      <c r="P42" s="78">
        <v>0</v>
      </c>
      <c r="Q42" s="78">
        <v>6074244</v>
      </c>
      <c r="R42" s="78">
        <v>0</v>
      </c>
      <c r="S42" s="78">
        <v>72621000</v>
      </c>
      <c r="T42" s="78">
        <v>7869726</v>
      </c>
      <c r="U42" s="80">
        <v>125707115</v>
      </c>
      <c r="V42" s="81">
        <v>0</v>
      </c>
    </row>
    <row r="43" spans="1:22" ht="12.75">
      <c r="A43" s="47" t="s">
        <v>566</v>
      </c>
      <c r="B43" s="75" t="s">
        <v>246</v>
      </c>
      <c r="C43" s="76" t="s">
        <v>247</v>
      </c>
      <c r="D43" s="77">
        <v>89102986</v>
      </c>
      <c r="E43" s="78">
        <v>28812257</v>
      </c>
      <c r="F43" s="78">
        <v>0</v>
      </c>
      <c r="G43" s="78">
        <v>0</v>
      </c>
      <c r="H43" s="78">
        <v>0</v>
      </c>
      <c r="I43" s="78">
        <v>2660261</v>
      </c>
      <c r="J43" s="78">
        <v>15707255</v>
      </c>
      <c r="K43" s="78">
        <v>127628929</v>
      </c>
      <c r="L43" s="79">
        <v>263911688</v>
      </c>
      <c r="M43" s="77">
        <v>36825939</v>
      </c>
      <c r="N43" s="78">
        <v>37385189</v>
      </c>
      <c r="O43" s="78">
        <v>0</v>
      </c>
      <c r="P43" s="78">
        <v>0</v>
      </c>
      <c r="Q43" s="78">
        <v>10523468</v>
      </c>
      <c r="R43" s="78">
        <v>0</v>
      </c>
      <c r="S43" s="78">
        <v>163186999</v>
      </c>
      <c r="T43" s="78">
        <v>14274025</v>
      </c>
      <c r="U43" s="80">
        <v>262195620</v>
      </c>
      <c r="V43" s="81">
        <v>34904300</v>
      </c>
    </row>
    <row r="44" spans="1:22" ht="12.75">
      <c r="A44" s="47" t="s">
        <v>566</v>
      </c>
      <c r="B44" s="75" t="s">
        <v>248</v>
      </c>
      <c r="C44" s="76" t="s">
        <v>249</v>
      </c>
      <c r="D44" s="77">
        <v>147553000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7282665</v>
      </c>
      <c r="K44" s="78">
        <v>385242335</v>
      </c>
      <c r="L44" s="79">
        <v>540078000</v>
      </c>
      <c r="M44" s="77">
        <v>71973580</v>
      </c>
      <c r="N44" s="78">
        <v>182487000</v>
      </c>
      <c r="O44" s="78">
        <v>39102000</v>
      </c>
      <c r="P44" s="78">
        <v>19565180</v>
      </c>
      <c r="Q44" s="78">
        <v>15688800</v>
      </c>
      <c r="R44" s="78">
        <v>0</v>
      </c>
      <c r="S44" s="78">
        <v>154294000</v>
      </c>
      <c r="T44" s="78">
        <v>33994440</v>
      </c>
      <c r="U44" s="80">
        <v>517105000</v>
      </c>
      <c r="V44" s="81">
        <v>0</v>
      </c>
    </row>
    <row r="45" spans="1:22" ht="12.75">
      <c r="A45" s="47" t="s">
        <v>566</v>
      </c>
      <c r="B45" s="75" t="s">
        <v>250</v>
      </c>
      <c r="C45" s="76" t="s">
        <v>251</v>
      </c>
      <c r="D45" s="77">
        <v>83214670</v>
      </c>
      <c r="E45" s="78">
        <v>0</v>
      </c>
      <c r="F45" s="78">
        <v>0</v>
      </c>
      <c r="G45" s="78">
        <v>0</v>
      </c>
      <c r="H45" s="78">
        <v>0</v>
      </c>
      <c r="I45" s="78">
        <v>200000</v>
      </c>
      <c r="J45" s="78">
        <v>1735977</v>
      </c>
      <c r="K45" s="78">
        <v>79624114</v>
      </c>
      <c r="L45" s="79">
        <v>164774761</v>
      </c>
      <c r="M45" s="77">
        <v>22995111</v>
      </c>
      <c r="N45" s="78">
        <v>0</v>
      </c>
      <c r="O45" s="78">
        <v>0</v>
      </c>
      <c r="P45" s="78">
        <v>0</v>
      </c>
      <c r="Q45" s="78">
        <v>2018456</v>
      </c>
      <c r="R45" s="78">
        <v>0</v>
      </c>
      <c r="S45" s="78">
        <v>189195000</v>
      </c>
      <c r="T45" s="78">
        <v>5772301</v>
      </c>
      <c r="U45" s="80">
        <v>219980868</v>
      </c>
      <c r="V45" s="81">
        <v>46286000</v>
      </c>
    </row>
    <row r="46" spans="1:22" ht="12.75">
      <c r="A46" s="47" t="s">
        <v>566</v>
      </c>
      <c r="B46" s="75" t="s">
        <v>252</v>
      </c>
      <c r="C46" s="76" t="s">
        <v>253</v>
      </c>
      <c r="D46" s="77">
        <v>121111000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5000000</v>
      </c>
      <c r="K46" s="78">
        <v>216749000</v>
      </c>
      <c r="L46" s="79">
        <v>342860000</v>
      </c>
      <c r="M46" s="77">
        <v>65117000</v>
      </c>
      <c r="N46" s="78">
        <v>67868000</v>
      </c>
      <c r="O46" s="78">
        <v>0</v>
      </c>
      <c r="P46" s="78">
        <v>0</v>
      </c>
      <c r="Q46" s="78">
        <v>9210000</v>
      </c>
      <c r="R46" s="78">
        <v>0</v>
      </c>
      <c r="S46" s="78">
        <v>199849000</v>
      </c>
      <c r="T46" s="78">
        <v>13492000</v>
      </c>
      <c r="U46" s="80">
        <v>355536000</v>
      </c>
      <c r="V46" s="81">
        <v>48335000</v>
      </c>
    </row>
    <row r="47" spans="1:22" ht="12.75">
      <c r="A47" s="47" t="s">
        <v>567</v>
      </c>
      <c r="B47" s="75" t="s">
        <v>507</v>
      </c>
      <c r="C47" s="76" t="s">
        <v>508</v>
      </c>
      <c r="D47" s="77">
        <v>182249931</v>
      </c>
      <c r="E47" s="78">
        <v>0</v>
      </c>
      <c r="F47" s="78">
        <v>83431481</v>
      </c>
      <c r="G47" s="78">
        <v>0</v>
      </c>
      <c r="H47" s="78">
        <v>0</v>
      </c>
      <c r="I47" s="78">
        <v>0</v>
      </c>
      <c r="J47" s="78">
        <v>7768939</v>
      </c>
      <c r="K47" s="78">
        <v>350733448</v>
      </c>
      <c r="L47" s="79">
        <v>624183799</v>
      </c>
      <c r="M47" s="77">
        <v>0</v>
      </c>
      <c r="N47" s="78">
        <v>0</v>
      </c>
      <c r="O47" s="78">
        <v>16498177</v>
      </c>
      <c r="P47" s="78">
        <v>8266705</v>
      </c>
      <c r="Q47" s="78">
        <v>0</v>
      </c>
      <c r="R47" s="78">
        <v>0</v>
      </c>
      <c r="S47" s="78">
        <v>904209000</v>
      </c>
      <c r="T47" s="78">
        <v>103323328</v>
      </c>
      <c r="U47" s="80">
        <v>1032297210</v>
      </c>
      <c r="V47" s="81">
        <v>469624000</v>
      </c>
    </row>
    <row r="48" spans="1:22" ht="13.5">
      <c r="A48" s="48"/>
      <c r="B48" s="82" t="s">
        <v>591</v>
      </c>
      <c r="C48" s="83"/>
      <c r="D48" s="84">
        <f aca="true" t="shared" si="6" ref="D48:V48">SUM(D42:D47)</f>
        <v>673479485</v>
      </c>
      <c r="E48" s="85">
        <f t="shared" si="6"/>
        <v>46975437</v>
      </c>
      <c r="F48" s="85">
        <f t="shared" si="6"/>
        <v>83431481</v>
      </c>
      <c r="G48" s="85">
        <f t="shared" si="6"/>
        <v>0</v>
      </c>
      <c r="H48" s="85">
        <f t="shared" si="6"/>
        <v>0</v>
      </c>
      <c r="I48" s="85">
        <f t="shared" si="6"/>
        <v>3010261</v>
      </c>
      <c r="J48" s="85">
        <f t="shared" si="6"/>
        <v>48401946</v>
      </c>
      <c r="K48" s="85">
        <f t="shared" si="6"/>
        <v>1204507146</v>
      </c>
      <c r="L48" s="86">
        <f t="shared" si="6"/>
        <v>2059805756</v>
      </c>
      <c r="M48" s="84">
        <f t="shared" si="6"/>
        <v>217224815</v>
      </c>
      <c r="N48" s="85">
        <f t="shared" si="6"/>
        <v>306569149</v>
      </c>
      <c r="O48" s="85">
        <f t="shared" si="6"/>
        <v>55600177</v>
      </c>
      <c r="P48" s="85">
        <f t="shared" si="6"/>
        <v>27831885</v>
      </c>
      <c r="Q48" s="85">
        <f t="shared" si="6"/>
        <v>43514968</v>
      </c>
      <c r="R48" s="85">
        <f t="shared" si="6"/>
        <v>0</v>
      </c>
      <c r="S48" s="85">
        <f t="shared" si="6"/>
        <v>1683354999</v>
      </c>
      <c r="T48" s="85">
        <f t="shared" si="6"/>
        <v>178725820</v>
      </c>
      <c r="U48" s="87">
        <f t="shared" si="6"/>
        <v>2512821813</v>
      </c>
      <c r="V48" s="88">
        <f t="shared" si="6"/>
        <v>599149300</v>
      </c>
    </row>
    <row r="49" spans="1:22" ht="12.75">
      <c r="A49" s="47" t="s">
        <v>566</v>
      </c>
      <c r="B49" s="75" t="s">
        <v>254</v>
      </c>
      <c r="C49" s="76" t="s">
        <v>255</v>
      </c>
      <c r="D49" s="77">
        <v>66693546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78">
        <v>10311009</v>
      </c>
      <c r="K49" s="78">
        <v>107492050</v>
      </c>
      <c r="L49" s="79">
        <v>184496605</v>
      </c>
      <c r="M49" s="77">
        <v>19516725</v>
      </c>
      <c r="N49" s="78">
        <v>0</v>
      </c>
      <c r="O49" s="78">
        <v>0</v>
      </c>
      <c r="P49" s="78">
        <v>0</v>
      </c>
      <c r="Q49" s="78">
        <v>670836</v>
      </c>
      <c r="R49" s="78">
        <v>0</v>
      </c>
      <c r="S49" s="78">
        <v>207544000</v>
      </c>
      <c r="T49" s="78">
        <v>10094161</v>
      </c>
      <c r="U49" s="80">
        <v>237825722</v>
      </c>
      <c r="V49" s="81">
        <v>52265000</v>
      </c>
    </row>
    <row r="50" spans="1:22" ht="12.75">
      <c r="A50" s="47" t="s">
        <v>566</v>
      </c>
      <c r="B50" s="75" t="s">
        <v>256</v>
      </c>
      <c r="C50" s="76" t="s">
        <v>257</v>
      </c>
      <c r="D50" s="77">
        <v>77367475</v>
      </c>
      <c r="E50" s="78">
        <v>0</v>
      </c>
      <c r="F50" s="78">
        <v>0</v>
      </c>
      <c r="G50" s="78">
        <v>0</v>
      </c>
      <c r="H50" s="78">
        <v>0</v>
      </c>
      <c r="I50" s="78">
        <v>14759</v>
      </c>
      <c r="J50" s="78">
        <v>7854000</v>
      </c>
      <c r="K50" s="78">
        <v>148536496</v>
      </c>
      <c r="L50" s="79">
        <v>233772730</v>
      </c>
      <c r="M50" s="77">
        <v>29878402</v>
      </c>
      <c r="N50" s="78">
        <v>0</v>
      </c>
      <c r="O50" s="78">
        <v>0</v>
      </c>
      <c r="P50" s="78">
        <v>0</v>
      </c>
      <c r="Q50" s="78">
        <v>4431430</v>
      </c>
      <c r="R50" s="78">
        <v>0</v>
      </c>
      <c r="S50" s="78">
        <v>208460000</v>
      </c>
      <c r="T50" s="78">
        <v>18235088</v>
      </c>
      <c r="U50" s="80">
        <v>261004920</v>
      </c>
      <c r="V50" s="81">
        <v>36687000</v>
      </c>
    </row>
    <row r="51" spans="1:22" ht="12.75">
      <c r="A51" s="47" t="s">
        <v>566</v>
      </c>
      <c r="B51" s="75" t="s">
        <v>258</v>
      </c>
      <c r="C51" s="76" t="s">
        <v>259</v>
      </c>
      <c r="D51" s="77">
        <v>84746884</v>
      </c>
      <c r="E51" s="78">
        <v>0</v>
      </c>
      <c r="F51" s="78">
        <v>0</v>
      </c>
      <c r="G51" s="78">
        <v>0</v>
      </c>
      <c r="H51" s="78">
        <v>0</v>
      </c>
      <c r="I51" s="78">
        <v>1500000</v>
      </c>
      <c r="J51" s="78">
        <v>12000000</v>
      </c>
      <c r="K51" s="78">
        <v>115289477</v>
      </c>
      <c r="L51" s="79">
        <v>213536361</v>
      </c>
      <c r="M51" s="77">
        <v>40080544</v>
      </c>
      <c r="N51" s="78">
        <v>0</v>
      </c>
      <c r="O51" s="78">
        <v>0</v>
      </c>
      <c r="P51" s="78">
        <v>0</v>
      </c>
      <c r="Q51" s="78">
        <v>5491818</v>
      </c>
      <c r="R51" s="78">
        <v>2041727</v>
      </c>
      <c r="S51" s="78">
        <v>183605900</v>
      </c>
      <c r="T51" s="78">
        <v>18046380</v>
      </c>
      <c r="U51" s="80">
        <v>249266369</v>
      </c>
      <c r="V51" s="81">
        <v>29607700</v>
      </c>
    </row>
    <row r="52" spans="1:22" ht="12.75">
      <c r="A52" s="47" t="s">
        <v>566</v>
      </c>
      <c r="B52" s="75" t="s">
        <v>260</v>
      </c>
      <c r="C52" s="76" t="s">
        <v>261</v>
      </c>
      <c r="D52" s="77">
        <v>65226000</v>
      </c>
      <c r="E52" s="78">
        <v>0</v>
      </c>
      <c r="F52" s="78">
        <v>0</v>
      </c>
      <c r="G52" s="78">
        <v>0</v>
      </c>
      <c r="H52" s="78">
        <v>0</v>
      </c>
      <c r="I52" s="78">
        <v>220000</v>
      </c>
      <c r="J52" s="78">
        <v>6999000</v>
      </c>
      <c r="K52" s="78">
        <v>57133000</v>
      </c>
      <c r="L52" s="79">
        <v>129578000</v>
      </c>
      <c r="M52" s="77">
        <v>17566000</v>
      </c>
      <c r="N52" s="78">
        <v>0</v>
      </c>
      <c r="O52" s="78">
        <v>0</v>
      </c>
      <c r="P52" s="78">
        <v>0</v>
      </c>
      <c r="Q52" s="78">
        <v>2263000</v>
      </c>
      <c r="R52" s="78">
        <v>0</v>
      </c>
      <c r="S52" s="78">
        <v>124368000</v>
      </c>
      <c r="T52" s="78">
        <v>8888000</v>
      </c>
      <c r="U52" s="80">
        <v>153085000</v>
      </c>
      <c r="V52" s="81">
        <v>21000000</v>
      </c>
    </row>
    <row r="53" spans="1:22" ht="12.75">
      <c r="A53" s="47" t="s">
        <v>567</v>
      </c>
      <c r="B53" s="75" t="s">
        <v>509</v>
      </c>
      <c r="C53" s="76" t="s">
        <v>510</v>
      </c>
      <c r="D53" s="77">
        <v>158801285</v>
      </c>
      <c r="E53" s="78">
        <v>0</v>
      </c>
      <c r="F53" s="78">
        <v>0</v>
      </c>
      <c r="G53" s="78">
        <v>0</v>
      </c>
      <c r="H53" s="78">
        <v>0</v>
      </c>
      <c r="I53" s="78">
        <v>1498863</v>
      </c>
      <c r="J53" s="78">
        <v>5789080</v>
      </c>
      <c r="K53" s="78">
        <v>288938801</v>
      </c>
      <c r="L53" s="79">
        <v>455028029</v>
      </c>
      <c r="M53" s="77">
        <v>0</v>
      </c>
      <c r="N53" s="78">
        <v>12560129</v>
      </c>
      <c r="O53" s="78">
        <v>39600000</v>
      </c>
      <c r="P53" s="78">
        <v>640000</v>
      </c>
      <c r="Q53" s="78">
        <v>0</v>
      </c>
      <c r="R53" s="78">
        <v>0</v>
      </c>
      <c r="S53" s="78">
        <v>661672000</v>
      </c>
      <c r="T53" s="78">
        <v>6615000</v>
      </c>
      <c r="U53" s="80">
        <v>721087129</v>
      </c>
      <c r="V53" s="81">
        <v>266059100</v>
      </c>
    </row>
    <row r="54" spans="1:22" ht="13.5">
      <c r="A54" s="48"/>
      <c r="B54" s="82" t="s">
        <v>592</v>
      </c>
      <c r="C54" s="83"/>
      <c r="D54" s="84">
        <f aca="true" t="shared" si="7" ref="D54:V54">SUM(D49:D53)</f>
        <v>452835190</v>
      </c>
      <c r="E54" s="85">
        <f t="shared" si="7"/>
        <v>0</v>
      </c>
      <c r="F54" s="85">
        <f t="shared" si="7"/>
        <v>0</v>
      </c>
      <c r="G54" s="85">
        <f t="shared" si="7"/>
        <v>0</v>
      </c>
      <c r="H54" s="85">
        <f t="shared" si="7"/>
        <v>0</v>
      </c>
      <c r="I54" s="85">
        <f t="shared" si="7"/>
        <v>3233622</v>
      </c>
      <c r="J54" s="85">
        <f t="shared" si="7"/>
        <v>42953089</v>
      </c>
      <c r="K54" s="85">
        <f t="shared" si="7"/>
        <v>717389824</v>
      </c>
      <c r="L54" s="86">
        <f t="shared" si="7"/>
        <v>1216411725</v>
      </c>
      <c r="M54" s="84">
        <f t="shared" si="7"/>
        <v>107041671</v>
      </c>
      <c r="N54" s="85">
        <f t="shared" si="7"/>
        <v>12560129</v>
      </c>
      <c r="O54" s="85">
        <f t="shared" si="7"/>
        <v>39600000</v>
      </c>
      <c r="P54" s="85">
        <f t="shared" si="7"/>
        <v>640000</v>
      </c>
      <c r="Q54" s="85">
        <f t="shared" si="7"/>
        <v>12857084</v>
      </c>
      <c r="R54" s="85">
        <f t="shared" si="7"/>
        <v>2041727</v>
      </c>
      <c r="S54" s="85">
        <f t="shared" si="7"/>
        <v>1385649900</v>
      </c>
      <c r="T54" s="85">
        <f t="shared" si="7"/>
        <v>61878629</v>
      </c>
      <c r="U54" s="87">
        <f t="shared" si="7"/>
        <v>1622269140</v>
      </c>
      <c r="V54" s="88">
        <f t="shared" si="7"/>
        <v>405618800</v>
      </c>
    </row>
    <row r="55" spans="1:22" ht="12.75">
      <c r="A55" s="47" t="s">
        <v>566</v>
      </c>
      <c r="B55" s="75" t="s">
        <v>262</v>
      </c>
      <c r="C55" s="76" t="s">
        <v>263</v>
      </c>
      <c r="D55" s="77">
        <v>56655935</v>
      </c>
      <c r="E55" s="78">
        <v>0</v>
      </c>
      <c r="F55" s="78">
        <v>0</v>
      </c>
      <c r="G55" s="78">
        <v>0</v>
      </c>
      <c r="H55" s="78">
        <v>0</v>
      </c>
      <c r="I55" s="78">
        <v>530000</v>
      </c>
      <c r="J55" s="78">
        <v>750000</v>
      </c>
      <c r="K55" s="78">
        <v>85330114</v>
      </c>
      <c r="L55" s="79">
        <v>143266049</v>
      </c>
      <c r="M55" s="77">
        <v>10796000</v>
      </c>
      <c r="N55" s="78">
        <v>0</v>
      </c>
      <c r="O55" s="78">
        <v>0</v>
      </c>
      <c r="P55" s="78">
        <v>0</v>
      </c>
      <c r="Q55" s="78">
        <v>400000</v>
      </c>
      <c r="R55" s="78">
        <v>0</v>
      </c>
      <c r="S55" s="78">
        <v>158637000</v>
      </c>
      <c r="T55" s="78">
        <v>2167000</v>
      </c>
      <c r="U55" s="80">
        <v>172000000</v>
      </c>
      <c r="V55" s="81">
        <v>24472950</v>
      </c>
    </row>
    <row r="56" spans="1:22" ht="12.75">
      <c r="A56" s="47" t="s">
        <v>566</v>
      </c>
      <c r="B56" s="75" t="s">
        <v>72</v>
      </c>
      <c r="C56" s="76" t="s">
        <v>73</v>
      </c>
      <c r="D56" s="77">
        <v>812123200</v>
      </c>
      <c r="E56" s="78">
        <v>897363700</v>
      </c>
      <c r="F56" s="78">
        <v>103578200</v>
      </c>
      <c r="G56" s="78">
        <v>0</v>
      </c>
      <c r="H56" s="78">
        <v>0</v>
      </c>
      <c r="I56" s="78">
        <v>67884000</v>
      </c>
      <c r="J56" s="78">
        <v>26512500</v>
      </c>
      <c r="K56" s="78">
        <v>1109034900</v>
      </c>
      <c r="L56" s="79">
        <v>3016496500</v>
      </c>
      <c r="M56" s="77">
        <v>474453400</v>
      </c>
      <c r="N56" s="78">
        <v>1579530100</v>
      </c>
      <c r="O56" s="78">
        <v>337842300</v>
      </c>
      <c r="P56" s="78">
        <v>99625200</v>
      </c>
      <c r="Q56" s="78">
        <v>80371500</v>
      </c>
      <c r="R56" s="78">
        <v>0</v>
      </c>
      <c r="S56" s="78">
        <v>485862100</v>
      </c>
      <c r="T56" s="78">
        <v>126412700</v>
      </c>
      <c r="U56" s="80">
        <v>3184097300</v>
      </c>
      <c r="V56" s="81">
        <v>129223800</v>
      </c>
    </row>
    <row r="57" spans="1:22" ht="12.75">
      <c r="A57" s="47" t="s">
        <v>566</v>
      </c>
      <c r="B57" s="75" t="s">
        <v>264</v>
      </c>
      <c r="C57" s="76" t="s">
        <v>265</v>
      </c>
      <c r="D57" s="77">
        <v>121724550</v>
      </c>
      <c r="E57" s="78">
        <v>50729000</v>
      </c>
      <c r="F57" s="78">
        <v>0</v>
      </c>
      <c r="G57" s="78">
        <v>0</v>
      </c>
      <c r="H57" s="78">
        <v>0</v>
      </c>
      <c r="I57" s="78">
        <v>343000</v>
      </c>
      <c r="J57" s="78">
        <v>46797670</v>
      </c>
      <c r="K57" s="78">
        <v>186755090</v>
      </c>
      <c r="L57" s="79">
        <v>406349310</v>
      </c>
      <c r="M57" s="77">
        <v>52039800</v>
      </c>
      <c r="N57" s="78">
        <v>64342810</v>
      </c>
      <c r="O57" s="78">
        <v>0</v>
      </c>
      <c r="P57" s="78">
        <v>0</v>
      </c>
      <c r="Q57" s="78">
        <v>11005090</v>
      </c>
      <c r="R57" s="78">
        <v>0</v>
      </c>
      <c r="S57" s="78">
        <v>231928980</v>
      </c>
      <c r="T57" s="78">
        <v>60532210</v>
      </c>
      <c r="U57" s="80">
        <v>419848890</v>
      </c>
      <c r="V57" s="81">
        <v>59648000</v>
      </c>
    </row>
    <row r="58" spans="1:22" ht="12.75">
      <c r="A58" s="47" t="s">
        <v>566</v>
      </c>
      <c r="B58" s="75" t="s">
        <v>266</v>
      </c>
      <c r="C58" s="76" t="s">
        <v>267</v>
      </c>
      <c r="D58" s="77">
        <v>48579981</v>
      </c>
      <c r="E58" s="78">
        <v>24500000</v>
      </c>
      <c r="F58" s="78">
        <v>0</v>
      </c>
      <c r="G58" s="78">
        <v>0</v>
      </c>
      <c r="H58" s="78">
        <v>0</v>
      </c>
      <c r="I58" s="78">
        <v>0</v>
      </c>
      <c r="J58" s="78">
        <v>2300000</v>
      </c>
      <c r="K58" s="78">
        <v>49220472</v>
      </c>
      <c r="L58" s="79">
        <v>124600453</v>
      </c>
      <c r="M58" s="77">
        <v>13849654</v>
      </c>
      <c r="N58" s="78">
        <v>25511586</v>
      </c>
      <c r="O58" s="78">
        <v>0</v>
      </c>
      <c r="P58" s="78">
        <v>0</v>
      </c>
      <c r="Q58" s="78">
        <v>1802543</v>
      </c>
      <c r="R58" s="78">
        <v>0</v>
      </c>
      <c r="S58" s="78">
        <v>109421000</v>
      </c>
      <c r="T58" s="78">
        <v>10384853</v>
      </c>
      <c r="U58" s="80">
        <v>160969636</v>
      </c>
      <c r="V58" s="81">
        <v>32749000</v>
      </c>
    </row>
    <row r="59" spans="1:22" ht="12.75">
      <c r="A59" s="47" t="s">
        <v>566</v>
      </c>
      <c r="B59" s="75" t="s">
        <v>268</v>
      </c>
      <c r="C59" s="76" t="s">
        <v>269</v>
      </c>
      <c r="D59" s="77">
        <v>43052000</v>
      </c>
      <c r="E59" s="78">
        <v>12000000</v>
      </c>
      <c r="F59" s="78">
        <v>0</v>
      </c>
      <c r="G59" s="78">
        <v>0</v>
      </c>
      <c r="H59" s="78">
        <v>0</v>
      </c>
      <c r="I59" s="78">
        <v>0</v>
      </c>
      <c r="J59" s="78">
        <v>3500000</v>
      </c>
      <c r="K59" s="78">
        <v>80834000</v>
      </c>
      <c r="L59" s="79">
        <v>139386000</v>
      </c>
      <c r="M59" s="77">
        <v>21002061</v>
      </c>
      <c r="N59" s="78">
        <v>14987000</v>
      </c>
      <c r="O59" s="78">
        <v>0</v>
      </c>
      <c r="P59" s="78">
        <v>0</v>
      </c>
      <c r="Q59" s="78">
        <v>739000</v>
      </c>
      <c r="R59" s="78">
        <v>0</v>
      </c>
      <c r="S59" s="78">
        <v>146340000</v>
      </c>
      <c r="T59" s="78">
        <v>3531939</v>
      </c>
      <c r="U59" s="80">
        <v>186600000</v>
      </c>
      <c r="V59" s="81">
        <v>49945000</v>
      </c>
    </row>
    <row r="60" spans="1:22" ht="12.75">
      <c r="A60" s="47" t="s">
        <v>567</v>
      </c>
      <c r="B60" s="75" t="s">
        <v>511</v>
      </c>
      <c r="C60" s="76" t="s">
        <v>512</v>
      </c>
      <c r="D60" s="77">
        <v>253903875</v>
      </c>
      <c r="E60" s="78">
        <v>0</v>
      </c>
      <c r="F60" s="78">
        <v>28534000</v>
      </c>
      <c r="G60" s="78">
        <v>0</v>
      </c>
      <c r="H60" s="78">
        <v>0</v>
      </c>
      <c r="I60" s="78">
        <v>5322141</v>
      </c>
      <c r="J60" s="78">
        <v>2827790</v>
      </c>
      <c r="K60" s="78">
        <v>545845121</v>
      </c>
      <c r="L60" s="79">
        <v>836432927</v>
      </c>
      <c r="M60" s="77">
        <v>0</v>
      </c>
      <c r="N60" s="78">
        <v>0</v>
      </c>
      <c r="O60" s="78">
        <v>48337150</v>
      </c>
      <c r="P60" s="78">
        <v>8357040</v>
      </c>
      <c r="Q60" s="78">
        <v>29565940</v>
      </c>
      <c r="R60" s="78">
        <v>0</v>
      </c>
      <c r="S60" s="78">
        <v>849433000</v>
      </c>
      <c r="T60" s="78">
        <v>77765806</v>
      </c>
      <c r="U60" s="80">
        <v>1013458936</v>
      </c>
      <c r="V60" s="81">
        <v>315257842</v>
      </c>
    </row>
    <row r="61" spans="1:22" ht="13.5">
      <c r="A61" s="48"/>
      <c r="B61" s="82" t="s">
        <v>593</v>
      </c>
      <c r="C61" s="83"/>
      <c r="D61" s="84">
        <f aca="true" t="shared" si="8" ref="D61:V61">SUM(D55:D60)</f>
        <v>1336039541</v>
      </c>
      <c r="E61" s="85">
        <f t="shared" si="8"/>
        <v>984592700</v>
      </c>
      <c r="F61" s="85">
        <f t="shared" si="8"/>
        <v>132112200</v>
      </c>
      <c r="G61" s="85">
        <f t="shared" si="8"/>
        <v>0</v>
      </c>
      <c r="H61" s="85">
        <f t="shared" si="8"/>
        <v>0</v>
      </c>
      <c r="I61" s="85">
        <f t="shared" si="8"/>
        <v>74079141</v>
      </c>
      <c r="J61" s="85">
        <f t="shared" si="8"/>
        <v>82687960</v>
      </c>
      <c r="K61" s="85">
        <f t="shared" si="8"/>
        <v>2057019697</v>
      </c>
      <c r="L61" s="86">
        <f t="shared" si="8"/>
        <v>4666531239</v>
      </c>
      <c r="M61" s="84">
        <f t="shared" si="8"/>
        <v>572140915</v>
      </c>
      <c r="N61" s="85">
        <f t="shared" si="8"/>
        <v>1684371496</v>
      </c>
      <c r="O61" s="85">
        <f t="shared" si="8"/>
        <v>386179450</v>
      </c>
      <c r="P61" s="85">
        <f t="shared" si="8"/>
        <v>107982240</v>
      </c>
      <c r="Q61" s="85">
        <f t="shared" si="8"/>
        <v>123884073</v>
      </c>
      <c r="R61" s="85">
        <f t="shared" si="8"/>
        <v>0</v>
      </c>
      <c r="S61" s="85">
        <f t="shared" si="8"/>
        <v>1981622080</v>
      </c>
      <c r="T61" s="85">
        <f t="shared" si="8"/>
        <v>280794508</v>
      </c>
      <c r="U61" s="87">
        <f t="shared" si="8"/>
        <v>5136974762</v>
      </c>
      <c r="V61" s="88">
        <f t="shared" si="8"/>
        <v>611296592</v>
      </c>
    </row>
    <row r="62" spans="1:22" ht="12.75">
      <c r="A62" s="47" t="s">
        <v>566</v>
      </c>
      <c r="B62" s="75" t="s">
        <v>270</v>
      </c>
      <c r="C62" s="76" t="s">
        <v>271</v>
      </c>
      <c r="D62" s="77">
        <v>84108356</v>
      </c>
      <c r="E62" s="78">
        <v>0</v>
      </c>
      <c r="F62" s="78">
        <v>0</v>
      </c>
      <c r="G62" s="78">
        <v>0</v>
      </c>
      <c r="H62" s="78">
        <v>0</v>
      </c>
      <c r="I62" s="78">
        <v>919644</v>
      </c>
      <c r="J62" s="78">
        <v>5799580</v>
      </c>
      <c r="K62" s="78">
        <v>157072365</v>
      </c>
      <c r="L62" s="79">
        <v>247899945</v>
      </c>
      <c r="M62" s="77">
        <v>47732353</v>
      </c>
      <c r="N62" s="78">
        <v>20393853</v>
      </c>
      <c r="O62" s="78">
        <v>0</v>
      </c>
      <c r="P62" s="78">
        <v>0</v>
      </c>
      <c r="Q62" s="78">
        <v>8393400</v>
      </c>
      <c r="R62" s="78">
        <v>0</v>
      </c>
      <c r="S62" s="78">
        <v>206854000</v>
      </c>
      <c r="T62" s="78">
        <v>9899340</v>
      </c>
      <c r="U62" s="80">
        <v>293272946</v>
      </c>
      <c r="V62" s="81">
        <v>45373000</v>
      </c>
    </row>
    <row r="63" spans="1:22" ht="12.75">
      <c r="A63" s="47" t="s">
        <v>566</v>
      </c>
      <c r="B63" s="75" t="s">
        <v>272</v>
      </c>
      <c r="C63" s="76" t="s">
        <v>273</v>
      </c>
      <c r="D63" s="77">
        <v>376583007</v>
      </c>
      <c r="E63" s="78">
        <v>633019363</v>
      </c>
      <c r="F63" s="78">
        <v>0</v>
      </c>
      <c r="G63" s="78">
        <v>0</v>
      </c>
      <c r="H63" s="78">
        <v>0</v>
      </c>
      <c r="I63" s="78">
        <v>23786250</v>
      </c>
      <c r="J63" s="78">
        <v>45529176</v>
      </c>
      <c r="K63" s="78">
        <v>445849994</v>
      </c>
      <c r="L63" s="79">
        <v>1524767790</v>
      </c>
      <c r="M63" s="77">
        <v>430790799</v>
      </c>
      <c r="N63" s="78">
        <v>751133887</v>
      </c>
      <c r="O63" s="78">
        <v>0</v>
      </c>
      <c r="P63" s="78">
        <v>0</v>
      </c>
      <c r="Q63" s="78">
        <v>53807409</v>
      </c>
      <c r="R63" s="78">
        <v>0</v>
      </c>
      <c r="S63" s="78">
        <v>237920501</v>
      </c>
      <c r="T63" s="78">
        <v>123113449</v>
      </c>
      <c r="U63" s="80">
        <v>1596766045</v>
      </c>
      <c r="V63" s="81">
        <v>71253251</v>
      </c>
    </row>
    <row r="64" spans="1:22" ht="12.75">
      <c r="A64" s="47" t="s">
        <v>566</v>
      </c>
      <c r="B64" s="75" t="s">
        <v>274</v>
      </c>
      <c r="C64" s="76" t="s">
        <v>275</v>
      </c>
      <c r="D64" s="77">
        <v>62306809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2600000</v>
      </c>
      <c r="K64" s="78">
        <v>126664585</v>
      </c>
      <c r="L64" s="79">
        <v>191571394</v>
      </c>
      <c r="M64" s="77">
        <v>15731329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163679000</v>
      </c>
      <c r="T64" s="78">
        <v>13831845</v>
      </c>
      <c r="U64" s="80">
        <v>193242174</v>
      </c>
      <c r="V64" s="81">
        <v>29267000</v>
      </c>
    </row>
    <row r="65" spans="1:22" ht="12.75">
      <c r="A65" s="47" t="s">
        <v>566</v>
      </c>
      <c r="B65" s="75" t="s">
        <v>276</v>
      </c>
      <c r="C65" s="76" t="s">
        <v>277</v>
      </c>
      <c r="D65" s="77">
        <v>39966960</v>
      </c>
      <c r="E65" s="78">
        <v>0</v>
      </c>
      <c r="F65" s="78">
        <v>0</v>
      </c>
      <c r="G65" s="78">
        <v>0</v>
      </c>
      <c r="H65" s="78">
        <v>0</v>
      </c>
      <c r="I65" s="78">
        <v>41716</v>
      </c>
      <c r="J65" s="78">
        <v>883452</v>
      </c>
      <c r="K65" s="78">
        <v>68002173</v>
      </c>
      <c r="L65" s="79">
        <v>108894301</v>
      </c>
      <c r="M65" s="77">
        <v>16297605</v>
      </c>
      <c r="N65" s="78">
        <v>0</v>
      </c>
      <c r="O65" s="78">
        <v>0</v>
      </c>
      <c r="P65" s="78">
        <v>0</v>
      </c>
      <c r="Q65" s="78">
        <v>115200</v>
      </c>
      <c r="R65" s="78">
        <v>0</v>
      </c>
      <c r="S65" s="78">
        <v>115177207</v>
      </c>
      <c r="T65" s="78">
        <v>6747706</v>
      </c>
      <c r="U65" s="80">
        <v>138337718</v>
      </c>
      <c r="V65" s="81">
        <v>29435207</v>
      </c>
    </row>
    <row r="66" spans="1:22" ht="12.75">
      <c r="A66" s="47" t="s">
        <v>567</v>
      </c>
      <c r="B66" s="75" t="s">
        <v>513</v>
      </c>
      <c r="C66" s="76" t="s">
        <v>514</v>
      </c>
      <c r="D66" s="77">
        <v>238041646</v>
      </c>
      <c r="E66" s="78">
        <v>0</v>
      </c>
      <c r="F66" s="78">
        <v>99545500</v>
      </c>
      <c r="G66" s="78">
        <v>0</v>
      </c>
      <c r="H66" s="78">
        <v>0</v>
      </c>
      <c r="I66" s="78">
        <v>9927854</v>
      </c>
      <c r="J66" s="78">
        <v>21825519</v>
      </c>
      <c r="K66" s="78">
        <v>350751080</v>
      </c>
      <c r="L66" s="79">
        <v>720091599</v>
      </c>
      <c r="M66" s="77">
        <v>0</v>
      </c>
      <c r="N66" s="78">
        <v>0</v>
      </c>
      <c r="O66" s="78">
        <v>113912216</v>
      </c>
      <c r="P66" s="78">
        <v>31591242</v>
      </c>
      <c r="Q66" s="78">
        <v>0</v>
      </c>
      <c r="R66" s="78">
        <v>0</v>
      </c>
      <c r="S66" s="78">
        <v>845821000</v>
      </c>
      <c r="T66" s="78">
        <v>68338816</v>
      </c>
      <c r="U66" s="80">
        <v>1059663274</v>
      </c>
      <c r="V66" s="81">
        <v>336720000</v>
      </c>
    </row>
    <row r="67" spans="1:22" ht="13.5">
      <c r="A67" s="48"/>
      <c r="B67" s="82" t="s">
        <v>594</v>
      </c>
      <c r="C67" s="83"/>
      <c r="D67" s="84">
        <f aca="true" t="shared" si="9" ref="D67:V67">SUM(D62:D66)</f>
        <v>801006778</v>
      </c>
      <c r="E67" s="85">
        <f t="shared" si="9"/>
        <v>633019363</v>
      </c>
      <c r="F67" s="85">
        <f t="shared" si="9"/>
        <v>99545500</v>
      </c>
      <c r="G67" s="85">
        <f t="shared" si="9"/>
        <v>0</v>
      </c>
      <c r="H67" s="85">
        <f t="shared" si="9"/>
        <v>0</v>
      </c>
      <c r="I67" s="85">
        <f t="shared" si="9"/>
        <v>34675464</v>
      </c>
      <c r="J67" s="85">
        <f t="shared" si="9"/>
        <v>76637727</v>
      </c>
      <c r="K67" s="85">
        <f t="shared" si="9"/>
        <v>1148340197</v>
      </c>
      <c r="L67" s="86">
        <f t="shared" si="9"/>
        <v>2793225029</v>
      </c>
      <c r="M67" s="84">
        <f t="shared" si="9"/>
        <v>510552086</v>
      </c>
      <c r="N67" s="85">
        <f t="shared" si="9"/>
        <v>771527740</v>
      </c>
      <c r="O67" s="85">
        <f t="shared" si="9"/>
        <v>113912216</v>
      </c>
      <c r="P67" s="85">
        <f t="shared" si="9"/>
        <v>31591242</v>
      </c>
      <c r="Q67" s="85">
        <f t="shared" si="9"/>
        <v>62316009</v>
      </c>
      <c r="R67" s="85">
        <f t="shared" si="9"/>
        <v>0</v>
      </c>
      <c r="S67" s="85">
        <f t="shared" si="9"/>
        <v>1569451708</v>
      </c>
      <c r="T67" s="85">
        <f t="shared" si="9"/>
        <v>221931156</v>
      </c>
      <c r="U67" s="87">
        <f t="shared" si="9"/>
        <v>3281282157</v>
      </c>
      <c r="V67" s="88">
        <f t="shared" si="9"/>
        <v>512048458</v>
      </c>
    </row>
    <row r="68" spans="1:22" ht="12.75">
      <c r="A68" s="47" t="s">
        <v>566</v>
      </c>
      <c r="B68" s="75" t="s">
        <v>278</v>
      </c>
      <c r="C68" s="76" t="s">
        <v>279</v>
      </c>
      <c r="D68" s="77">
        <v>136236759</v>
      </c>
      <c r="E68" s="78">
        <v>101770848</v>
      </c>
      <c r="F68" s="78">
        <v>0</v>
      </c>
      <c r="G68" s="78">
        <v>0</v>
      </c>
      <c r="H68" s="78">
        <v>0</v>
      </c>
      <c r="I68" s="78">
        <v>0</v>
      </c>
      <c r="J68" s="78">
        <v>8907180</v>
      </c>
      <c r="K68" s="78">
        <v>158275644</v>
      </c>
      <c r="L68" s="79">
        <v>405190431</v>
      </c>
      <c r="M68" s="77">
        <v>141700322</v>
      </c>
      <c r="N68" s="78">
        <v>125693092</v>
      </c>
      <c r="O68" s="78">
        <v>0</v>
      </c>
      <c r="P68" s="78">
        <v>0</v>
      </c>
      <c r="Q68" s="78">
        <v>24227443</v>
      </c>
      <c r="R68" s="78">
        <v>1015794</v>
      </c>
      <c r="S68" s="78">
        <v>92028000</v>
      </c>
      <c r="T68" s="78">
        <v>25269056</v>
      </c>
      <c r="U68" s="80">
        <v>409933707</v>
      </c>
      <c r="V68" s="81">
        <v>30963000</v>
      </c>
    </row>
    <row r="69" spans="1:22" ht="12.75">
      <c r="A69" s="47" t="s">
        <v>566</v>
      </c>
      <c r="B69" s="75" t="s">
        <v>280</v>
      </c>
      <c r="C69" s="76" t="s">
        <v>281</v>
      </c>
      <c r="D69" s="77">
        <v>68426000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  <c r="J69" s="78">
        <v>1578000</v>
      </c>
      <c r="K69" s="78">
        <v>95943593</v>
      </c>
      <c r="L69" s="79">
        <v>165947593</v>
      </c>
      <c r="M69" s="77">
        <v>36001948</v>
      </c>
      <c r="N69" s="78">
        <v>0</v>
      </c>
      <c r="O69" s="78">
        <v>0</v>
      </c>
      <c r="P69" s="78">
        <v>0</v>
      </c>
      <c r="Q69" s="78">
        <v>2090247</v>
      </c>
      <c r="R69" s="78">
        <v>0</v>
      </c>
      <c r="S69" s="78">
        <v>148819074</v>
      </c>
      <c r="T69" s="78">
        <v>17000392</v>
      </c>
      <c r="U69" s="80">
        <v>203911661</v>
      </c>
      <c r="V69" s="81">
        <v>26438978</v>
      </c>
    </row>
    <row r="70" spans="1:22" ht="12.75">
      <c r="A70" s="47" t="s">
        <v>566</v>
      </c>
      <c r="B70" s="75" t="s">
        <v>282</v>
      </c>
      <c r="C70" s="76" t="s">
        <v>283</v>
      </c>
      <c r="D70" s="77">
        <v>90961335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3800000</v>
      </c>
      <c r="K70" s="78">
        <v>174390253</v>
      </c>
      <c r="L70" s="79">
        <v>269151588</v>
      </c>
      <c r="M70" s="77">
        <v>9797523</v>
      </c>
      <c r="N70" s="78">
        <v>0</v>
      </c>
      <c r="O70" s="78">
        <v>0</v>
      </c>
      <c r="P70" s="78">
        <v>0</v>
      </c>
      <c r="Q70" s="78">
        <v>2915327</v>
      </c>
      <c r="R70" s="78">
        <v>0</v>
      </c>
      <c r="S70" s="78">
        <v>225316890</v>
      </c>
      <c r="T70" s="78">
        <v>14483343</v>
      </c>
      <c r="U70" s="80">
        <v>252513083</v>
      </c>
      <c r="V70" s="81">
        <v>50386000</v>
      </c>
    </row>
    <row r="71" spans="1:22" ht="12.75">
      <c r="A71" s="47" t="s">
        <v>566</v>
      </c>
      <c r="B71" s="75" t="s">
        <v>284</v>
      </c>
      <c r="C71" s="76" t="s">
        <v>285</v>
      </c>
      <c r="D71" s="77">
        <v>55356399</v>
      </c>
      <c r="E71" s="78">
        <v>0</v>
      </c>
      <c r="F71" s="78">
        <v>0</v>
      </c>
      <c r="G71" s="78">
        <v>0</v>
      </c>
      <c r="H71" s="78">
        <v>0</v>
      </c>
      <c r="I71" s="78">
        <v>502213</v>
      </c>
      <c r="J71" s="78">
        <v>4340042</v>
      </c>
      <c r="K71" s="78">
        <v>107524800</v>
      </c>
      <c r="L71" s="79">
        <v>167723454</v>
      </c>
      <c r="M71" s="77">
        <v>36214582</v>
      </c>
      <c r="N71" s="78">
        <v>0</v>
      </c>
      <c r="O71" s="78">
        <v>0</v>
      </c>
      <c r="P71" s="78">
        <v>0</v>
      </c>
      <c r="Q71" s="78">
        <v>3731841</v>
      </c>
      <c r="R71" s="78">
        <v>0</v>
      </c>
      <c r="S71" s="78">
        <v>160356226</v>
      </c>
      <c r="T71" s="78">
        <v>18068057</v>
      </c>
      <c r="U71" s="80">
        <v>218370706</v>
      </c>
      <c r="V71" s="81">
        <v>40206000</v>
      </c>
    </row>
    <row r="72" spans="1:22" ht="12.75">
      <c r="A72" s="47" t="s">
        <v>567</v>
      </c>
      <c r="B72" s="75" t="s">
        <v>543</v>
      </c>
      <c r="C72" s="76" t="s">
        <v>544</v>
      </c>
      <c r="D72" s="77">
        <v>166778101</v>
      </c>
      <c r="E72" s="78">
        <v>0</v>
      </c>
      <c r="F72" s="78">
        <v>15000000</v>
      </c>
      <c r="G72" s="78">
        <v>0</v>
      </c>
      <c r="H72" s="78">
        <v>0</v>
      </c>
      <c r="I72" s="78">
        <v>3954391</v>
      </c>
      <c r="J72" s="78">
        <v>25266207</v>
      </c>
      <c r="K72" s="78">
        <v>190696982</v>
      </c>
      <c r="L72" s="79">
        <v>401695681</v>
      </c>
      <c r="M72" s="77">
        <v>0</v>
      </c>
      <c r="N72" s="78">
        <v>0</v>
      </c>
      <c r="O72" s="78">
        <v>41409788</v>
      </c>
      <c r="P72" s="78">
        <v>17747052</v>
      </c>
      <c r="Q72" s="78">
        <v>0</v>
      </c>
      <c r="R72" s="78">
        <v>0</v>
      </c>
      <c r="S72" s="78">
        <v>670805000</v>
      </c>
      <c r="T72" s="78">
        <v>21522438</v>
      </c>
      <c r="U72" s="80">
        <v>751484278</v>
      </c>
      <c r="V72" s="81">
        <v>341982000</v>
      </c>
    </row>
    <row r="73" spans="1:22" ht="13.5">
      <c r="A73" s="48"/>
      <c r="B73" s="82" t="s">
        <v>595</v>
      </c>
      <c r="C73" s="83"/>
      <c r="D73" s="84">
        <f aca="true" t="shared" si="10" ref="D73:V73">SUM(D68:D72)</f>
        <v>517758594</v>
      </c>
      <c r="E73" s="85">
        <f t="shared" si="10"/>
        <v>101770848</v>
      </c>
      <c r="F73" s="85">
        <f t="shared" si="10"/>
        <v>15000000</v>
      </c>
      <c r="G73" s="85">
        <f t="shared" si="10"/>
        <v>0</v>
      </c>
      <c r="H73" s="85">
        <f t="shared" si="10"/>
        <v>0</v>
      </c>
      <c r="I73" s="85">
        <f t="shared" si="10"/>
        <v>4456604</v>
      </c>
      <c r="J73" s="85">
        <f t="shared" si="10"/>
        <v>43891429</v>
      </c>
      <c r="K73" s="85">
        <f t="shared" si="10"/>
        <v>726831272</v>
      </c>
      <c r="L73" s="86">
        <f t="shared" si="10"/>
        <v>1409708747</v>
      </c>
      <c r="M73" s="84">
        <f t="shared" si="10"/>
        <v>223714375</v>
      </c>
      <c r="N73" s="85">
        <f t="shared" si="10"/>
        <v>125693092</v>
      </c>
      <c r="O73" s="85">
        <f t="shared" si="10"/>
        <v>41409788</v>
      </c>
      <c r="P73" s="85">
        <f t="shared" si="10"/>
        <v>17747052</v>
      </c>
      <c r="Q73" s="85">
        <f t="shared" si="10"/>
        <v>32964858</v>
      </c>
      <c r="R73" s="85">
        <f t="shared" si="10"/>
        <v>1015794</v>
      </c>
      <c r="S73" s="85">
        <f t="shared" si="10"/>
        <v>1297325190</v>
      </c>
      <c r="T73" s="85">
        <f t="shared" si="10"/>
        <v>96343286</v>
      </c>
      <c r="U73" s="87">
        <f t="shared" si="10"/>
        <v>1836213435</v>
      </c>
      <c r="V73" s="88">
        <f t="shared" si="10"/>
        <v>489975978</v>
      </c>
    </row>
    <row r="74" spans="1:22" ht="13.5">
      <c r="A74" s="49"/>
      <c r="B74" s="89" t="s">
        <v>596</v>
      </c>
      <c r="C74" s="90"/>
      <c r="D74" s="91">
        <f aca="true" t="shared" si="11" ref="D74:V74">SUM(D9,D11:D15,D17:D24,D26:D29,D31:D35,D37:D40,D42:D47,D49:D53,D55:D60,D62:D66,D68:D72)</f>
        <v>19203523071</v>
      </c>
      <c r="E74" s="92">
        <f t="shared" si="11"/>
        <v>13509234033</v>
      </c>
      <c r="F74" s="92">
        <f t="shared" si="11"/>
        <v>3570017214</v>
      </c>
      <c r="G74" s="92">
        <f t="shared" si="11"/>
        <v>69265</v>
      </c>
      <c r="H74" s="92">
        <f t="shared" si="11"/>
        <v>0</v>
      </c>
      <c r="I74" s="92">
        <f t="shared" si="11"/>
        <v>1141558913</v>
      </c>
      <c r="J74" s="92">
        <f t="shared" si="11"/>
        <v>1927463764</v>
      </c>
      <c r="K74" s="92">
        <f t="shared" si="11"/>
        <v>23911872783</v>
      </c>
      <c r="L74" s="93">
        <f t="shared" si="11"/>
        <v>63263739043</v>
      </c>
      <c r="M74" s="91">
        <f t="shared" si="11"/>
        <v>11650805385</v>
      </c>
      <c r="N74" s="92">
        <f t="shared" si="11"/>
        <v>20001213089</v>
      </c>
      <c r="O74" s="92">
        <f t="shared" si="11"/>
        <v>6746721753</v>
      </c>
      <c r="P74" s="92">
        <f t="shared" si="11"/>
        <v>1684326390</v>
      </c>
      <c r="Q74" s="92">
        <f t="shared" si="11"/>
        <v>1315993661</v>
      </c>
      <c r="R74" s="92">
        <f t="shared" si="11"/>
        <v>4426604</v>
      </c>
      <c r="S74" s="92">
        <f t="shared" si="11"/>
        <v>24664489203</v>
      </c>
      <c r="T74" s="92">
        <f t="shared" si="11"/>
        <v>4691123310</v>
      </c>
      <c r="U74" s="94">
        <f t="shared" si="11"/>
        <v>70759099395</v>
      </c>
      <c r="V74" s="88">
        <f t="shared" si="11"/>
        <v>8586580014</v>
      </c>
    </row>
    <row r="75" spans="1:22" ht="12">
      <c r="A75" s="51"/>
      <c r="B75" s="130" t="s">
        <v>43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75:T75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9"/>
  <sheetViews>
    <sheetView showGridLines="0" zoomScalePageLayoutView="0" workbookViewId="0" topLeftCell="A1">
      <selection activeCell="B20" sqref="B20:U2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21" width="12.140625" style="0" customWidth="1"/>
    <col min="22" max="22" width="12.140625" style="0" hidden="1" customWidth="1"/>
  </cols>
  <sheetData>
    <row r="1" spans="1:21" ht="13.5">
      <c r="A1" s="2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4"/>
      <c r="B2" s="122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3.5">
      <c r="A3" s="5"/>
      <c r="B3" s="126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.75" customHeight="1">
      <c r="A4" s="7"/>
      <c r="B4" s="33"/>
      <c r="C4" s="34"/>
      <c r="D4" s="119" t="s">
        <v>1</v>
      </c>
      <c r="E4" s="120"/>
      <c r="F4" s="120"/>
      <c r="G4" s="120"/>
      <c r="H4" s="120"/>
      <c r="I4" s="120"/>
      <c r="J4" s="120"/>
      <c r="K4" s="120"/>
      <c r="L4" s="121"/>
      <c r="M4" s="124" t="s">
        <v>2</v>
      </c>
      <c r="N4" s="120"/>
      <c r="O4" s="120"/>
      <c r="P4" s="120"/>
      <c r="Q4" s="120"/>
      <c r="R4" s="120"/>
      <c r="S4" s="120"/>
      <c r="T4" s="120"/>
      <c r="U4" s="121"/>
    </row>
    <row r="5" spans="1:22" ht="39">
      <c r="A5" s="11"/>
      <c r="B5" s="35" t="s">
        <v>3</v>
      </c>
      <c r="C5" s="36" t="s">
        <v>4</v>
      </c>
      <c r="D5" s="30" t="s">
        <v>5</v>
      </c>
      <c r="E5" s="31" t="s">
        <v>6</v>
      </c>
      <c r="F5" s="31" t="s">
        <v>7</v>
      </c>
      <c r="G5" s="31" t="s">
        <v>8</v>
      </c>
      <c r="H5" s="31" t="s">
        <v>9</v>
      </c>
      <c r="I5" s="31" t="s">
        <v>10</v>
      </c>
      <c r="J5" s="31" t="s">
        <v>11</v>
      </c>
      <c r="K5" s="31" t="s">
        <v>12</v>
      </c>
      <c r="L5" s="32" t="s">
        <v>13</v>
      </c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  <c r="R5" s="31" t="s">
        <v>19</v>
      </c>
      <c r="S5" s="31" t="s">
        <v>20</v>
      </c>
      <c r="T5" s="31" t="s">
        <v>21</v>
      </c>
      <c r="U5" s="32" t="s">
        <v>22</v>
      </c>
      <c r="V5" s="1" t="s">
        <v>23</v>
      </c>
    </row>
    <row r="6" spans="1:21" ht="12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2"/>
      <c r="M6" s="40"/>
      <c r="N6" s="41"/>
      <c r="O6" s="41"/>
      <c r="P6" s="41"/>
      <c r="Q6" s="41"/>
      <c r="R6" s="41"/>
      <c r="S6" s="41"/>
      <c r="T6" s="41"/>
      <c r="U6" s="43"/>
    </row>
    <row r="7" spans="1:21" ht="13.5">
      <c r="A7" s="44"/>
      <c r="B7" s="45" t="s">
        <v>597</v>
      </c>
      <c r="C7" s="46"/>
      <c r="D7" s="40"/>
      <c r="E7" s="41"/>
      <c r="F7" s="41"/>
      <c r="G7" s="41"/>
      <c r="H7" s="41"/>
      <c r="I7" s="41"/>
      <c r="J7" s="41"/>
      <c r="K7" s="41"/>
      <c r="L7" s="42"/>
      <c r="M7" s="40"/>
      <c r="N7" s="41"/>
      <c r="O7" s="41"/>
      <c r="P7" s="41"/>
      <c r="Q7" s="41"/>
      <c r="R7" s="41"/>
      <c r="S7" s="41"/>
      <c r="T7" s="41"/>
      <c r="U7" s="43"/>
    </row>
    <row r="8" spans="1:21" ht="12">
      <c r="A8" s="37"/>
      <c r="B8" s="38"/>
      <c r="C8" s="39"/>
      <c r="D8" s="40"/>
      <c r="E8" s="41"/>
      <c r="F8" s="41"/>
      <c r="G8" s="41"/>
      <c r="H8" s="41"/>
      <c r="I8" s="41"/>
      <c r="J8" s="41"/>
      <c r="K8" s="41"/>
      <c r="L8" s="42"/>
      <c r="M8" s="40"/>
      <c r="N8" s="41"/>
      <c r="O8" s="41"/>
      <c r="P8" s="41"/>
      <c r="Q8" s="41"/>
      <c r="R8" s="41"/>
      <c r="S8" s="41"/>
      <c r="T8" s="41"/>
      <c r="U8" s="43"/>
    </row>
    <row r="9" spans="1:22" ht="12.75">
      <c r="A9" s="47" t="s">
        <v>566</v>
      </c>
      <c r="B9" s="75" t="s">
        <v>286</v>
      </c>
      <c r="C9" s="76" t="s">
        <v>287</v>
      </c>
      <c r="D9" s="77">
        <v>151097069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10000000</v>
      </c>
      <c r="K9" s="78">
        <v>190797913</v>
      </c>
      <c r="L9" s="79">
        <v>351894982</v>
      </c>
      <c r="M9" s="77">
        <v>35000000</v>
      </c>
      <c r="N9" s="78">
        <v>0</v>
      </c>
      <c r="O9" s="78">
        <v>0</v>
      </c>
      <c r="P9" s="78">
        <v>0</v>
      </c>
      <c r="Q9" s="78">
        <v>4700000</v>
      </c>
      <c r="R9" s="78">
        <v>0</v>
      </c>
      <c r="S9" s="78">
        <v>330068000</v>
      </c>
      <c r="T9" s="78">
        <v>52276330</v>
      </c>
      <c r="U9" s="80">
        <v>422044330</v>
      </c>
      <c r="V9" s="81">
        <v>59473000</v>
      </c>
    </row>
    <row r="10" spans="1:22" ht="12.75">
      <c r="A10" s="47" t="s">
        <v>566</v>
      </c>
      <c r="B10" s="75" t="s">
        <v>288</v>
      </c>
      <c r="C10" s="76" t="s">
        <v>289</v>
      </c>
      <c r="D10" s="77">
        <v>78303797</v>
      </c>
      <c r="E10" s="78">
        <v>17096559</v>
      </c>
      <c r="F10" s="78">
        <v>0</v>
      </c>
      <c r="G10" s="78">
        <v>0</v>
      </c>
      <c r="H10" s="78">
        <v>0</v>
      </c>
      <c r="I10" s="78">
        <v>0</v>
      </c>
      <c r="J10" s="78">
        <v>1956620</v>
      </c>
      <c r="K10" s="78">
        <v>126073383</v>
      </c>
      <c r="L10" s="79">
        <v>223430359</v>
      </c>
      <c r="M10" s="77">
        <v>12255328</v>
      </c>
      <c r="N10" s="78">
        <v>12666643</v>
      </c>
      <c r="O10" s="78">
        <v>0</v>
      </c>
      <c r="P10" s="78">
        <v>0</v>
      </c>
      <c r="Q10" s="78">
        <v>6243397</v>
      </c>
      <c r="R10" s="78">
        <v>0</v>
      </c>
      <c r="S10" s="78">
        <v>310801000</v>
      </c>
      <c r="T10" s="78">
        <v>60741312</v>
      </c>
      <c r="U10" s="80">
        <v>402707680</v>
      </c>
      <c r="V10" s="81">
        <v>62443000</v>
      </c>
    </row>
    <row r="11" spans="1:22" ht="12.75">
      <c r="A11" s="47" t="s">
        <v>566</v>
      </c>
      <c r="B11" s="75" t="s">
        <v>290</v>
      </c>
      <c r="C11" s="76" t="s">
        <v>291</v>
      </c>
      <c r="D11" s="77">
        <v>347650836</v>
      </c>
      <c r="E11" s="78">
        <v>340000000</v>
      </c>
      <c r="F11" s="78">
        <v>0</v>
      </c>
      <c r="G11" s="78">
        <v>0</v>
      </c>
      <c r="H11" s="78">
        <v>0</v>
      </c>
      <c r="I11" s="78">
        <v>26448557</v>
      </c>
      <c r="J11" s="78">
        <v>29400000</v>
      </c>
      <c r="K11" s="78">
        <v>418971729</v>
      </c>
      <c r="L11" s="79">
        <v>1162471122</v>
      </c>
      <c r="M11" s="77">
        <v>93800000</v>
      </c>
      <c r="N11" s="78">
        <v>501351000</v>
      </c>
      <c r="O11" s="78">
        <v>0</v>
      </c>
      <c r="P11" s="78">
        <v>0</v>
      </c>
      <c r="Q11" s="78">
        <v>30432000</v>
      </c>
      <c r="R11" s="78">
        <v>3150000</v>
      </c>
      <c r="S11" s="78">
        <v>454310000</v>
      </c>
      <c r="T11" s="78">
        <v>93744573</v>
      </c>
      <c r="U11" s="80">
        <v>1176787573</v>
      </c>
      <c r="V11" s="81">
        <v>87699250</v>
      </c>
    </row>
    <row r="12" spans="1:22" ht="12.75">
      <c r="A12" s="47" t="s">
        <v>566</v>
      </c>
      <c r="B12" s="75" t="s">
        <v>292</v>
      </c>
      <c r="C12" s="76" t="s">
        <v>293</v>
      </c>
      <c r="D12" s="77">
        <v>149972844</v>
      </c>
      <c r="E12" s="78">
        <v>96000000</v>
      </c>
      <c r="F12" s="78">
        <v>0</v>
      </c>
      <c r="G12" s="78">
        <v>0</v>
      </c>
      <c r="H12" s="78">
        <v>0</v>
      </c>
      <c r="I12" s="78">
        <v>744800</v>
      </c>
      <c r="J12" s="78">
        <v>38602011</v>
      </c>
      <c r="K12" s="78">
        <v>229001897</v>
      </c>
      <c r="L12" s="79">
        <v>514321552</v>
      </c>
      <c r="M12" s="77">
        <v>132629278</v>
      </c>
      <c r="N12" s="78">
        <v>130699099</v>
      </c>
      <c r="O12" s="78">
        <v>0</v>
      </c>
      <c r="P12" s="78">
        <v>0</v>
      </c>
      <c r="Q12" s="78">
        <v>19078784</v>
      </c>
      <c r="R12" s="78">
        <v>0</v>
      </c>
      <c r="S12" s="78">
        <v>167137000</v>
      </c>
      <c r="T12" s="78">
        <v>94646841</v>
      </c>
      <c r="U12" s="80">
        <v>544191002</v>
      </c>
      <c r="V12" s="81">
        <v>29865150</v>
      </c>
    </row>
    <row r="13" spans="1:22" ht="12.75">
      <c r="A13" s="47" t="s">
        <v>566</v>
      </c>
      <c r="B13" s="75" t="s">
        <v>294</v>
      </c>
      <c r="C13" s="76" t="s">
        <v>295</v>
      </c>
      <c r="D13" s="77">
        <v>71865562</v>
      </c>
      <c r="E13" s="78">
        <v>1567000</v>
      </c>
      <c r="F13" s="78">
        <v>0</v>
      </c>
      <c r="G13" s="78">
        <v>0</v>
      </c>
      <c r="H13" s="78">
        <v>0</v>
      </c>
      <c r="I13" s="78">
        <v>80000</v>
      </c>
      <c r="J13" s="78">
        <v>24500000</v>
      </c>
      <c r="K13" s="78">
        <v>106637856</v>
      </c>
      <c r="L13" s="79">
        <v>204650418</v>
      </c>
      <c r="M13" s="77">
        <v>68756855</v>
      </c>
      <c r="N13" s="78">
        <v>0</v>
      </c>
      <c r="O13" s="78">
        <v>0</v>
      </c>
      <c r="P13" s="78">
        <v>0</v>
      </c>
      <c r="Q13" s="78">
        <v>3336915</v>
      </c>
      <c r="R13" s="78">
        <v>0</v>
      </c>
      <c r="S13" s="78">
        <v>138822000</v>
      </c>
      <c r="T13" s="78">
        <v>22426324</v>
      </c>
      <c r="U13" s="80">
        <v>233342094</v>
      </c>
      <c r="V13" s="81">
        <v>26337000</v>
      </c>
    </row>
    <row r="14" spans="1:22" ht="12.75">
      <c r="A14" s="47" t="s">
        <v>567</v>
      </c>
      <c r="B14" s="75" t="s">
        <v>523</v>
      </c>
      <c r="C14" s="76" t="s">
        <v>524</v>
      </c>
      <c r="D14" s="77">
        <v>411622859</v>
      </c>
      <c r="E14" s="78">
        <v>0</v>
      </c>
      <c r="F14" s="78">
        <v>272840000</v>
      </c>
      <c r="G14" s="78">
        <v>0</v>
      </c>
      <c r="H14" s="78">
        <v>0</v>
      </c>
      <c r="I14" s="78">
        <v>0</v>
      </c>
      <c r="J14" s="78">
        <v>24121785</v>
      </c>
      <c r="K14" s="78">
        <v>516285021</v>
      </c>
      <c r="L14" s="79">
        <v>1224869665</v>
      </c>
      <c r="M14" s="77">
        <v>0</v>
      </c>
      <c r="N14" s="78">
        <v>0</v>
      </c>
      <c r="O14" s="78">
        <v>176774819</v>
      </c>
      <c r="P14" s="78">
        <v>36517769</v>
      </c>
      <c r="Q14" s="78">
        <v>0</v>
      </c>
      <c r="R14" s="78">
        <v>1000000</v>
      </c>
      <c r="S14" s="78">
        <v>1412617000</v>
      </c>
      <c r="T14" s="78">
        <v>125416993</v>
      </c>
      <c r="U14" s="80">
        <v>1752326581</v>
      </c>
      <c r="V14" s="81">
        <v>553699000</v>
      </c>
    </row>
    <row r="15" spans="1:22" ht="13.5">
      <c r="A15" s="48"/>
      <c r="B15" s="82" t="s">
        <v>598</v>
      </c>
      <c r="C15" s="83"/>
      <c r="D15" s="84">
        <f aca="true" t="shared" si="0" ref="D15:V15">SUM(D9:D14)</f>
        <v>1210512967</v>
      </c>
      <c r="E15" s="85">
        <f t="shared" si="0"/>
        <v>454663559</v>
      </c>
      <c r="F15" s="85">
        <f t="shared" si="0"/>
        <v>272840000</v>
      </c>
      <c r="G15" s="85">
        <f t="shared" si="0"/>
        <v>0</v>
      </c>
      <c r="H15" s="85">
        <f t="shared" si="0"/>
        <v>0</v>
      </c>
      <c r="I15" s="85">
        <f t="shared" si="0"/>
        <v>27273357</v>
      </c>
      <c r="J15" s="85">
        <f t="shared" si="0"/>
        <v>128580416</v>
      </c>
      <c r="K15" s="85">
        <f t="shared" si="0"/>
        <v>1587767799</v>
      </c>
      <c r="L15" s="86">
        <f t="shared" si="0"/>
        <v>3681638098</v>
      </c>
      <c r="M15" s="84">
        <f t="shared" si="0"/>
        <v>342441461</v>
      </c>
      <c r="N15" s="85">
        <f t="shared" si="0"/>
        <v>644716742</v>
      </c>
      <c r="O15" s="85">
        <f t="shared" si="0"/>
        <v>176774819</v>
      </c>
      <c r="P15" s="85">
        <f t="shared" si="0"/>
        <v>36517769</v>
      </c>
      <c r="Q15" s="85">
        <f t="shared" si="0"/>
        <v>63791096</v>
      </c>
      <c r="R15" s="85">
        <f t="shared" si="0"/>
        <v>4150000</v>
      </c>
      <c r="S15" s="85">
        <f t="shared" si="0"/>
        <v>2813755000</v>
      </c>
      <c r="T15" s="85">
        <f t="shared" si="0"/>
        <v>449252373</v>
      </c>
      <c r="U15" s="87">
        <f t="shared" si="0"/>
        <v>4531399260</v>
      </c>
      <c r="V15" s="88">
        <f t="shared" si="0"/>
        <v>819516400</v>
      </c>
    </row>
    <row r="16" spans="1:22" ht="12.75">
      <c r="A16" s="47" t="s">
        <v>566</v>
      </c>
      <c r="B16" s="75" t="s">
        <v>296</v>
      </c>
      <c r="C16" s="76" t="s">
        <v>297</v>
      </c>
      <c r="D16" s="77">
        <v>120700000</v>
      </c>
      <c r="E16" s="78">
        <v>76942000</v>
      </c>
      <c r="F16" s="78">
        <v>0</v>
      </c>
      <c r="G16" s="78">
        <v>0</v>
      </c>
      <c r="H16" s="78">
        <v>0</v>
      </c>
      <c r="I16" s="78">
        <v>2800000</v>
      </c>
      <c r="J16" s="78">
        <v>619000</v>
      </c>
      <c r="K16" s="78">
        <v>85615000</v>
      </c>
      <c r="L16" s="79">
        <v>286676000</v>
      </c>
      <c r="M16" s="77">
        <v>19129000</v>
      </c>
      <c r="N16" s="78">
        <v>96760000</v>
      </c>
      <c r="O16" s="78">
        <v>0</v>
      </c>
      <c r="P16" s="78">
        <v>0</v>
      </c>
      <c r="Q16" s="78">
        <v>14829000</v>
      </c>
      <c r="R16" s="78">
        <v>0</v>
      </c>
      <c r="S16" s="78">
        <v>170447000</v>
      </c>
      <c r="T16" s="78">
        <v>29003000</v>
      </c>
      <c r="U16" s="80">
        <v>330168000</v>
      </c>
      <c r="V16" s="81">
        <v>43492000</v>
      </c>
    </row>
    <row r="17" spans="1:22" ht="12.75">
      <c r="A17" s="47" t="s">
        <v>566</v>
      </c>
      <c r="B17" s="75" t="s">
        <v>298</v>
      </c>
      <c r="C17" s="76" t="s">
        <v>299</v>
      </c>
      <c r="D17" s="77">
        <v>268452377</v>
      </c>
      <c r="E17" s="78">
        <v>0</v>
      </c>
      <c r="F17" s="78">
        <v>0</v>
      </c>
      <c r="G17" s="78">
        <v>0</v>
      </c>
      <c r="H17" s="78">
        <v>0</v>
      </c>
      <c r="I17" s="78">
        <v>660000</v>
      </c>
      <c r="J17" s="78">
        <v>70000000</v>
      </c>
      <c r="K17" s="78">
        <v>280139282</v>
      </c>
      <c r="L17" s="79">
        <v>619251659</v>
      </c>
      <c r="M17" s="77">
        <v>70694979</v>
      </c>
      <c r="N17" s="78">
        <v>0</v>
      </c>
      <c r="O17" s="78">
        <v>0</v>
      </c>
      <c r="P17" s="78">
        <v>0</v>
      </c>
      <c r="Q17" s="78">
        <v>52749560</v>
      </c>
      <c r="R17" s="78">
        <v>0</v>
      </c>
      <c r="S17" s="78">
        <v>550168400</v>
      </c>
      <c r="T17" s="78">
        <v>147617000</v>
      </c>
      <c r="U17" s="80">
        <v>821229939</v>
      </c>
      <c r="V17" s="81">
        <v>114323000</v>
      </c>
    </row>
    <row r="18" spans="1:22" ht="12.75">
      <c r="A18" s="47" t="s">
        <v>566</v>
      </c>
      <c r="B18" s="75" t="s">
        <v>300</v>
      </c>
      <c r="C18" s="76" t="s">
        <v>301</v>
      </c>
      <c r="D18" s="77">
        <v>261549323</v>
      </c>
      <c r="E18" s="78">
        <v>154909478</v>
      </c>
      <c r="F18" s="78">
        <v>0</v>
      </c>
      <c r="G18" s="78">
        <v>0</v>
      </c>
      <c r="H18" s="78">
        <v>0</v>
      </c>
      <c r="I18" s="78">
        <v>13101777</v>
      </c>
      <c r="J18" s="78">
        <v>66063170</v>
      </c>
      <c r="K18" s="78">
        <v>318081213</v>
      </c>
      <c r="L18" s="79">
        <v>813704961</v>
      </c>
      <c r="M18" s="77">
        <v>55915328</v>
      </c>
      <c r="N18" s="78">
        <v>339141637</v>
      </c>
      <c r="O18" s="78">
        <v>0</v>
      </c>
      <c r="P18" s="78">
        <v>0</v>
      </c>
      <c r="Q18" s="78">
        <v>10552269</v>
      </c>
      <c r="R18" s="78">
        <v>0</v>
      </c>
      <c r="S18" s="78">
        <v>426117939</v>
      </c>
      <c r="T18" s="78">
        <v>108919001</v>
      </c>
      <c r="U18" s="80">
        <v>940646174</v>
      </c>
      <c r="V18" s="81">
        <v>104645000</v>
      </c>
    </row>
    <row r="19" spans="1:22" ht="12.75">
      <c r="A19" s="47" t="s">
        <v>566</v>
      </c>
      <c r="B19" s="75" t="s">
        <v>302</v>
      </c>
      <c r="C19" s="76" t="s">
        <v>303</v>
      </c>
      <c r="D19" s="77">
        <v>78959000</v>
      </c>
      <c r="E19" s="78">
        <v>0</v>
      </c>
      <c r="F19" s="78">
        <v>0</v>
      </c>
      <c r="G19" s="78">
        <v>0</v>
      </c>
      <c r="H19" s="78">
        <v>0</v>
      </c>
      <c r="I19" s="78">
        <v>412000</v>
      </c>
      <c r="J19" s="78">
        <v>10016000</v>
      </c>
      <c r="K19" s="78">
        <v>158731270</v>
      </c>
      <c r="L19" s="79">
        <v>248118270</v>
      </c>
      <c r="M19" s="77">
        <v>15416000</v>
      </c>
      <c r="N19" s="78">
        <v>0</v>
      </c>
      <c r="O19" s="78">
        <v>0</v>
      </c>
      <c r="P19" s="78">
        <v>0</v>
      </c>
      <c r="Q19" s="78">
        <v>4617000</v>
      </c>
      <c r="R19" s="78">
        <v>0</v>
      </c>
      <c r="S19" s="78">
        <v>430897000</v>
      </c>
      <c r="T19" s="78">
        <v>17679775</v>
      </c>
      <c r="U19" s="80">
        <v>468609775</v>
      </c>
      <c r="V19" s="81">
        <v>100350000</v>
      </c>
    </row>
    <row r="20" spans="1:22" ht="12.75">
      <c r="A20" s="47" t="s">
        <v>567</v>
      </c>
      <c r="B20" s="75" t="s">
        <v>525</v>
      </c>
      <c r="C20" s="76" t="s">
        <v>526</v>
      </c>
      <c r="D20" s="77">
        <v>572102064</v>
      </c>
      <c r="E20" s="78">
        <v>0</v>
      </c>
      <c r="F20" s="78">
        <v>0</v>
      </c>
      <c r="G20" s="78">
        <v>0</v>
      </c>
      <c r="H20" s="78">
        <v>0</v>
      </c>
      <c r="I20" s="78">
        <v>1190775</v>
      </c>
      <c r="J20" s="78">
        <v>10600000</v>
      </c>
      <c r="K20" s="78">
        <v>398302413</v>
      </c>
      <c r="L20" s="79">
        <v>982195252</v>
      </c>
      <c r="M20" s="77">
        <v>0</v>
      </c>
      <c r="N20" s="78">
        <v>0</v>
      </c>
      <c r="O20" s="78">
        <v>134620581</v>
      </c>
      <c r="P20" s="78">
        <v>0</v>
      </c>
      <c r="Q20" s="78">
        <v>0</v>
      </c>
      <c r="R20" s="78">
        <v>0</v>
      </c>
      <c r="S20" s="78">
        <v>1464452000</v>
      </c>
      <c r="T20" s="78">
        <v>27281000</v>
      </c>
      <c r="U20" s="80">
        <v>1626353581</v>
      </c>
      <c r="V20" s="81">
        <v>544895000</v>
      </c>
    </row>
    <row r="21" spans="1:22" ht="13.5">
      <c r="A21" s="48"/>
      <c r="B21" s="82" t="s">
        <v>599</v>
      </c>
      <c r="C21" s="83"/>
      <c r="D21" s="84">
        <f aca="true" t="shared" si="1" ref="D21:V21">SUM(D16:D20)</f>
        <v>1301762764</v>
      </c>
      <c r="E21" s="85">
        <f t="shared" si="1"/>
        <v>231851478</v>
      </c>
      <c r="F21" s="85">
        <f t="shared" si="1"/>
        <v>0</v>
      </c>
      <c r="G21" s="85">
        <f t="shared" si="1"/>
        <v>0</v>
      </c>
      <c r="H21" s="85">
        <f t="shared" si="1"/>
        <v>0</v>
      </c>
      <c r="I21" s="85">
        <f t="shared" si="1"/>
        <v>18164552</v>
      </c>
      <c r="J21" s="85">
        <f t="shared" si="1"/>
        <v>157298170</v>
      </c>
      <c r="K21" s="85">
        <f t="shared" si="1"/>
        <v>1240869178</v>
      </c>
      <c r="L21" s="86">
        <f t="shared" si="1"/>
        <v>2949946142</v>
      </c>
      <c r="M21" s="84">
        <f t="shared" si="1"/>
        <v>161155307</v>
      </c>
      <c r="N21" s="85">
        <f t="shared" si="1"/>
        <v>435901637</v>
      </c>
      <c r="O21" s="85">
        <f t="shared" si="1"/>
        <v>134620581</v>
      </c>
      <c r="P21" s="85">
        <f t="shared" si="1"/>
        <v>0</v>
      </c>
      <c r="Q21" s="85">
        <f t="shared" si="1"/>
        <v>82747829</v>
      </c>
      <c r="R21" s="85">
        <f t="shared" si="1"/>
        <v>0</v>
      </c>
      <c r="S21" s="85">
        <f t="shared" si="1"/>
        <v>3042082339</v>
      </c>
      <c r="T21" s="85">
        <f t="shared" si="1"/>
        <v>330499776</v>
      </c>
      <c r="U21" s="87">
        <f t="shared" si="1"/>
        <v>4187007469</v>
      </c>
      <c r="V21" s="88">
        <f t="shared" si="1"/>
        <v>907705000</v>
      </c>
    </row>
    <row r="22" spans="1:22" ht="12.75">
      <c r="A22" s="47" t="s">
        <v>566</v>
      </c>
      <c r="B22" s="75" t="s">
        <v>304</v>
      </c>
      <c r="C22" s="76" t="s">
        <v>305</v>
      </c>
      <c r="D22" s="77">
        <v>108264701</v>
      </c>
      <c r="E22" s="78">
        <v>30000000</v>
      </c>
      <c r="F22" s="78">
        <v>0</v>
      </c>
      <c r="G22" s="78">
        <v>0</v>
      </c>
      <c r="H22" s="78">
        <v>0</v>
      </c>
      <c r="I22" s="78">
        <v>0</v>
      </c>
      <c r="J22" s="78">
        <v>7558875</v>
      </c>
      <c r="K22" s="78">
        <v>154738010</v>
      </c>
      <c r="L22" s="79">
        <v>300561586</v>
      </c>
      <c r="M22" s="77">
        <v>27000000</v>
      </c>
      <c r="N22" s="78">
        <v>28666000</v>
      </c>
      <c r="O22" s="78">
        <v>0</v>
      </c>
      <c r="P22" s="78">
        <v>0</v>
      </c>
      <c r="Q22" s="78">
        <v>1000000</v>
      </c>
      <c r="R22" s="78">
        <v>0</v>
      </c>
      <c r="S22" s="78">
        <v>237364726</v>
      </c>
      <c r="T22" s="78">
        <v>15450464</v>
      </c>
      <c r="U22" s="80">
        <v>309481190</v>
      </c>
      <c r="V22" s="81">
        <v>47786000</v>
      </c>
    </row>
    <row r="23" spans="1:22" ht="12.75">
      <c r="A23" s="47" t="s">
        <v>566</v>
      </c>
      <c r="B23" s="75" t="s">
        <v>306</v>
      </c>
      <c r="C23" s="76" t="s">
        <v>307</v>
      </c>
      <c r="D23" s="77">
        <v>84760535</v>
      </c>
      <c r="E23" s="78">
        <v>7800000</v>
      </c>
      <c r="F23" s="78">
        <v>0</v>
      </c>
      <c r="G23" s="78">
        <v>0</v>
      </c>
      <c r="H23" s="78">
        <v>0</v>
      </c>
      <c r="I23" s="78">
        <v>1184232</v>
      </c>
      <c r="J23" s="78">
        <v>5506700</v>
      </c>
      <c r="K23" s="78">
        <v>83106431</v>
      </c>
      <c r="L23" s="79">
        <v>182357898</v>
      </c>
      <c r="M23" s="77">
        <v>14480287</v>
      </c>
      <c r="N23" s="78">
        <v>8702373</v>
      </c>
      <c r="O23" s="78">
        <v>0</v>
      </c>
      <c r="P23" s="78">
        <v>0</v>
      </c>
      <c r="Q23" s="78">
        <v>2166984</v>
      </c>
      <c r="R23" s="78">
        <v>0</v>
      </c>
      <c r="S23" s="78">
        <v>166180979</v>
      </c>
      <c r="T23" s="78">
        <v>41264340</v>
      </c>
      <c r="U23" s="80">
        <v>232794963</v>
      </c>
      <c r="V23" s="81">
        <v>32768329</v>
      </c>
    </row>
    <row r="24" spans="1:22" ht="12.75">
      <c r="A24" s="47" t="s">
        <v>566</v>
      </c>
      <c r="B24" s="75" t="s">
        <v>74</v>
      </c>
      <c r="C24" s="76" t="s">
        <v>75</v>
      </c>
      <c r="D24" s="77">
        <v>817423000</v>
      </c>
      <c r="E24" s="78">
        <v>708954600</v>
      </c>
      <c r="F24" s="78">
        <v>196542400</v>
      </c>
      <c r="G24" s="78">
        <v>0</v>
      </c>
      <c r="H24" s="78">
        <v>0</v>
      </c>
      <c r="I24" s="78">
        <v>107500000</v>
      </c>
      <c r="J24" s="78">
        <v>235000000</v>
      </c>
      <c r="K24" s="78">
        <v>1283269000</v>
      </c>
      <c r="L24" s="79">
        <v>3348689000</v>
      </c>
      <c r="M24" s="77">
        <v>461484000</v>
      </c>
      <c r="N24" s="78">
        <v>1054944000</v>
      </c>
      <c r="O24" s="78">
        <v>248450000</v>
      </c>
      <c r="P24" s="78">
        <v>102529000</v>
      </c>
      <c r="Q24" s="78">
        <v>112947000</v>
      </c>
      <c r="R24" s="78">
        <v>0</v>
      </c>
      <c r="S24" s="78">
        <v>1807245000</v>
      </c>
      <c r="T24" s="78">
        <v>645420000</v>
      </c>
      <c r="U24" s="80">
        <v>4433019000</v>
      </c>
      <c r="V24" s="81">
        <v>798465000</v>
      </c>
    </row>
    <row r="25" spans="1:22" ht="12.75">
      <c r="A25" s="47" t="s">
        <v>566</v>
      </c>
      <c r="B25" s="75" t="s">
        <v>308</v>
      </c>
      <c r="C25" s="76" t="s">
        <v>309</v>
      </c>
      <c r="D25" s="77">
        <v>106493768</v>
      </c>
      <c r="E25" s="78">
        <v>0</v>
      </c>
      <c r="F25" s="78">
        <v>0</v>
      </c>
      <c r="G25" s="78">
        <v>0</v>
      </c>
      <c r="H25" s="78">
        <v>0</v>
      </c>
      <c r="I25" s="78">
        <v>150000</v>
      </c>
      <c r="J25" s="78">
        <v>29017857</v>
      </c>
      <c r="K25" s="78">
        <v>232979433</v>
      </c>
      <c r="L25" s="79">
        <v>368641058</v>
      </c>
      <c r="M25" s="77">
        <v>25864008</v>
      </c>
      <c r="N25" s="78">
        <v>0</v>
      </c>
      <c r="O25" s="78">
        <v>0</v>
      </c>
      <c r="P25" s="78">
        <v>0</v>
      </c>
      <c r="Q25" s="78">
        <v>7628612</v>
      </c>
      <c r="R25" s="78">
        <v>0</v>
      </c>
      <c r="S25" s="78">
        <v>290601926</v>
      </c>
      <c r="T25" s="78">
        <v>254534360</v>
      </c>
      <c r="U25" s="80">
        <v>578628906</v>
      </c>
      <c r="V25" s="81">
        <v>53003000</v>
      </c>
    </row>
    <row r="26" spans="1:22" ht="12.75">
      <c r="A26" s="47" t="s">
        <v>567</v>
      </c>
      <c r="B26" s="75" t="s">
        <v>527</v>
      </c>
      <c r="C26" s="76" t="s">
        <v>528</v>
      </c>
      <c r="D26" s="77">
        <v>321565000</v>
      </c>
      <c r="E26" s="78">
        <v>0</v>
      </c>
      <c r="F26" s="78">
        <v>0</v>
      </c>
      <c r="G26" s="78">
        <v>0</v>
      </c>
      <c r="H26" s="78">
        <v>0</v>
      </c>
      <c r="I26" s="78">
        <v>470000</v>
      </c>
      <c r="J26" s="78">
        <v>32088000</v>
      </c>
      <c r="K26" s="78">
        <v>397933000</v>
      </c>
      <c r="L26" s="79">
        <v>752056000</v>
      </c>
      <c r="M26" s="77">
        <v>0</v>
      </c>
      <c r="N26" s="78">
        <v>0</v>
      </c>
      <c r="O26" s="78">
        <v>64176000</v>
      </c>
      <c r="P26" s="78">
        <v>0</v>
      </c>
      <c r="Q26" s="78">
        <v>0</v>
      </c>
      <c r="R26" s="78">
        <v>0</v>
      </c>
      <c r="S26" s="78">
        <v>858788000</v>
      </c>
      <c r="T26" s="78">
        <v>27282000</v>
      </c>
      <c r="U26" s="80">
        <v>950246000</v>
      </c>
      <c r="V26" s="81">
        <v>303862000</v>
      </c>
    </row>
    <row r="27" spans="1:22" ht="13.5">
      <c r="A27" s="48"/>
      <c r="B27" s="82" t="s">
        <v>600</v>
      </c>
      <c r="C27" s="83"/>
      <c r="D27" s="84">
        <f aca="true" t="shared" si="2" ref="D27:V27">SUM(D22:D26)</f>
        <v>1438507004</v>
      </c>
      <c r="E27" s="85">
        <f t="shared" si="2"/>
        <v>746754600</v>
      </c>
      <c r="F27" s="85">
        <f t="shared" si="2"/>
        <v>196542400</v>
      </c>
      <c r="G27" s="85">
        <f t="shared" si="2"/>
        <v>0</v>
      </c>
      <c r="H27" s="85">
        <f t="shared" si="2"/>
        <v>0</v>
      </c>
      <c r="I27" s="85">
        <f t="shared" si="2"/>
        <v>109304232</v>
      </c>
      <c r="J27" s="85">
        <f t="shared" si="2"/>
        <v>309171432</v>
      </c>
      <c r="K27" s="85">
        <f t="shared" si="2"/>
        <v>2152025874</v>
      </c>
      <c r="L27" s="86">
        <f t="shared" si="2"/>
        <v>4952305542</v>
      </c>
      <c r="M27" s="84">
        <f t="shared" si="2"/>
        <v>528828295</v>
      </c>
      <c r="N27" s="85">
        <f t="shared" si="2"/>
        <v>1092312373</v>
      </c>
      <c r="O27" s="85">
        <f t="shared" si="2"/>
        <v>312626000</v>
      </c>
      <c r="P27" s="85">
        <f t="shared" si="2"/>
        <v>102529000</v>
      </c>
      <c r="Q27" s="85">
        <f t="shared" si="2"/>
        <v>123742596</v>
      </c>
      <c r="R27" s="85">
        <f t="shared" si="2"/>
        <v>0</v>
      </c>
      <c r="S27" s="85">
        <f t="shared" si="2"/>
        <v>3360180631</v>
      </c>
      <c r="T27" s="85">
        <f t="shared" si="2"/>
        <v>983951164</v>
      </c>
      <c r="U27" s="87">
        <f t="shared" si="2"/>
        <v>6504170059</v>
      </c>
      <c r="V27" s="88">
        <f t="shared" si="2"/>
        <v>1235884329</v>
      </c>
    </row>
    <row r="28" spans="1:22" ht="12.75">
      <c r="A28" s="47" t="s">
        <v>566</v>
      </c>
      <c r="B28" s="75" t="s">
        <v>310</v>
      </c>
      <c r="C28" s="76" t="s">
        <v>311</v>
      </c>
      <c r="D28" s="77">
        <v>131000000</v>
      </c>
      <c r="E28" s="78">
        <v>53318732</v>
      </c>
      <c r="F28" s="78">
        <v>54036249</v>
      </c>
      <c r="G28" s="78">
        <v>0</v>
      </c>
      <c r="H28" s="78">
        <v>0</v>
      </c>
      <c r="I28" s="78">
        <v>9500000</v>
      </c>
      <c r="J28" s="78">
        <v>6645941</v>
      </c>
      <c r="K28" s="78">
        <v>109446018</v>
      </c>
      <c r="L28" s="79">
        <v>363946940</v>
      </c>
      <c r="M28" s="77">
        <v>47227273</v>
      </c>
      <c r="N28" s="78">
        <v>78614698</v>
      </c>
      <c r="O28" s="78">
        <v>34432850</v>
      </c>
      <c r="P28" s="78">
        <v>25626826</v>
      </c>
      <c r="Q28" s="78">
        <v>19131362</v>
      </c>
      <c r="R28" s="78">
        <v>385696</v>
      </c>
      <c r="S28" s="78">
        <v>132198000</v>
      </c>
      <c r="T28" s="78">
        <v>27361021</v>
      </c>
      <c r="U28" s="80">
        <v>364977726</v>
      </c>
      <c r="V28" s="81">
        <v>32612000</v>
      </c>
    </row>
    <row r="29" spans="1:22" ht="12.75">
      <c r="A29" s="47" t="s">
        <v>566</v>
      </c>
      <c r="B29" s="75" t="s">
        <v>312</v>
      </c>
      <c r="C29" s="76" t="s">
        <v>313</v>
      </c>
      <c r="D29" s="77">
        <v>186963168</v>
      </c>
      <c r="E29" s="78">
        <v>139177364</v>
      </c>
      <c r="F29" s="78">
        <v>11636488</v>
      </c>
      <c r="G29" s="78">
        <v>0</v>
      </c>
      <c r="H29" s="78">
        <v>0</v>
      </c>
      <c r="I29" s="78">
        <v>17707502</v>
      </c>
      <c r="J29" s="78">
        <v>1500000</v>
      </c>
      <c r="K29" s="78">
        <v>180945880</v>
      </c>
      <c r="L29" s="79">
        <v>537930402</v>
      </c>
      <c r="M29" s="77">
        <v>53861613</v>
      </c>
      <c r="N29" s="78">
        <v>180497776</v>
      </c>
      <c r="O29" s="78">
        <v>41474562</v>
      </c>
      <c r="P29" s="78">
        <v>18648459</v>
      </c>
      <c r="Q29" s="78">
        <v>14432544</v>
      </c>
      <c r="R29" s="78">
        <v>0</v>
      </c>
      <c r="S29" s="78">
        <v>187053000</v>
      </c>
      <c r="T29" s="78">
        <v>52720387</v>
      </c>
      <c r="U29" s="80">
        <v>548688341</v>
      </c>
      <c r="V29" s="81">
        <v>50673000</v>
      </c>
    </row>
    <row r="30" spans="1:22" ht="12.75">
      <c r="A30" s="47" t="s">
        <v>566</v>
      </c>
      <c r="B30" s="75" t="s">
        <v>314</v>
      </c>
      <c r="C30" s="76" t="s">
        <v>315</v>
      </c>
      <c r="D30" s="77">
        <v>128936086</v>
      </c>
      <c r="E30" s="78">
        <v>102760918</v>
      </c>
      <c r="F30" s="78">
        <v>632242</v>
      </c>
      <c r="G30" s="78">
        <v>0</v>
      </c>
      <c r="H30" s="78">
        <v>0</v>
      </c>
      <c r="I30" s="78">
        <v>7317130</v>
      </c>
      <c r="J30" s="78">
        <v>17000000</v>
      </c>
      <c r="K30" s="78">
        <v>149980475</v>
      </c>
      <c r="L30" s="79">
        <v>406626851</v>
      </c>
      <c r="M30" s="77">
        <v>84995535</v>
      </c>
      <c r="N30" s="78">
        <v>133286112</v>
      </c>
      <c r="O30" s="78">
        <v>29540240</v>
      </c>
      <c r="P30" s="78">
        <v>17331681</v>
      </c>
      <c r="Q30" s="78">
        <v>10666319</v>
      </c>
      <c r="R30" s="78">
        <v>1193949</v>
      </c>
      <c r="S30" s="78">
        <v>177950001</v>
      </c>
      <c r="T30" s="78">
        <v>52054231</v>
      </c>
      <c r="U30" s="80">
        <v>507018068</v>
      </c>
      <c r="V30" s="81">
        <v>93110000</v>
      </c>
    </row>
    <row r="31" spans="1:22" ht="12.75">
      <c r="A31" s="47" t="s">
        <v>566</v>
      </c>
      <c r="B31" s="75" t="s">
        <v>316</v>
      </c>
      <c r="C31" s="76" t="s">
        <v>317</v>
      </c>
      <c r="D31" s="77">
        <v>346853951</v>
      </c>
      <c r="E31" s="78">
        <v>200257575</v>
      </c>
      <c r="F31" s="78">
        <v>33258372</v>
      </c>
      <c r="G31" s="78">
        <v>711197</v>
      </c>
      <c r="H31" s="78">
        <v>2630</v>
      </c>
      <c r="I31" s="78">
        <v>0</v>
      </c>
      <c r="J31" s="78">
        <v>40111215</v>
      </c>
      <c r="K31" s="78">
        <v>333168552</v>
      </c>
      <c r="L31" s="79">
        <v>954363492</v>
      </c>
      <c r="M31" s="77">
        <v>76923701</v>
      </c>
      <c r="N31" s="78">
        <v>267029200</v>
      </c>
      <c r="O31" s="78">
        <v>77091152</v>
      </c>
      <c r="P31" s="78">
        <v>26274866</v>
      </c>
      <c r="Q31" s="78">
        <v>16143155</v>
      </c>
      <c r="R31" s="78">
        <v>0</v>
      </c>
      <c r="S31" s="78">
        <v>674254848</v>
      </c>
      <c r="T31" s="78">
        <v>87098609</v>
      </c>
      <c r="U31" s="80">
        <v>1224815531</v>
      </c>
      <c r="V31" s="81">
        <v>270416000</v>
      </c>
    </row>
    <row r="32" spans="1:22" ht="12.75">
      <c r="A32" s="47" t="s">
        <v>566</v>
      </c>
      <c r="B32" s="75" t="s">
        <v>318</v>
      </c>
      <c r="C32" s="76" t="s">
        <v>319</v>
      </c>
      <c r="D32" s="77">
        <v>202643593</v>
      </c>
      <c r="E32" s="78">
        <v>176434080</v>
      </c>
      <c r="F32" s="78">
        <v>19600221</v>
      </c>
      <c r="G32" s="78">
        <v>0</v>
      </c>
      <c r="H32" s="78">
        <v>0</v>
      </c>
      <c r="I32" s="78">
        <v>5726546</v>
      </c>
      <c r="J32" s="78">
        <v>39044799</v>
      </c>
      <c r="K32" s="78">
        <v>190581165</v>
      </c>
      <c r="L32" s="79">
        <v>634030404</v>
      </c>
      <c r="M32" s="77">
        <v>103156898</v>
      </c>
      <c r="N32" s="78">
        <v>133121882</v>
      </c>
      <c r="O32" s="78">
        <v>53066119</v>
      </c>
      <c r="P32" s="78">
        <v>18033822</v>
      </c>
      <c r="Q32" s="78">
        <v>17846981</v>
      </c>
      <c r="R32" s="78">
        <v>0</v>
      </c>
      <c r="S32" s="78">
        <v>203766000</v>
      </c>
      <c r="T32" s="78">
        <v>44691284</v>
      </c>
      <c r="U32" s="80">
        <v>573682986</v>
      </c>
      <c r="V32" s="81">
        <v>95934700</v>
      </c>
    </row>
    <row r="33" spans="1:22" ht="12.75">
      <c r="A33" s="47" t="s">
        <v>567</v>
      </c>
      <c r="B33" s="75" t="s">
        <v>529</v>
      </c>
      <c r="C33" s="76" t="s">
        <v>530</v>
      </c>
      <c r="D33" s="77">
        <v>100566199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67952738</v>
      </c>
      <c r="L33" s="79">
        <v>168518937</v>
      </c>
      <c r="M33" s="77">
        <v>0</v>
      </c>
      <c r="N33" s="78">
        <v>0</v>
      </c>
      <c r="O33" s="78">
        <v>0</v>
      </c>
      <c r="P33" s="78">
        <v>0</v>
      </c>
      <c r="Q33" s="78">
        <v>0</v>
      </c>
      <c r="R33" s="78">
        <v>2070372</v>
      </c>
      <c r="S33" s="78">
        <v>125986000</v>
      </c>
      <c r="T33" s="78">
        <v>10344499</v>
      </c>
      <c r="U33" s="80">
        <v>138400871</v>
      </c>
      <c r="V33" s="81">
        <v>0</v>
      </c>
    </row>
    <row r="34" spans="1:22" ht="13.5">
      <c r="A34" s="48"/>
      <c r="B34" s="82" t="s">
        <v>601</v>
      </c>
      <c r="C34" s="83"/>
      <c r="D34" s="84">
        <f aca="true" t="shared" si="3" ref="D34:V34">SUM(D28:D33)</f>
        <v>1096962997</v>
      </c>
      <c r="E34" s="85">
        <f t="shared" si="3"/>
        <v>671948669</v>
      </c>
      <c r="F34" s="85">
        <f t="shared" si="3"/>
        <v>119163572</v>
      </c>
      <c r="G34" s="85">
        <f t="shared" si="3"/>
        <v>711197</v>
      </c>
      <c r="H34" s="85">
        <f t="shared" si="3"/>
        <v>2630</v>
      </c>
      <c r="I34" s="85">
        <f t="shared" si="3"/>
        <v>40251178</v>
      </c>
      <c r="J34" s="85">
        <f t="shared" si="3"/>
        <v>104301955</v>
      </c>
      <c r="K34" s="85">
        <f t="shared" si="3"/>
        <v>1032074828</v>
      </c>
      <c r="L34" s="86">
        <f t="shared" si="3"/>
        <v>3065417026</v>
      </c>
      <c r="M34" s="84">
        <f t="shared" si="3"/>
        <v>366165020</v>
      </c>
      <c r="N34" s="85">
        <f t="shared" si="3"/>
        <v>792549668</v>
      </c>
      <c r="O34" s="85">
        <f t="shared" si="3"/>
        <v>235604923</v>
      </c>
      <c r="P34" s="85">
        <f t="shared" si="3"/>
        <v>105915654</v>
      </c>
      <c r="Q34" s="85">
        <f t="shared" si="3"/>
        <v>78220361</v>
      </c>
      <c r="R34" s="85">
        <f t="shared" si="3"/>
        <v>3650017</v>
      </c>
      <c r="S34" s="85">
        <f t="shared" si="3"/>
        <v>1501207849</v>
      </c>
      <c r="T34" s="85">
        <f t="shared" si="3"/>
        <v>274270031</v>
      </c>
      <c r="U34" s="87">
        <f t="shared" si="3"/>
        <v>3357583523</v>
      </c>
      <c r="V34" s="88">
        <f t="shared" si="3"/>
        <v>542745700</v>
      </c>
    </row>
    <row r="35" spans="1:22" ht="12.75">
      <c r="A35" s="47" t="s">
        <v>566</v>
      </c>
      <c r="B35" s="75" t="s">
        <v>320</v>
      </c>
      <c r="C35" s="76" t="s">
        <v>321</v>
      </c>
      <c r="D35" s="77">
        <v>92788574</v>
      </c>
      <c r="E35" s="78">
        <v>34341201</v>
      </c>
      <c r="F35" s="78">
        <v>0</v>
      </c>
      <c r="G35" s="78">
        <v>0</v>
      </c>
      <c r="H35" s="78">
        <v>0</v>
      </c>
      <c r="I35" s="78">
        <v>447591</v>
      </c>
      <c r="J35" s="78">
        <v>17678683</v>
      </c>
      <c r="K35" s="78">
        <v>139006781</v>
      </c>
      <c r="L35" s="79">
        <v>284262830</v>
      </c>
      <c r="M35" s="77">
        <v>37810283</v>
      </c>
      <c r="N35" s="78">
        <v>49999698</v>
      </c>
      <c r="O35" s="78">
        <v>0</v>
      </c>
      <c r="P35" s="78">
        <v>0</v>
      </c>
      <c r="Q35" s="78">
        <v>4232266</v>
      </c>
      <c r="R35" s="78">
        <v>0</v>
      </c>
      <c r="S35" s="78">
        <v>166308000</v>
      </c>
      <c r="T35" s="78">
        <v>23866577</v>
      </c>
      <c r="U35" s="80">
        <v>282216824</v>
      </c>
      <c r="V35" s="81">
        <v>32823000</v>
      </c>
    </row>
    <row r="36" spans="1:22" ht="12.75">
      <c r="A36" s="47" t="s">
        <v>566</v>
      </c>
      <c r="B36" s="75" t="s">
        <v>322</v>
      </c>
      <c r="C36" s="76" t="s">
        <v>323</v>
      </c>
      <c r="D36" s="77">
        <v>134148576</v>
      </c>
      <c r="E36" s="78">
        <v>80000000</v>
      </c>
      <c r="F36" s="78">
        <v>0</v>
      </c>
      <c r="G36" s="78">
        <v>0</v>
      </c>
      <c r="H36" s="78">
        <v>0</v>
      </c>
      <c r="I36" s="78">
        <v>2500000</v>
      </c>
      <c r="J36" s="78">
        <v>53420865</v>
      </c>
      <c r="K36" s="78">
        <v>201236849</v>
      </c>
      <c r="L36" s="79">
        <v>471306290</v>
      </c>
      <c r="M36" s="77">
        <v>36650073</v>
      </c>
      <c r="N36" s="78">
        <v>89297479</v>
      </c>
      <c r="O36" s="78">
        <v>0</v>
      </c>
      <c r="P36" s="78">
        <v>0</v>
      </c>
      <c r="Q36" s="78">
        <v>12248597</v>
      </c>
      <c r="R36" s="78">
        <v>0</v>
      </c>
      <c r="S36" s="78">
        <v>309108001</v>
      </c>
      <c r="T36" s="78">
        <v>93309333</v>
      </c>
      <c r="U36" s="80">
        <v>540613483</v>
      </c>
      <c r="V36" s="81">
        <v>63830000</v>
      </c>
    </row>
    <row r="37" spans="1:22" ht="12.75">
      <c r="A37" s="47" t="s">
        <v>566</v>
      </c>
      <c r="B37" s="75" t="s">
        <v>324</v>
      </c>
      <c r="C37" s="76" t="s">
        <v>325</v>
      </c>
      <c r="D37" s="77">
        <v>81995545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29342827</v>
      </c>
      <c r="K37" s="78">
        <v>207061173</v>
      </c>
      <c r="L37" s="79">
        <v>318399545</v>
      </c>
      <c r="M37" s="77">
        <v>37237289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322837000</v>
      </c>
      <c r="T37" s="78">
        <v>46123560</v>
      </c>
      <c r="U37" s="80">
        <v>406197849</v>
      </c>
      <c r="V37" s="81">
        <v>66000000</v>
      </c>
    </row>
    <row r="38" spans="1:22" ht="12.75">
      <c r="A38" s="47" t="s">
        <v>566</v>
      </c>
      <c r="B38" s="75" t="s">
        <v>326</v>
      </c>
      <c r="C38" s="76" t="s">
        <v>327</v>
      </c>
      <c r="D38" s="77">
        <v>179576003</v>
      </c>
      <c r="E38" s="78">
        <v>0</v>
      </c>
      <c r="F38" s="78">
        <v>0</v>
      </c>
      <c r="G38" s="78">
        <v>0</v>
      </c>
      <c r="H38" s="78">
        <v>0</v>
      </c>
      <c r="I38" s="78">
        <v>1846151</v>
      </c>
      <c r="J38" s="78">
        <v>45000000</v>
      </c>
      <c r="K38" s="78">
        <v>408371711</v>
      </c>
      <c r="L38" s="79">
        <v>634793865</v>
      </c>
      <c r="M38" s="77">
        <v>144058244</v>
      </c>
      <c r="N38" s="78">
        <v>0</v>
      </c>
      <c r="O38" s="78">
        <v>0</v>
      </c>
      <c r="P38" s="78">
        <v>0</v>
      </c>
      <c r="Q38" s="78">
        <v>11569768</v>
      </c>
      <c r="R38" s="78">
        <v>0</v>
      </c>
      <c r="S38" s="78">
        <v>465301000</v>
      </c>
      <c r="T38" s="78">
        <v>49330843</v>
      </c>
      <c r="U38" s="80">
        <v>670259855</v>
      </c>
      <c r="V38" s="81">
        <v>97638000</v>
      </c>
    </row>
    <row r="39" spans="1:22" ht="12.75">
      <c r="A39" s="47" t="s">
        <v>567</v>
      </c>
      <c r="B39" s="75" t="s">
        <v>549</v>
      </c>
      <c r="C39" s="76" t="s">
        <v>550</v>
      </c>
      <c r="D39" s="77">
        <v>339474435</v>
      </c>
      <c r="E39" s="78">
        <v>0</v>
      </c>
      <c r="F39" s="78">
        <v>112542000</v>
      </c>
      <c r="G39" s="78">
        <v>0</v>
      </c>
      <c r="H39" s="78">
        <v>0</v>
      </c>
      <c r="I39" s="78">
        <v>1158300</v>
      </c>
      <c r="J39" s="78">
        <v>3422250</v>
      </c>
      <c r="K39" s="78">
        <v>482680272</v>
      </c>
      <c r="L39" s="79">
        <v>939277257</v>
      </c>
      <c r="M39" s="77">
        <v>0</v>
      </c>
      <c r="N39" s="78">
        <v>0</v>
      </c>
      <c r="O39" s="78">
        <v>69354926</v>
      </c>
      <c r="P39" s="78">
        <v>12952710</v>
      </c>
      <c r="Q39" s="78">
        <v>0</v>
      </c>
      <c r="R39" s="78">
        <v>0</v>
      </c>
      <c r="S39" s="78">
        <v>1501805000</v>
      </c>
      <c r="T39" s="78">
        <v>25792707</v>
      </c>
      <c r="U39" s="80">
        <v>1609905343</v>
      </c>
      <c r="V39" s="81">
        <v>651593237</v>
      </c>
    </row>
    <row r="40" spans="1:22" ht="13.5">
      <c r="A40" s="48"/>
      <c r="B40" s="82" t="s">
        <v>602</v>
      </c>
      <c r="C40" s="83"/>
      <c r="D40" s="84">
        <f aca="true" t="shared" si="4" ref="D40:V40">SUM(D35:D39)</f>
        <v>827983133</v>
      </c>
      <c r="E40" s="85">
        <f t="shared" si="4"/>
        <v>114341201</v>
      </c>
      <c r="F40" s="85">
        <f t="shared" si="4"/>
        <v>112542000</v>
      </c>
      <c r="G40" s="85">
        <f t="shared" si="4"/>
        <v>0</v>
      </c>
      <c r="H40" s="85">
        <f t="shared" si="4"/>
        <v>0</v>
      </c>
      <c r="I40" s="85">
        <f t="shared" si="4"/>
        <v>5952042</v>
      </c>
      <c r="J40" s="85">
        <f t="shared" si="4"/>
        <v>148864625</v>
      </c>
      <c r="K40" s="85">
        <f t="shared" si="4"/>
        <v>1438356786</v>
      </c>
      <c r="L40" s="86">
        <f t="shared" si="4"/>
        <v>2648039787</v>
      </c>
      <c r="M40" s="84">
        <f t="shared" si="4"/>
        <v>255755889</v>
      </c>
      <c r="N40" s="85">
        <f t="shared" si="4"/>
        <v>139297177</v>
      </c>
      <c r="O40" s="85">
        <f t="shared" si="4"/>
        <v>69354926</v>
      </c>
      <c r="P40" s="85">
        <f t="shared" si="4"/>
        <v>12952710</v>
      </c>
      <c r="Q40" s="85">
        <f t="shared" si="4"/>
        <v>28050631</v>
      </c>
      <c r="R40" s="85">
        <f t="shared" si="4"/>
        <v>0</v>
      </c>
      <c r="S40" s="85">
        <f t="shared" si="4"/>
        <v>2765359001</v>
      </c>
      <c r="T40" s="85">
        <f t="shared" si="4"/>
        <v>238423020</v>
      </c>
      <c r="U40" s="87">
        <f t="shared" si="4"/>
        <v>3509193354</v>
      </c>
      <c r="V40" s="88">
        <f t="shared" si="4"/>
        <v>911884237</v>
      </c>
    </row>
    <row r="41" spans="1:22" ht="13.5">
      <c r="A41" s="49"/>
      <c r="B41" s="89" t="s">
        <v>603</v>
      </c>
      <c r="C41" s="90"/>
      <c r="D41" s="91">
        <f aca="true" t="shared" si="5" ref="D41:V41">SUM(D9:D14,D16:D20,D22:D26,D28:D33,D35:D39)</f>
        <v>5875728865</v>
      </c>
      <c r="E41" s="92">
        <f t="shared" si="5"/>
        <v>2219559507</v>
      </c>
      <c r="F41" s="92">
        <f t="shared" si="5"/>
        <v>701087972</v>
      </c>
      <c r="G41" s="92">
        <f t="shared" si="5"/>
        <v>711197</v>
      </c>
      <c r="H41" s="92">
        <f t="shared" si="5"/>
        <v>2630</v>
      </c>
      <c r="I41" s="92">
        <f t="shared" si="5"/>
        <v>200945361</v>
      </c>
      <c r="J41" s="92">
        <f t="shared" si="5"/>
        <v>848216598</v>
      </c>
      <c r="K41" s="92">
        <f t="shared" si="5"/>
        <v>7451094465</v>
      </c>
      <c r="L41" s="93">
        <f t="shared" si="5"/>
        <v>17297346595</v>
      </c>
      <c r="M41" s="91">
        <f t="shared" si="5"/>
        <v>1654345972</v>
      </c>
      <c r="N41" s="92">
        <f t="shared" si="5"/>
        <v>3104777597</v>
      </c>
      <c r="O41" s="92">
        <f t="shared" si="5"/>
        <v>928981249</v>
      </c>
      <c r="P41" s="92">
        <f t="shared" si="5"/>
        <v>257915133</v>
      </c>
      <c r="Q41" s="92">
        <f t="shared" si="5"/>
        <v>376552513</v>
      </c>
      <c r="R41" s="92">
        <f t="shared" si="5"/>
        <v>7800017</v>
      </c>
      <c r="S41" s="92">
        <f t="shared" si="5"/>
        <v>13482584820</v>
      </c>
      <c r="T41" s="92">
        <f t="shared" si="5"/>
        <v>2276396364</v>
      </c>
      <c r="U41" s="94">
        <f t="shared" si="5"/>
        <v>22089353665</v>
      </c>
      <c r="V41" s="88">
        <f t="shared" si="5"/>
        <v>4417735666</v>
      </c>
    </row>
    <row r="42" spans="1:22" ht="12">
      <c r="A42" s="51"/>
      <c r="B42" s="130" t="s">
        <v>43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95"/>
      <c r="V42" s="96"/>
    </row>
    <row r="43" spans="1:22" ht="12">
      <c r="A43" s="50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</row>
    <row r="44" spans="1:22" ht="12">
      <c r="A44" s="50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</row>
    <row r="45" spans="1:22" ht="12">
      <c r="A45" s="50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2">
      <c r="A46" s="50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</row>
    <row r="47" spans="1:22" ht="12">
      <c r="A47" s="5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</row>
    <row r="48" spans="1:22" ht="12">
      <c r="A48" s="50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</row>
    <row r="49" spans="1:22" ht="12">
      <c r="A49" s="5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</row>
    <row r="50" spans="1:22" ht="12">
      <c r="A50" s="50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</row>
    <row r="51" spans="1:22" ht="12">
      <c r="A51" s="50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</row>
    <row r="52" spans="1:22" ht="12">
      <c r="A52" s="5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</row>
    <row r="53" spans="1:22" ht="12">
      <c r="A53" s="50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</row>
    <row r="54" spans="1:22" ht="12">
      <c r="A54" s="50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</row>
    <row r="55" spans="1:22" ht="12">
      <c r="A55" s="5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</row>
    <row r="56" spans="1:22" ht="12">
      <c r="A56" s="50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</row>
    <row r="57" spans="1:22" ht="12">
      <c r="A57" s="5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</row>
    <row r="58" spans="1:22" ht="12">
      <c r="A58" s="50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</row>
    <row r="59" spans="1:22" ht="12">
      <c r="A59" s="50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</row>
    <row r="60" spans="1:22" ht="12">
      <c r="A60" s="50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</row>
    <row r="61" spans="1:22" ht="12">
      <c r="A61" s="50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</row>
    <row r="62" spans="1:22" ht="12">
      <c r="A62" s="50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</row>
    <row r="63" spans="1:22" ht="12">
      <c r="A63" s="50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</row>
    <row r="64" spans="1:22" ht="12">
      <c r="A64" s="5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</row>
    <row r="65" spans="1:22" ht="12">
      <c r="A65" s="50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</row>
    <row r="66" spans="1:22" ht="12">
      <c r="A66" s="50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</row>
    <row r="67" spans="1:22" ht="12">
      <c r="A67" s="50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</row>
    <row r="68" spans="1:22" ht="12">
      <c r="A68" s="5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</row>
    <row r="69" spans="1:22" ht="12">
      <c r="A69" s="50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</row>
    <row r="70" spans="1:22" ht="12">
      <c r="A70" s="5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</row>
    <row r="71" spans="1:22" ht="12">
      <c r="A71" s="50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</row>
    <row r="72" spans="1:22" ht="12">
      <c r="A72" s="50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</row>
    <row r="73" spans="1:22" ht="12">
      <c r="A73" s="50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</row>
    <row r="74" spans="1:22" ht="12">
      <c r="A74" s="5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</row>
    <row r="75" spans="1:22" ht="12">
      <c r="A75" s="50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</row>
    <row r="76" spans="1:22" ht="12">
      <c r="A76" s="50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</row>
    <row r="77" spans="1:22" ht="12">
      <c r="A77" s="50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</row>
    <row r="78" spans="1:22" ht="12">
      <c r="A78" s="50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</row>
    <row r="79" spans="1:22" ht="12">
      <c r="A79" s="50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</row>
    <row r="80" spans="1:22" ht="12">
      <c r="A80" s="50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</row>
    <row r="81" spans="1:22" ht="12">
      <c r="A81" s="50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</row>
    <row r="82" spans="1:22" ht="12">
      <c r="A82" s="50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</row>
    <row r="83" spans="2:22" ht="12"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</row>
    <row r="84" spans="2:22" ht="12"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</row>
    <row r="85" spans="2:22" ht="12"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</row>
    <row r="86" spans="2:22" ht="12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</row>
    <row r="87" spans="2:22" ht="12"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</row>
    <row r="88" spans="2:22" ht="12"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</row>
    <row r="89" spans="2:22" ht="12"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</row>
    <row r="90" spans="2:22" ht="12"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</row>
    <row r="91" spans="2:22" ht="12"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</row>
    <row r="92" spans="2:22" ht="12"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</row>
    <row r="93" spans="2:22" ht="12"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</row>
    <row r="94" spans="2:22" ht="12"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</row>
    <row r="95" spans="2:22" ht="12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</row>
    <row r="96" spans="2:22" ht="12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</row>
    <row r="97" spans="2:22" ht="12"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</row>
    <row r="98" spans="2:22" ht="12"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</row>
    <row r="99" spans="2:22" ht="12"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</row>
    <row r="100" spans="2:22" ht="12"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</row>
    <row r="101" spans="2:22" ht="12"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</row>
    <row r="102" spans="2:22" ht="12"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</row>
    <row r="103" spans="2:22" ht="12"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</row>
    <row r="104" spans="2:22" ht="12"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</row>
    <row r="105" spans="2:22" ht="12"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</row>
    <row r="106" spans="2:22" ht="12"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</row>
    <row r="107" spans="2:22" ht="12"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</row>
    <row r="108" spans="2:22" ht="12"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</row>
    <row r="109" spans="2:22" ht="12"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</row>
    <row r="110" spans="2:22" ht="12"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</row>
    <row r="111" spans="2:22" ht="12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</row>
    <row r="112" spans="2:22" ht="12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</row>
    <row r="113" spans="2:22" ht="12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</row>
    <row r="114" spans="2:22" ht="12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</row>
    <row r="115" spans="2:22" ht="12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</row>
    <row r="116" spans="2:22" ht="12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</row>
    <row r="117" spans="2:22" ht="12"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</row>
    <row r="118" spans="2:22" ht="12"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</row>
    <row r="119" spans="2:22" ht="12"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</row>
    <row r="120" spans="2:22" ht="12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</row>
    <row r="121" spans="2:22" ht="12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</row>
    <row r="122" spans="2:22" ht="12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</row>
    <row r="123" spans="2:22" ht="12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</row>
    <row r="124" spans="2:22" ht="12"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</row>
    <row r="125" spans="2:22" ht="12"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</row>
    <row r="126" spans="2:22" ht="12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</row>
    <row r="127" spans="2:22" ht="12"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</row>
    <row r="128" spans="2:22" ht="12"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</row>
    <row r="129" spans="2:22" ht="12"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</row>
    <row r="130" spans="2:22" ht="12"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</row>
    <row r="131" spans="2:22" ht="12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</row>
    <row r="132" spans="2:22" ht="12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</row>
    <row r="133" spans="2:22" ht="12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</row>
    <row r="134" spans="2:22" ht="12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</row>
    <row r="135" spans="2:22" ht="12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</row>
    <row r="136" spans="2:22" ht="12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</row>
    <row r="137" spans="2:22" ht="12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</row>
    <row r="138" spans="2:22" ht="12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</row>
    <row r="139" spans="2:22" ht="12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</row>
    <row r="140" spans="2:22" ht="12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</row>
    <row r="141" spans="2:22" ht="12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</row>
    <row r="142" spans="2:22" ht="12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</row>
    <row r="143" spans="2:22" ht="12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</row>
    <row r="144" spans="2:22" ht="12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</row>
    <row r="145" spans="2:22" ht="12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</row>
    <row r="146" spans="2:22" ht="12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</row>
    <row r="147" spans="2:22" ht="12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</row>
    <row r="148" spans="2:22" ht="12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</row>
    <row r="149" spans="2:22" ht="12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</row>
    <row r="150" spans="2:22" ht="12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</row>
    <row r="151" spans="2:22" ht="12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</row>
    <row r="152" spans="2:22" ht="12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</row>
    <row r="153" spans="2:22" ht="12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</row>
    <row r="154" spans="2:22" ht="12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</row>
    <row r="155" spans="2:22" ht="12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</row>
    <row r="156" spans="2:22" ht="12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</row>
    <row r="157" spans="2:22" ht="12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</row>
    <row r="158" spans="2:22" ht="12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</row>
    <row r="159" spans="2:22" ht="12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</row>
    <row r="160" spans="2:22" ht="12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</row>
    <row r="161" spans="2:22" ht="12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</row>
    <row r="162" spans="2:22" ht="12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</row>
    <row r="163" spans="2:22" ht="12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</row>
    <row r="164" spans="2:22" ht="12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</row>
    <row r="165" spans="2:22" ht="12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</row>
    <row r="166" spans="2:22" ht="12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</row>
    <row r="167" spans="2:22" ht="12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</row>
    <row r="168" spans="2:22" ht="12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</row>
    <row r="169" spans="2:22" ht="12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</row>
    <row r="170" spans="2:22" ht="12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</row>
    <row r="171" spans="2:22" ht="12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</row>
    <row r="172" spans="2:22" ht="12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</row>
    <row r="173" spans="2:22" ht="12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</row>
    <row r="174" spans="2:22" ht="12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</row>
    <row r="175" spans="2:22" ht="12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</row>
    <row r="176" spans="2:22" ht="12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</row>
    <row r="177" spans="2:22" ht="12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</row>
    <row r="178" spans="2:22" ht="12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</row>
    <row r="179" spans="2:22" ht="12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</row>
    <row r="180" spans="2:22" ht="12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</row>
    <row r="181" spans="2:22" ht="12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</row>
    <row r="182" spans="2:22" ht="12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</row>
    <row r="183" spans="2:22" ht="12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</row>
    <row r="184" spans="2:22" ht="12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</row>
    <row r="185" spans="2:22" ht="12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</row>
    <row r="186" spans="2:22" ht="12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</row>
    <row r="187" spans="2:22" ht="12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</row>
    <row r="188" spans="2:22" ht="12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</row>
    <row r="189" spans="2:22" ht="12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</row>
    <row r="190" spans="2:22" ht="12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</row>
    <row r="191" spans="2:22" ht="12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</row>
    <row r="192" spans="2:22" ht="12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</row>
    <row r="193" spans="2:22" ht="1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</row>
    <row r="194" spans="2:22" ht="1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</row>
    <row r="195" spans="2:22" ht="1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</row>
    <row r="196" spans="2:22" ht="1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</row>
    <row r="197" spans="2:22" ht="1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</row>
    <row r="198" spans="2:22" ht="1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</row>
    <row r="199" spans="2:22" ht="1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</row>
    <row r="200" spans="2:22" ht="1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</row>
    <row r="201" spans="2:22" ht="1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</row>
    <row r="202" spans="2:22" ht="1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</row>
    <row r="203" spans="2:22" ht="1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</row>
    <row r="204" spans="2:22" ht="1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</row>
    <row r="205" spans="2:22" ht="1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</row>
    <row r="206" spans="2:22" ht="1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</row>
    <row r="207" spans="2:22" ht="1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</row>
    <row r="208" spans="2:22" ht="1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</row>
    <row r="209" spans="2:22" ht="1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</row>
    <row r="210" spans="2:22" ht="1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</row>
    <row r="211" spans="2:22" ht="1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</row>
    <row r="212" spans="2:22" ht="12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</row>
    <row r="213" spans="2:22" ht="12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</row>
    <row r="214" spans="2:22" ht="12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</row>
    <row r="215" spans="2:22" ht="12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</row>
    <row r="216" spans="2:22" ht="12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</row>
    <row r="217" spans="2:22" ht="12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</row>
    <row r="218" spans="2:22" ht="12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</row>
    <row r="219" spans="2:22" ht="12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</row>
    <row r="220" spans="2:22" ht="12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</row>
    <row r="221" spans="2:22" ht="12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</row>
    <row r="222" spans="2:22" ht="12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</row>
    <row r="223" spans="2:22" ht="12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</row>
    <row r="224" spans="2:22" ht="12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</row>
    <row r="225" spans="2:22" ht="12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</row>
    <row r="226" spans="2:22" ht="12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</row>
    <row r="227" spans="2:22" ht="12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</row>
    <row r="228" spans="2:22" ht="12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</row>
    <row r="229" spans="2:22" ht="12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</row>
    <row r="230" spans="2:22" ht="12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</row>
    <row r="231" spans="2:22" ht="12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</row>
    <row r="232" spans="2:22" ht="12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</row>
    <row r="233" spans="2:22" ht="12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</row>
    <row r="234" spans="2:22" ht="12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</row>
    <row r="235" spans="2:22" ht="12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</row>
    <row r="236" spans="2:22" ht="12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</row>
    <row r="237" spans="2:22" ht="12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</row>
    <row r="238" spans="2:22" ht="12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</row>
    <row r="239" spans="2:22" ht="12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</row>
    <row r="240" spans="2:22" ht="12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</row>
    <row r="241" spans="2:22" ht="12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</row>
    <row r="242" spans="2:22" ht="12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</row>
    <row r="243" spans="2:22" ht="12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</row>
    <row r="244" spans="2:22" ht="12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</row>
    <row r="245" spans="2:22" ht="12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</row>
    <row r="246" spans="2:22" ht="12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</row>
    <row r="247" spans="2:22" ht="12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</row>
    <row r="248" spans="2:22" ht="12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</row>
    <row r="249" spans="2:22" ht="12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</row>
    <row r="250" spans="2:22" ht="12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</row>
    <row r="251" spans="2:22" ht="12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</row>
    <row r="252" spans="2:22" ht="12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</row>
    <row r="253" spans="2:22" ht="12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</row>
    <row r="254" spans="2:22" ht="12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</row>
    <row r="255" spans="2:22" ht="12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</row>
    <row r="256" spans="2:22" ht="12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</row>
    <row r="257" spans="2:22" ht="12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</row>
    <row r="258" spans="2:22" ht="12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</row>
    <row r="259" spans="2:22" ht="12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</row>
    <row r="260" spans="2:22" ht="12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</row>
    <row r="261" spans="2:22" ht="12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</row>
    <row r="262" spans="2:22" ht="12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</row>
    <row r="263" spans="2:22" ht="12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</row>
    <row r="264" spans="2:22" ht="12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</row>
    <row r="265" spans="2:22" ht="12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</row>
    <row r="266" spans="2:22" ht="12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</row>
    <row r="267" spans="2:22" ht="12"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</row>
    <row r="268" spans="2:22" ht="12"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</row>
    <row r="269" spans="2:22" ht="12"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</row>
    <row r="270" spans="2:22" ht="12"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</row>
    <row r="271" spans="2:22" ht="12"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</row>
    <row r="272" spans="2:22" ht="12"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</row>
    <row r="273" spans="2:22" ht="12"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</row>
    <row r="274" spans="2:22" ht="12"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</row>
    <row r="275" spans="2:22" ht="12"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</row>
    <row r="276" spans="2:22" ht="12"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</row>
    <row r="277" spans="2:22" ht="12"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</row>
    <row r="278" spans="2:22" ht="12"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</row>
    <row r="279" spans="2:22" ht="12"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</row>
    <row r="280" spans="2:22" ht="12"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</row>
    <row r="281" spans="2:22" ht="12"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</row>
    <row r="282" spans="2:22" ht="12"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</row>
    <row r="283" spans="2:22" ht="12"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</row>
    <row r="284" spans="2:22" ht="12"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</row>
    <row r="285" spans="2:22" ht="12"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</row>
    <row r="286" spans="2:22" ht="12"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</row>
    <row r="287" spans="2:22" ht="12"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</row>
    <row r="288" spans="2:22" ht="12"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</row>
    <row r="289" spans="2:22" ht="12"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</row>
    <row r="290" spans="2:22" ht="12"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</row>
    <row r="291" spans="2:22" ht="12"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</row>
    <row r="292" spans="2:22" ht="12"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</row>
    <row r="293" spans="2:22" ht="12"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</row>
    <row r="294" spans="2:22" ht="12"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</row>
    <row r="295" spans="2:22" ht="12"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</row>
    <row r="296" spans="2:22" ht="12"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</row>
    <row r="297" spans="2:22" ht="12"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</row>
    <row r="298" spans="2:22" ht="12"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</row>
    <row r="299" spans="2:22" ht="12"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</row>
  </sheetData>
  <sheetProtection/>
  <mergeCells count="5">
    <mergeCell ref="D4:L4"/>
    <mergeCell ref="B42:T42"/>
    <mergeCell ref="B2:U2"/>
    <mergeCell ref="M4:U4"/>
    <mergeCell ref="B3:U3"/>
  </mergeCells>
  <printOptions horizontalCentered="1"/>
  <pageMargins left="0.05" right="0.05" top="0.33" bottom="0.16" header="0.33" footer="0.16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2018-10-16T09:17:24Z</dcterms:created>
  <dcterms:modified xsi:type="dcterms:W3CDTF">2018-11-07T06:54:53Z</dcterms:modified>
  <cp:category/>
  <cp:version/>
  <cp:contentType/>
  <cp:contentStatus/>
</cp:coreProperties>
</file>