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'EC'!$A$1:$U$82</definedName>
    <definedName name="_xlnm.Print_Area" localSheetId="5">'FS'!$A$1:$U$82</definedName>
    <definedName name="_xlnm.Print_Area" localSheetId="6">'GT'!$A$1:$U$82</definedName>
    <definedName name="_xlnm.Print_Area" localSheetId="7">'KZ'!$A$1:$U$82</definedName>
    <definedName name="_xlnm.Print_Area" localSheetId="8">'LP'!$A$1:$U$82</definedName>
    <definedName name="_xlnm.Print_Area" localSheetId="9">'MP'!$A$1:$U$82</definedName>
    <definedName name="_xlnm.Print_Area" localSheetId="10">'NC'!$A$1:$U$82</definedName>
    <definedName name="_xlnm.Print_Area" localSheetId="11">'NW'!$A$1:$U$82</definedName>
    <definedName name="_xlnm.Print_Area" localSheetId="3">'Summary per Category'!$A$1:$U$302</definedName>
    <definedName name="_xlnm.Print_Area" localSheetId="1">'Summary per Metro'!$A$1:$U$83</definedName>
    <definedName name="_xlnm.Print_Area" localSheetId="0">'Summary per Province'!$A$1:$U$83</definedName>
    <definedName name="_xlnm.Print_Area" localSheetId="2">'Summary per Top 19'!$A$1:$U$83</definedName>
    <definedName name="_xlnm.Print_Area" localSheetId="12">'WC'!$A$1:$U$82</definedName>
    <definedName name="_xlnm.Print_Titles" localSheetId="3">'Summary per Category'!$1:$5</definedName>
  </definedNames>
  <calcPr fullCalcOnLoad="1"/>
</workbook>
</file>

<file path=xl/sharedStrings.xml><?xml version="1.0" encoding="utf-8"?>
<sst xmlns="http://schemas.openxmlformats.org/spreadsheetml/2006/main" count="1761" uniqueCount="633">
  <si>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</si>
  <si>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</si>
  <si>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</si>
  <si>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</si>
  <si>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</si>
  <si>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</si>
  <si>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</si>
  <si>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</si>
  <si>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</si>
  <si>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Interest and Redemption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</si>
  <si>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</si>
  <si>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</si>
  <si>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</si>
  <si>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</si>
  <si>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</si>
  <si>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</si>
  <si>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</si>
  <si>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</si>
  <si>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Billed Service Charges Other</t>
  </si>
  <si>
    <t>Transfers and Subsidies</t>
  </si>
  <si>
    <t>Other Revenue</t>
  </si>
  <si>
    <t>Total Revenue</t>
  </si>
  <si>
    <t>Transfers Capital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</si>
  <si>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</si>
  <si>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</si>
  <si>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</si>
  <si>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</si>
  <si>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</si>
  <si>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</si>
  <si>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</si>
  <si>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</si>
  <si>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</si>
  <si>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</si>
  <si>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</si>
  <si>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</si>
  <si>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</si>
  <si>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</si>
  <si>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</si>
  <si>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</si>
  <si>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</si>
  <si>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</si>
  <si>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</si>
  <si>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Indicative Budget Year 1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</si>
  <si>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</si>
  <si>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</si>
  <si>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</si>
  <si>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</si>
  <si>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</si>
  <si>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</si>
  <si>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</si>
  <si>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</si>
  <si>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</si>
  <si>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</si>
  <si>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</si>
  <si>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</si>
  <si>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</si>
  <si>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</si>
  <si>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</si>
  <si>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</si>
  <si>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</si>
  <si>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</si>
  <si>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</si>
  <si>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</si>
  <si>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</si>
  <si>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</si>
  <si>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</si>
  <si>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</si>
  <si>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</si>
  <si>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</si>
  <si>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</si>
  <si>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</si>
  <si>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</si>
  <si>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</si>
  <si>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</si>
  <si>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</si>
  <si>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</si>
  <si>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</si>
  <si>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</si>
  <si>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</si>
  <si>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</si>
  <si>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</si>
  <si>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</si>
  <si>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</si>
  <si>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</si>
  <si>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</si>
  <si>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</si>
  <si>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</si>
  <si>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</si>
  <si>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</si>
  <si>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</si>
  <si>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</si>
  <si>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</si>
  <si>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</si>
  <si>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</si>
  <si>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</si>
  <si>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</si>
  <si>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</si>
  <si>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</si>
  <si>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</si>
  <si>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</si>
  <si>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</si>
  <si>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</si>
  <si>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</si>
  <si>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</si>
  <si>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</si>
  <si>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</si>
  <si>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</si>
  <si>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</si>
  <si>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</si>
  <si>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</si>
  <si>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</si>
  <si>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</si>
  <si>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</si>
  <si>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</si>
  <si>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</si>
  <si>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</si>
  <si>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</si>
  <si>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</si>
  <si>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</si>
  <si>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</si>
  <si>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</si>
  <si>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</si>
  <si>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</si>
  <si>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</si>
  <si>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</si>
  <si>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</si>
  <si>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</si>
  <si>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</si>
  <si>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</si>
  <si>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</si>
  <si>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</si>
  <si>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</si>
  <si>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</si>
  <si>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</si>
  <si>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</si>
  <si>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</si>
  <si>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</si>
  <si>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</si>
  <si>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</si>
  <si>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</si>
  <si>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</si>
  <si>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</si>
  <si>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</si>
  <si>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</si>
  <si>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</si>
  <si>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</si>
  <si>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</si>
  <si>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</si>
  <si>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</si>
  <si>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</si>
  <si>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</si>
  <si>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</si>
  <si>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</si>
  <si>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</si>
  <si>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</si>
  <si>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</si>
  <si>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</si>
  <si>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</si>
  <si>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</si>
  <si>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</si>
  <si>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</si>
  <si>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</si>
  <si>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</si>
  <si>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</si>
  <si>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</si>
  <si>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</si>
  <si>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</si>
  <si>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</si>
  <si>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</si>
  <si>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</si>
  <si>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</si>
  <si>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</si>
  <si>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</si>
  <si>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</si>
  <si>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</si>
  <si>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</si>
  <si>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</si>
  <si>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</si>
  <si>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</si>
  <si>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</si>
  <si>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</si>
  <si>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</si>
  <si>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</si>
  <si>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</si>
  <si>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</si>
  <si>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</si>
  <si>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</si>
  <si>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</si>
  <si>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</si>
  <si>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</si>
  <si>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</si>
  <si>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</si>
  <si>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</si>
  <si>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</si>
  <si>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</si>
  <si>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</si>
  <si>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</si>
  <si>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</si>
  <si>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</si>
  <si>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</si>
  <si>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</si>
  <si>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</si>
  <si>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</si>
  <si>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</si>
  <si>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</si>
  <si>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</si>
  <si>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</si>
  <si>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</si>
  <si>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</si>
  <si>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</si>
  <si>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</si>
  <si>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</si>
  <si>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</si>
  <si>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</si>
  <si>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</si>
  <si>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</si>
  <si>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</si>
  <si>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</si>
  <si>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</si>
  <si>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</si>
  <si>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</si>
  <si>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</si>
  <si>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</si>
  <si>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</si>
  <si>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</si>
  <si>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</si>
  <si>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</si>
  <si>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</si>
  <si>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</si>
  <si>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</si>
  <si>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</si>
  <si>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</si>
  <si>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</si>
  <si>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</si>
  <si>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</si>
  <si>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</si>
  <si>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</si>
  <si>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</si>
  <si>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</si>
  <si>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</si>
  <si>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</si>
  <si>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</si>
  <si>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</si>
  <si>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</si>
  <si>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</si>
  <si>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</si>
  <si>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</si>
  <si>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</si>
  <si>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</si>
  <si>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</si>
  <si>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</si>
  <si>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</si>
  <si>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</si>
  <si>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</si>
  <si>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</si>
  <si>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</si>
  <si>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</si>
  <si>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</si>
  <si>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</si>
  <si>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</si>
  <si>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</si>
  <si>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</si>
  <si>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</si>
  <si>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</si>
  <si>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</si>
  <si>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</si>
  <si>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</si>
  <si>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</si>
  <si>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</si>
  <si>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</si>
  <si>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</si>
  <si>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</si>
  <si>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</si>
  <si>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</si>
  <si>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</si>
  <si>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</si>
  <si>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</si>
  <si>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</si>
  <si>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</si>
  <si>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</si>
  <si>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</si>
  <si>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</si>
  <si>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</si>
  <si>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</si>
  <si>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</si>
  <si>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</si>
  <si>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</si>
  <si>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</si>
  <si>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</si>
  <si>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</si>
  <si>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</si>
  <si>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</si>
  <si>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</si>
  <si>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</si>
  <si>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</si>
  <si>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</si>
  <si>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</si>
  <si>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</si>
  <si>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</si>
  <si>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</si>
  <si>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</si>
  <si>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</si>
  <si>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</si>
  <si>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</si>
  <si>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</si>
  <si>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</si>
  <si>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</si>
  <si>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</si>
  <si>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</si>
  <si>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</si>
  <si>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</si>
  <si>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</si>
  <si>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</si>
  <si>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</si>
  <si>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</si>
  <si>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</si>
  <si>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</si>
  <si>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</si>
  <si>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</si>
  <si>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</si>
  <si>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</si>
  <si>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</si>
  <si>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</si>
  <si>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</si>
  <si>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</si>
  <si>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</si>
  <si>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</si>
  <si>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</si>
  <si>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</si>
  <si>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</si>
  <si>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</si>
  <si>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</si>
  <si>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</si>
  <si>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</si>
  <si>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</si>
  <si>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</si>
  <si>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</si>
  <si>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</si>
  <si>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</si>
  <si>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</si>
  <si>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</si>
  <si>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</si>
  <si>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</si>
  <si>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</si>
  <si>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</si>
  <si>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</si>
  <si>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</si>
  <si>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</si>
  <si>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</si>
  <si>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</si>
  <si>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</si>
  <si>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</si>
  <si>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</si>
  <si>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</si>
  <si>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</si>
  <si>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</si>
  <si>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</si>
  <si>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</si>
  <si>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</si>
  <si>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</si>
  <si>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</si>
  <si>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</si>
  <si>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</si>
  <si>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</si>
  <si>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</si>
  <si>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</si>
  <si>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</si>
  <si>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</si>
  <si>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</si>
  <si>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</si>
  <si>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</si>
  <si>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</si>
  <si>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</si>
  <si>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</si>
  <si>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</si>
  <si>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</si>
  <si>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</si>
  <si>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</si>
  <si>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</si>
  <si>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</si>
  <si>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</si>
  <si>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</si>
  <si>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</si>
  <si>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</si>
  <si>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</si>
  <si>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</si>
  <si>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</si>
  <si>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</si>
  <si>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</si>
  <si>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</si>
  <si>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</si>
  <si>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</si>
  <si>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</si>
  <si>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</si>
  <si>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</si>
  <si>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</si>
  <si>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</si>
  <si>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</si>
  <si>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</si>
  <si>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</si>
  <si>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</si>
  <si>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</si>
  <si>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</si>
  <si>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</si>
  <si>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</si>
  <si>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</si>
  <si>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</si>
  <si>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</si>
  <si>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</si>
  <si>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</si>
  <si>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</si>
  <si>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</si>
  <si>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</si>
  <si>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</si>
  <si>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</si>
  <si>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</si>
  <si>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</si>
  <si>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</si>
  <si>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</si>
  <si>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</si>
  <si>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</si>
  <si>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</si>
  <si>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</si>
  <si>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</si>
  <si>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</si>
  <si>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</si>
  <si>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</si>
  <si>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</si>
  <si>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</si>
  <si>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</si>
  <si>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</si>
  <si>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</si>
  <si>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</si>
  <si>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</si>
  <si>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</si>
  <si>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</si>
  <si>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</si>
  <si>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</si>
  <si>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</si>
  <si>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</si>
  <si>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</si>
  <si>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</si>
  <si>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</si>
  <si>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</si>
  <si>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</si>
  <si>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</si>
  <si>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</si>
  <si>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</si>
  <si>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</si>
  <si>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</si>
  <si>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</si>
  <si>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</si>
  <si>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</si>
  <si>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</si>
  <si>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</si>
  <si>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</si>
  <si>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</si>
  <si>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</si>
  <si>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</si>
  <si>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</si>
  <si>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</si>
  <si>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</si>
  <si>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</si>
  <si>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</si>
  <si>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</si>
  <si>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</si>
  <si>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</si>
  <si>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</si>
  <si>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</si>
  <si>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</si>
  <si>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</si>
  <si>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</si>
  <si>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</si>
  <si>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</si>
  <si>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</si>
  <si>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</si>
  <si>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</si>
  <si>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</si>
  <si>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</si>
  <si>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</si>
  <si>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</si>
  <si>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</si>
  <si>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</si>
  <si>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</si>
  <si>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</si>
  <si>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</si>
  <si>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</si>
  <si>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</si>
  <si>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</si>
  <si>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</si>
  <si>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</si>
  <si>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</si>
  <si>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</si>
  <si>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</si>
  <si>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</si>
  <si>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</si>
  <si>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</si>
  <si>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</si>
  <si>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</si>
  <si>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</si>
  <si>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</si>
  <si>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</si>
  <si>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</si>
  <si>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</si>
  <si>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</si>
  <si>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</si>
  <si>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</si>
  <si>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</si>
  <si>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</si>
  <si>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</si>
  <si>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</si>
  <si>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</si>
  <si>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</si>
  <si>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</si>
  <si>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</si>
  <si>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</si>
  <si>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</si>
  <si>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</si>
  <si>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</si>
  <si>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</si>
  <si>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</si>
  <si>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</si>
  <si>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</si>
  <si>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</si>
  <si>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</si>
  <si>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</si>
  <si>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</si>
  <si>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</si>
  <si>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</si>
  <si>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</si>
  <si>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</si>
  <si>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</si>
  <si>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</si>
  <si>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</si>
  <si>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</si>
  <si>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</si>
  <si>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</si>
  <si>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</si>
  <si>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</si>
  <si>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</si>
  <si>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</si>
  <si>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</si>
  <si>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</si>
  <si>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</si>
  <si>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</si>
  <si>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</si>
  <si>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</si>
  <si>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</si>
  <si>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</si>
  <si>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</si>
  <si>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</si>
  <si>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</si>
  <si>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</si>
  <si>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</si>
  <si>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</si>
  <si>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</si>
  <si>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</si>
  <si>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</si>
  <si>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</si>
  <si>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</si>
  <si>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</si>
  <si>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</si>
  <si>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</si>
  <si>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</si>
  <si>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</si>
  <si>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</si>
  <si>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</si>
  <si>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</si>
  <si>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</si>
  <si>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</si>
  <si>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</si>
  <si>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</si>
  <si>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</si>
  <si>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</si>
  <si>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</si>
  <si>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</si>
  <si>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</si>
  <si>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</si>
  <si>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</si>
  <si>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</si>
  <si>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</si>
  <si>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</si>
  <si>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</si>
  <si>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</si>
  <si>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</si>
  <si>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</si>
  <si>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</si>
  <si>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</si>
  <si>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</si>
  <si>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</si>
  <si>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</si>
  <si>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</si>
  <si>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</si>
  <si>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</si>
  <si>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</si>
  <si>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</si>
  <si>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</si>
  <si>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</si>
  <si>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</si>
  <si>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</si>
  <si>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</si>
  <si>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</si>
  <si>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</si>
  <si>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</si>
  <si>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</si>
  <si>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</si>
  <si>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</si>
  <si>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</si>
  <si>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</si>
  <si>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</si>
  <si>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</si>
  <si>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</si>
  <si>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</si>
  <si>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</si>
  <si>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</si>
  <si>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</si>
  <si>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</si>
  <si>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</si>
  <si>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</si>
  <si>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</si>
  <si>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</si>
  <si>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</si>
  <si>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</si>
  <si>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</si>
  <si>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</si>
  <si>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</si>
  <si>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</si>
  <si>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</si>
  <si>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</si>
  <si>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</si>
  <si>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</si>
  <si>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</si>
  <si>
    <t>OPERATING BUDGET FOR 2019/20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</si>
</sst>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i/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177" fontId="6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77" fontId="6" fillId="0" borderId="22" xfId="0" applyNumberFormat="1" applyFont="1" applyBorder="1" applyAlignment="1" applyProtection="1">
      <alignment/>
      <protection/>
    </xf>
    <xf numFmtId="177" fontId="6" fillId="0" borderId="23" xfId="0" applyNumberFormat="1" applyFont="1" applyBorder="1" applyAlignment="1" applyProtection="1">
      <alignment/>
      <protection/>
    </xf>
    <xf numFmtId="177" fontId="6" fillId="0" borderId="24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0" fillId="0" borderId="2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left" wrapText="1" indent="1"/>
      <protection/>
    </xf>
    <xf numFmtId="0" fontId="50" fillId="0" borderId="0" xfId="0" applyFont="1" applyBorder="1" applyAlignment="1" applyProtection="1">
      <alignment wrapText="1"/>
      <protection/>
    </xf>
    <xf numFmtId="0" fontId="51" fillId="0" borderId="20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horizontal="right"/>
      <protection/>
    </xf>
    <xf numFmtId="0" fontId="50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178" fontId="7" fillId="0" borderId="21" xfId="0" applyNumberFormat="1" applyFont="1" applyBorder="1" applyAlignment="1" applyProtection="1">
      <alignment horizontal="left" indent="1"/>
      <protection/>
    </xf>
    <xf numFmtId="178" fontId="7" fillId="0" borderId="20" xfId="0" applyNumberFormat="1" applyFont="1" applyBorder="1" applyAlignment="1" applyProtection="1">
      <alignment wrapText="1"/>
      <protection/>
    </xf>
    <xf numFmtId="178" fontId="6" fillId="0" borderId="22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7" fillId="0" borderId="24" xfId="0" applyNumberFormat="1" applyFont="1" applyBorder="1" applyAlignment="1" applyProtection="1">
      <alignment wrapText="1"/>
      <protection/>
    </xf>
    <xf numFmtId="178" fontId="7" fillId="0" borderId="22" xfId="0" applyNumberFormat="1" applyFont="1" applyBorder="1" applyAlignment="1" applyProtection="1">
      <alignment wrapText="1"/>
      <protection/>
    </xf>
    <xf numFmtId="178" fontId="7" fillId="0" borderId="23" xfId="0" applyNumberFormat="1" applyFont="1" applyBorder="1" applyAlignment="1" applyProtection="1">
      <alignment wrapText="1"/>
      <protection/>
    </xf>
    <xf numFmtId="178" fontId="6" fillId="0" borderId="0" xfId="0" applyNumberFormat="1" applyFont="1" applyAlignment="1">
      <alignment/>
    </xf>
    <xf numFmtId="178" fontId="6" fillId="0" borderId="21" xfId="0" applyNumberFormat="1" applyFont="1" applyBorder="1" applyAlignment="1" applyProtection="1">
      <alignment horizontal="left" indent="1"/>
      <protection/>
    </xf>
    <xf numFmtId="178" fontId="4" fillId="0" borderId="21" xfId="0" applyNumberFormat="1" applyFont="1" applyBorder="1" applyAlignment="1" applyProtection="1">
      <alignment/>
      <protection/>
    </xf>
    <xf numFmtId="178" fontId="4" fillId="0" borderId="20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/>
      <protection/>
    </xf>
    <xf numFmtId="178" fontId="6" fillId="0" borderId="15" xfId="0" applyNumberFormat="1" applyFont="1" applyBorder="1" applyAlignment="1" applyProtection="1">
      <alignment/>
      <protection/>
    </xf>
    <xf numFmtId="178" fontId="5" fillId="0" borderId="31" xfId="0" applyNumberFormat="1" applyFont="1" applyBorder="1" applyAlignment="1" applyProtection="1">
      <alignment/>
      <protection/>
    </xf>
    <xf numFmtId="178" fontId="5" fillId="0" borderId="32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>
      <alignment/>
    </xf>
    <xf numFmtId="178" fontId="51" fillId="0" borderId="0" xfId="0" applyNumberFormat="1" applyFont="1" applyBorder="1" applyAlignment="1" applyProtection="1">
      <alignment horizontal="left" wrapText="1" indent="1"/>
      <protection/>
    </xf>
    <xf numFmtId="178" fontId="51" fillId="0" borderId="0" xfId="0" applyNumberFormat="1" applyFont="1" applyBorder="1" applyAlignment="1" applyProtection="1">
      <alignment wrapText="1"/>
      <protection/>
    </xf>
    <xf numFmtId="178" fontId="51" fillId="0" borderId="22" xfId="0" applyNumberFormat="1" applyFont="1" applyBorder="1" applyAlignment="1" applyProtection="1">
      <alignment horizontal="right"/>
      <protection/>
    </xf>
    <xf numFmtId="178" fontId="51" fillId="0" borderId="23" xfId="0" applyNumberFormat="1" applyFont="1" applyBorder="1" applyAlignment="1" applyProtection="1">
      <alignment horizontal="right"/>
      <protection/>
    </xf>
    <xf numFmtId="178" fontId="51" fillId="0" borderId="30" xfId="0" applyNumberFormat="1" applyFont="1" applyBorder="1" applyAlignment="1" applyProtection="1">
      <alignment horizontal="right"/>
      <protection/>
    </xf>
    <xf numFmtId="178" fontId="51" fillId="0" borderId="24" xfId="0" applyNumberFormat="1" applyFont="1" applyBorder="1" applyAlignment="1" applyProtection="1">
      <alignment horizontal="right"/>
      <protection/>
    </xf>
    <xf numFmtId="178" fontId="51" fillId="0" borderId="0" xfId="0" applyNumberFormat="1" applyFont="1" applyAlignment="1">
      <alignment horizontal="right"/>
    </xf>
    <xf numFmtId="178" fontId="50" fillId="0" borderId="0" xfId="0" applyNumberFormat="1" applyFont="1" applyBorder="1" applyAlignment="1" applyProtection="1">
      <alignment horizontal="left"/>
      <protection/>
    </xf>
    <xf numFmtId="178" fontId="50" fillId="0" borderId="0" xfId="0" applyNumberFormat="1" applyFont="1" applyBorder="1" applyAlignment="1" applyProtection="1">
      <alignment horizontal="right"/>
      <protection/>
    </xf>
    <xf numFmtId="178" fontId="50" fillId="0" borderId="22" xfId="0" applyNumberFormat="1" applyFont="1" applyBorder="1" applyAlignment="1" applyProtection="1">
      <alignment horizontal="right"/>
      <protection/>
    </xf>
    <xf numFmtId="178" fontId="50" fillId="0" borderId="23" xfId="0" applyNumberFormat="1" applyFont="1" applyBorder="1" applyAlignment="1" applyProtection="1">
      <alignment horizontal="right"/>
      <protection/>
    </xf>
    <xf numFmtId="178" fontId="50" fillId="0" borderId="30" xfId="0" applyNumberFormat="1" applyFont="1" applyBorder="1" applyAlignment="1" applyProtection="1">
      <alignment horizontal="right"/>
      <protection/>
    </xf>
    <xf numFmtId="178" fontId="50" fillId="0" borderId="24" xfId="0" applyNumberFormat="1" applyFont="1" applyBorder="1" applyAlignment="1" applyProtection="1">
      <alignment horizontal="right"/>
      <protection/>
    </xf>
    <xf numFmtId="178" fontId="50" fillId="0" borderId="0" xfId="0" applyNumberFormat="1" applyFont="1" applyAlignment="1">
      <alignment horizontal="right"/>
    </xf>
    <xf numFmtId="178" fontId="50" fillId="0" borderId="29" xfId="0" applyNumberFormat="1" applyFont="1" applyBorder="1" applyAlignment="1" applyProtection="1">
      <alignment horizontal="left"/>
      <protection/>
    </xf>
    <xf numFmtId="178" fontId="50" fillId="0" borderId="29" xfId="0" applyNumberFormat="1" applyFont="1" applyBorder="1" applyAlignment="1" applyProtection="1">
      <alignment horizontal="right"/>
      <protection/>
    </xf>
    <xf numFmtId="178" fontId="50" fillId="0" borderId="31" xfId="0" applyNumberFormat="1" applyFont="1" applyBorder="1" applyAlignment="1" applyProtection="1">
      <alignment horizontal="right"/>
      <protection/>
    </xf>
    <xf numFmtId="178" fontId="50" fillId="0" borderId="32" xfId="0" applyNumberFormat="1" applyFont="1" applyBorder="1" applyAlignment="1" applyProtection="1">
      <alignment horizontal="right"/>
      <protection/>
    </xf>
    <xf numFmtId="178" fontId="50" fillId="0" borderId="34" xfId="0" applyNumberFormat="1" applyFont="1" applyBorder="1" applyAlignment="1" applyProtection="1">
      <alignment horizontal="right"/>
      <protection/>
    </xf>
    <xf numFmtId="178" fontId="50" fillId="0" borderId="33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8" fontId="4" fillId="0" borderId="21" xfId="0" applyNumberFormat="1" applyFont="1" applyBorder="1" applyAlignment="1" applyProtection="1">
      <alignment wrapText="1"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178" fontId="6" fillId="0" borderId="24" xfId="0" applyNumberFormat="1" applyFont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178" fontId="4" fillId="0" borderId="21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7" fillId="0" borderId="13" xfId="0" applyNumberFormat="1" applyFont="1" applyBorder="1" applyAlignment="1" applyProtection="1">
      <alignment wrapText="1"/>
      <protection/>
    </xf>
    <xf numFmtId="178" fontId="6" fillId="0" borderId="31" xfId="0" applyNumberFormat="1" applyFont="1" applyFill="1" applyBorder="1" applyAlignment="1" applyProtection="1">
      <alignment/>
      <protection/>
    </xf>
    <xf numFmtId="178" fontId="6" fillId="0" borderId="32" xfId="0" applyNumberFormat="1" applyFont="1" applyFill="1" applyBorder="1" applyAlignment="1" applyProtection="1">
      <alignment/>
      <protection/>
    </xf>
    <xf numFmtId="178" fontId="7" fillId="0" borderId="33" xfId="0" applyNumberFormat="1" applyFont="1" applyBorder="1" applyAlignment="1" applyProtection="1">
      <alignment wrapText="1"/>
      <protection/>
    </xf>
    <xf numFmtId="178" fontId="7" fillId="0" borderId="31" xfId="0" applyNumberFormat="1" applyFont="1" applyBorder="1" applyAlignment="1" applyProtection="1">
      <alignment wrapText="1"/>
      <protection/>
    </xf>
    <xf numFmtId="178" fontId="7" fillId="0" borderId="32" xfId="0" applyNumberFormat="1" applyFont="1" applyBorder="1" applyAlignment="1" applyProtection="1">
      <alignment wrapText="1"/>
      <protection/>
    </xf>
    <xf numFmtId="178" fontId="6" fillId="0" borderId="33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center" vertical="top"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wrapText="1"/>
      <protection/>
    </xf>
    <xf numFmtId="0" fontId="8" fillId="0" borderId="29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178" fontId="52" fillId="0" borderId="0" xfId="0" applyNumberFormat="1" applyFont="1" applyAlignment="1" applyProtection="1">
      <alignment wrapText="1"/>
      <protection/>
    </xf>
    <xf numFmtId="178" fontId="6" fillId="0" borderId="14" xfId="0" applyNumberFormat="1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4" width="10.7109375" style="3" customWidth="1"/>
    <col min="15" max="15" width="11.7109375" style="3" customWidth="1"/>
    <col min="16" max="21" width="10.7109375" style="3" customWidth="1"/>
    <col min="22" max="22" width="5.421875" style="3" hidden="1" customWidth="1"/>
    <col min="23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19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s="6" customFormat="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23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24</v>
      </c>
      <c r="C9" s="53" t="s">
        <v>25</v>
      </c>
      <c r="D9" s="54">
        <v>12006751988</v>
      </c>
      <c r="E9" s="55">
        <v>6346919474</v>
      </c>
      <c r="F9" s="55">
        <v>753596661</v>
      </c>
      <c r="G9" s="55">
        <v>31655</v>
      </c>
      <c r="H9" s="55">
        <v>0</v>
      </c>
      <c r="I9" s="55">
        <v>389788177</v>
      </c>
      <c r="J9" s="55">
        <v>1805384003</v>
      </c>
      <c r="K9" s="55">
        <v>13168384333</v>
      </c>
      <c r="L9" s="56">
        <v>34470856291</v>
      </c>
      <c r="M9" s="57">
        <v>5227479230</v>
      </c>
      <c r="N9" s="58">
        <v>8267586363</v>
      </c>
      <c r="O9" s="55">
        <v>2507181472</v>
      </c>
      <c r="P9" s="58">
        <v>1283186700</v>
      </c>
      <c r="Q9" s="58">
        <v>999111746</v>
      </c>
      <c r="R9" s="58">
        <v>62320121</v>
      </c>
      <c r="S9" s="58">
        <f>17952099442-V9</f>
        <v>11682778084</v>
      </c>
      <c r="T9" s="55">
        <v>3292079018</v>
      </c>
      <c r="U9" s="56">
        <f>SUM(M9:T9)</f>
        <v>33321722734</v>
      </c>
      <c r="V9" s="59">
        <v>6269321358</v>
      </c>
    </row>
    <row r="10" spans="1:22" s="10" customFormat="1" ht="12.75">
      <c r="A10" s="25"/>
      <c r="B10" s="52" t="s">
        <v>26</v>
      </c>
      <c r="C10" s="53" t="s">
        <v>27</v>
      </c>
      <c r="D10" s="54">
        <v>6027968047</v>
      </c>
      <c r="E10" s="55">
        <v>3943479075</v>
      </c>
      <c r="F10" s="55">
        <v>1380953816</v>
      </c>
      <c r="G10" s="55">
        <v>392571</v>
      </c>
      <c r="H10" s="55">
        <v>1650000</v>
      </c>
      <c r="I10" s="55">
        <v>373473368</v>
      </c>
      <c r="J10" s="55">
        <v>1475721187</v>
      </c>
      <c r="K10" s="55">
        <v>6011485968</v>
      </c>
      <c r="L10" s="56">
        <v>19215124032</v>
      </c>
      <c r="M10" s="57">
        <v>2581306349</v>
      </c>
      <c r="N10" s="58">
        <v>5188125734</v>
      </c>
      <c r="O10" s="55">
        <v>2428316872</v>
      </c>
      <c r="P10" s="58">
        <v>910282546</v>
      </c>
      <c r="Q10" s="58">
        <v>599765092</v>
      </c>
      <c r="R10" s="58">
        <v>0</v>
      </c>
      <c r="S10" s="58">
        <f>6938362577-V10</f>
        <v>4600991143</v>
      </c>
      <c r="T10" s="55">
        <v>1903658613</v>
      </c>
      <c r="U10" s="56">
        <f aca="true" t="shared" si="0" ref="U10:U17">SUM(M10:T10)</f>
        <v>18212446349</v>
      </c>
      <c r="V10" s="59">
        <v>2337371434</v>
      </c>
    </row>
    <row r="11" spans="1:22" s="10" customFormat="1" ht="12.75">
      <c r="A11" s="25"/>
      <c r="B11" s="52" t="s">
        <v>28</v>
      </c>
      <c r="C11" s="53" t="s">
        <v>29</v>
      </c>
      <c r="D11" s="54">
        <v>38236681795</v>
      </c>
      <c r="E11" s="55">
        <v>35765872270</v>
      </c>
      <c r="F11" s="55">
        <v>11804092389</v>
      </c>
      <c r="G11" s="55">
        <v>2422434800</v>
      </c>
      <c r="H11" s="55">
        <v>0</v>
      </c>
      <c r="I11" s="55">
        <v>5206269425</v>
      </c>
      <c r="J11" s="55">
        <v>7982673861</v>
      </c>
      <c r="K11" s="55">
        <v>41401310430</v>
      </c>
      <c r="L11" s="56">
        <v>142819334970</v>
      </c>
      <c r="M11" s="57">
        <v>26407907041</v>
      </c>
      <c r="N11" s="58">
        <v>50218574661</v>
      </c>
      <c r="O11" s="55">
        <v>19265673650</v>
      </c>
      <c r="P11" s="58">
        <v>8340829668</v>
      </c>
      <c r="Q11" s="58">
        <v>5231782763</v>
      </c>
      <c r="R11" s="58">
        <v>646391826</v>
      </c>
      <c r="S11" s="58">
        <f>30722740054-V11</f>
        <v>22532775965</v>
      </c>
      <c r="T11" s="55">
        <v>11582703354</v>
      </c>
      <c r="U11" s="56">
        <f t="shared" si="0"/>
        <v>144226638928</v>
      </c>
      <c r="V11" s="59">
        <v>8189964089</v>
      </c>
    </row>
    <row r="12" spans="1:22" s="10" customFormat="1" ht="12.75">
      <c r="A12" s="25"/>
      <c r="B12" s="52" t="s">
        <v>30</v>
      </c>
      <c r="C12" s="53" t="s">
        <v>31</v>
      </c>
      <c r="D12" s="54">
        <v>20309474867</v>
      </c>
      <c r="E12" s="55">
        <v>14461213862</v>
      </c>
      <c r="F12" s="55">
        <v>4100537784</v>
      </c>
      <c r="G12" s="55">
        <v>74336</v>
      </c>
      <c r="H12" s="55">
        <v>0</v>
      </c>
      <c r="I12" s="55">
        <v>1272317647</v>
      </c>
      <c r="J12" s="55">
        <v>2085486308</v>
      </c>
      <c r="K12" s="55">
        <v>24904541621</v>
      </c>
      <c r="L12" s="56">
        <v>67133646425</v>
      </c>
      <c r="M12" s="57">
        <v>12410301908</v>
      </c>
      <c r="N12" s="58">
        <v>21463727619</v>
      </c>
      <c r="O12" s="55">
        <v>7564134814</v>
      </c>
      <c r="P12" s="58">
        <v>1830559562</v>
      </c>
      <c r="Q12" s="58">
        <v>1416688503</v>
      </c>
      <c r="R12" s="58">
        <v>4674609</v>
      </c>
      <c r="S12" s="58">
        <f>25562992407-V12</f>
        <v>16906754631</v>
      </c>
      <c r="T12" s="55">
        <v>4883043956</v>
      </c>
      <c r="U12" s="56">
        <f t="shared" si="0"/>
        <v>66479885602</v>
      </c>
      <c r="V12" s="59">
        <v>8656237776</v>
      </c>
    </row>
    <row r="13" spans="1:22" s="10" customFormat="1" ht="12.75">
      <c r="A13" s="25"/>
      <c r="B13" s="52" t="s">
        <v>32</v>
      </c>
      <c r="C13" s="53" t="s">
        <v>33</v>
      </c>
      <c r="D13" s="54">
        <v>6250548266</v>
      </c>
      <c r="E13" s="55">
        <v>2359335843</v>
      </c>
      <c r="F13" s="55">
        <v>659630840</v>
      </c>
      <c r="G13" s="55">
        <v>751671</v>
      </c>
      <c r="H13" s="55">
        <v>2774</v>
      </c>
      <c r="I13" s="55">
        <v>209661124</v>
      </c>
      <c r="J13" s="55">
        <v>862392944</v>
      </c>
      <c r="K13" s="55">
        <v>7772604441</v>
      </c>
      <c r="L13" s="56">
        <v>18114927903</v>
      </c>
      <c r="M13" s="57">
        <v>1757589377</v>
      </c>
      <c r="N13" s="58">
        <v>3368685662</v>
      </c>
      <c r="O13" s="55">
        <v>999870191</v>
      </c>
      <c r="P13" s="58">
        <v>274768718</v>
      </c>
      <c r="Q13" s="58">
        <v>398342116</v>
      </c>
      <c r="R13" s="58">
        <v>8239917</v>
      </c>
      <c r="S13" s="58">
        <f>14737772279-V13</f>
        <v>9736341623</v>
      </c>
      <c r="T13" s="55">
        <v>2275208360</v>
      </c>
      <c r="U13" s="56">
        <f t="shared" si="0"/>
        <v>18819045964</v>
      </c>
      <c r="V13" s="59">
        <v>5001430656</v>
      </c>
    </row>
    <row r="14" spans="1:22" s="10" customFormat="1" ht="12.75">
      <c r="A14" s="25"/>
      <c r="B14" s="52" t="s">
        <v>34</v>
      </c>
      <c r="C14" s="53" t="s">
        <v>35</v>
      </c>
      <c r="D14" s="54">
        <v>5900306430</v>
      </c>
      <c r="E14" s="55">
        <v>4259121287</v>
      </c>
      <c r="F14" s="55">
        <v>603432702</v>
      </c>
      <c r="G14" s="55">
        <v>8968374</v>
      </c>
      <c r="H14" s="55">
        <v>7198347</v>
      </c>
      <c r="I14" s="55">
        <v>196283026</v>
      </c>
      <c r="J14" s="55">
        <v>1478861465</v>
      </c>
      <c r="K14" s="55">
        <v>7995708446</v>
      </c>
      <c r="L14" s="56">
        <v>20449880077</v>
      </c>
      <c r="M14" s="57">
        <v>2925126941</v>
      </c>
      <c r="N14" s="58">
        <v>4939906551</v>
      </c>
      <c r="O14" s="55">
        <v>1688803427</v>
      </c>
      <c r="P14" s="58">
        <v>594058642</v>
      </c>
      <c r="Q14" s="58">
        <v>623339175</v>
      </c>
      <c r="R14" s="58">
        <v>3432360</v>
      </c>
      <c r="S14" s="58">
        <f>9318143037-V14</f>
        <v>6965685535</v>
      </c>
      <c r="T14" s="55">
        <v>1855399539</v>
      </c>
      <c r="U14" s="56">
        <f t="shared" si="0"/>
        <v>19595752170</v>
      </c>
      <c r="V14" s="59">
        <v>2352457502</v>
      </c>
    </row>
    <row r="15" spans="1:22" s="10" customFormat="1" ht="12.75">
      <c r="A15" s="25"/>
      <c r="B15" s="52" t="s">
        <v>36</v>
      </c>
      <c r="C15" s="53" t="s">
        <v>37</v>
      </c>
      <c r="D15" s="54">
        <v>4841724292</v>
      </c>
      <c r="E15" s="55">
        <v>3904306690</v>
      </c>
      <c r="F15" s="55">
        <v>1284137785</v>
      </c>
      <c r="G15" s="55">
        <v>0</v>
      </c>
      <c r="H15" s="55">
        <v>0</v>
      </c>
      <c r="I15" s="55">
        <v>264584059</v>
      </c>
      <c r="J15" s="55">
        <v>1975220532</v>
      </c>
      <c r="K15" s="55">
        <v>7644179947</v>
      </c>
      <c r="L15" s="56">
        <v>19914153305</v>
      </c>
      <c r="M15" s="57">
        <v>2170488324</v>
      </c>
      <c r="N15" s="58">
        <v>4923080243</v>
      </c>
      <c r="O15" s="55">
        <v>2123767670</v>
      </c>
      <c r="P15" s="58">
        <v>773280964</v>
      </c>
      <c r="Q15" s="58">
        <v>646708515</v>
      </c>
      <c r="R15" s="58">
        <v>4821731</v>
      </c>
      <c r="S15" s="58">
        <f>8714622951-V15</f>
        <v>6107157686</v>
      </c>
      <c r="T15" s="55">
        <v>1813479759</v>
      </c>
      <c r="U15" s="56">
        <f t="shared" si="0"/>
        <v>18562784892</v>
      </c>
      <c r="V15" s="59">
        <v>2607465265</v>
      </c>
    </row>
    <row r="16" spans="1:22" s="10" customFormat="1" ht="12.75">
      <c r="A16" s="25"/>
      <c r="B16" s="52" t="s">
        <v>38</v>
      </c>
      <c r="C16" s="53" t="s">
        <v>39</v>
      </c>
      <c r="D16" s="54">
        <v>2836612604</v>
      </c>
      <c r="E16" s="55">
        <v>1536007759</v>
      </c>
      <c r="F16" s="55">
        <v>272786511</v>
      </c>
      <c r="G16" s="55">
        <v>2965000</v>
      </c>
      <c r="H16" s="55">
        <v>14826000</v>
      </c>
      <c r="I16" s="55">
        <v>84492455</v>
      </c>
      <c r="J16" s="55">
        <v>527446538</v>
      </c>
      <c r="K16" s="55">
        <v>2483047478</v>
      </c>
      <c r="L16" s="56">
        <v>7758184345</v>
      </c>
      <c r="M16" s="57">
        <v>1160095810</v>
      </c>
      <c r="N16" s="58">
        <v>2043482395</v>
      </c>
      <c r="O16" s="55">
        <v>795586753</v>
      </c>
      <c r="P16" s="58">
        <v>304953180</v>
      </c>
      <c r="Q16" s="58">
        <v>263962468</v>
      </c>
      <c r="R16" s="58">
        <v>190274</v>
      </c>
      <c r="S16" s="58">
        <f>2996300151-V16</f>
        <v>1978069696</v>
      </c>
      <c r="T16" s="55">
        <v>688647096</v>
      </c>
      <c r="U16" s="56">
        <f t="shared" si="0"/>
        <v>7234987672</v>
      </c>
      <c r="V16" s="59">
        <v>1018230455</v>
      </c>
    </row>
    <row r="17" spans="1:22" s="10" customFormat="1" ht="12.75">
      <c r="A17" s="25"/>
      <c r="B17" s="60" t="s">
        <v>40</v>
      </c>
      <c r="C17" s="53" t="s">
        <v>41</v>
      </c>
      <c r="D17" s="54">
        <v>20571589503</v>
      </c>
      <c r="E17" s="55">
        <v>13583705613</v>
      </c>
      <c r="F17" s="55">
        <v>2176378189</v>
      </c>
      <c r="G17" s="55">
        <v>0</v>
      </c>
      <c r="H17" s="55">
        <v>0</v>
      </c>
      <c r="I17" s="55">
        <v>2118241258</v>
      </c>
      <c r="J17" s="55">
        <v>4294258922</v>
      </c>
      <c r="K17" s="55">
        <v>21358621913</v>
      </c>
      <c r="L17" s="56">
        <v>64102795398</v>
      </c>
      <c r="M17" s="57">
        <v>13226003946</v>
      </c>
      <c r="N17" s="58">
        <v>20127633454</v>
      </c>
      <c r="O17" s="55">
        <v>6946325224</v>
      </c>
      <c r="P17" s="58">
        <v>3517191324</v>
      </c>
      <c r="Q17" s="58">
        <v>2177397162</v>
      </c>
      <c r="R17" s="58">
        <v>738259</v>
      </c>
      <c r="S17" s="58">
        <f>14097156157-V17</f>
        <v>11015057348</v>
      </c>
      <c r="T17" s="55">
        <v>7397141759</v>
      </c>
      <c r="U17" s="56">
        <f t="shared" si="0"/>
        <v>64407488476</v>
      </c>
      <c r="V17" s="59">
        <v>3082098809</v>
      </c>
    </row>
    <row r="18" spans="1:22" s="10" customFormat="1" ht="12.75">
      <c r="A18" s="26"/>
      <c r="B18" s="61" t="s">
        <v>628</v>
      </c>
      <c r="C18" s="62"/>
      <c r="D18" s="63">
        <f aca="true" t="shared" si="1" ref="D18:V18">SUM(D9:D17)</f>
        <v>116981657792</v>
      </c>
      <c r="E18" s="64">
        <f t="shared" si="1"/>
        <v>86159961873</v>
      </c>
      <c r="F18" s="64">
        <f t="shared" si="1"/>
        <v>23035546677</v>
      </c>
      <c r="G18" s="64">
        <f t="shared" si="1"/>
        <v>2435618407</v>
      </c>
      <c r="H18" s="64">
        <f t="shared" si="1"/>
        <v>23677121</v>
      </c>
      <c r="I18" s="64">
        <f t="shared" si="1"/>
        <v>10115110539</v>
      </c>
      <c r="J18" s="64">
        <f t="shared" si="1"/>
        <v>22487445760</v>
      </c>
      <c r="K18" s="64">
        <f t="shared" si="1"/>
        <v>132739884577</v>
      </c>
      <c r="L18" s="65">
        <f t="shared" si="1"/>
        <v>393978902746</v>
      </c>
      <c r="M18" s="66">
        <f t="shared" si="1"/>
        <v>67866298926</v>
      </c>
      <c r="N18" s="67">
        <f t="shared" si="1"/>
        <v>120540802682</v>
      </c>
      <c r="O18" s="64">
        <f t="shared" si="1"/>
        <v>44319660073</v>
      </c>
      <c r="P18" s="67">
        <f t="shared" si="1"/>
        <v>17829111304</v>
      </c>
      <c r="Q18" s="67">
        <f t="shared" si="1"/>
        <v>12357097540</v>
      </c>
      <c r="R18" s="67">
        <f t="shared" si="1"/>
        <v>730809097</v>
      </c>
      <c r="S18" s="67">
        <f t="shared" si="1"/>
        <v>91525611711</v>
      </c>
      <c r="T18" s="64">
        <f t="shared" si="1"/>
        <v>35691361454</v>
      </c>
      <c r="U18" s="65">
        <f t="shared" si="1"/>
        <v>390860752787</v>
      </c>
      <c r="V18" s="59">
        <f t="shared" si="1"/>
        <v>39514577344</v>
      </c>
    </row>
    <row r="19" spans="1:22" s="10" customFormat="1" ht="12.75" customHeight="1">
      <c r="A19" s="27"/>
      <c r="B19" s="68"/>
      <c r="C19" s="69"/>
      <c r="D19" s="70"/>
      <c r="E19" s="71"/>
      <c r="F19" s="71"/>
      <c r="G19" s="71"/>
      <c r="H19" s="71"/>
      <c r="I19" s="71"/>
      <c r="J19" s="71"/>
      <c r="K19" s="71"/>
      <c r="L19" s="72"/>
      <c r="M19" s="70"/>
      <c r="N19" s="71"/>
      <c r="O19" s="71"/>
      <c r="P19" s="71"/>
      <c r="Q19" s="71"/>
      <c r="R19" s="71"/>
      <c r="S19" s="71"/>
      <c r="T19" s="71"/>
      <c r="U19" s="72"/>
      <c r="V19" s="59"/>
    </row>
    <row r="20" spans="1:22" s="10" customFormat="1" ht="12.75">
      <c r="A20" s="28"/>
      <c r="B20" s="122" t="s">
        <v>42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59"/>
    </row>
    <row r="21" spans="1:22" ht="12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2:22" ht="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20:U20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603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565</v>
      </c>
      <c r="B9" s="75" t="s">
        <v>327</v>
      </c>
      <c r="C9" s="76" t="s">
        <v>328</v>
      </c>
      <c r="D9" s="77">
        <v>106049685</v>
      </c>
      <c r="E9" s="78">
        <v>70910822</v>
      </c>
      <c r="F9" s="78">
        <v>0</v>
      </c>
      <c r="G9" s="78">
        <v>0</v>
      </c>
      <c r="H9" s="78">
        <v>0</v>
      </c>
      <c r="I9" s="78">
        <v>550996</v>
      </c>
      <c r="J9" s="78">
        <v>57348812</v>
      </c>
      <c r="K9" s="78">
        <v>255354495</v>
      </c>
      <c r="L9" s="79">
        <v>490214810</v>
      </c>
      <c r="M9" s="77">
        <v>95552807</v>
      </c>
      <c r="N9" s="78">
        <v>49306373</v>
      </c>
      <c r="O9" s="78">
        <v>29349200</v>
      </c>
      <c r="P9" s="78">
        <v>5901121</v>
      </c>
      <c r="Q9" s="78">
        <v>11369028</v>
      </c>
      <c r="R9" s="78">
        <v>0</v>
      </c>
      <c r="S9" s="78">
        <v>389053074</v>
      </c>
      <c r="T9" s="78">
        <v>54001484</v>
      </c>
      <c r="U9" s="80">
        <v>634533087</v>
      </c>
      <c r="V9" s="81">
        <v>87356005</v>
      </c>
    </row>
    <row r="10" spans="1:22" ht="12.75">
      <c r="A10" s="47" t="s">
        <v>565</v>
      </c>
      <c r="B10" s="75" t="s">
        <v>329</v>
      </c>
      <c r="C10" s="76" t="s">
        <v>330</v>
      </c>
      <c r="D10" s="77">
        <v>214082610</v>
      </c>
      <c r="E10" s="78">
        <v>229995379</v>
      </c>
      <c r="F10" s="78">
        <v>44268000</v>
      </c>
      <c r="G10" s="78">
        <v>0</v>
      </c>
      <c r="H10" s="78">
        <v>0</v>
      </c>
      <c r="I10" s="78">
        <v>24104</v>
      </c>
      <c r="J10" s="78">
        <v>86957185</v>
      </c>
      <c r="K10" s="78">
        <v>319590376</v>
      </c>
      <c r="L10" s="79">
        <v>894917654</v>
      </c>
      <c r="M10" s="77">
        <v>114765452</v>
      </c>
      <c r="N10" s="78">
        <v>231741951</v>
      </c>
      <c r="O10" s="78">
        <v>62542435</v>
      </c>
      <c r="P10" s="78">
        <v>33129026</v>
      </c>
      <c r="Q10" s="78">
        <v>27759210</v>
      </c>
      <c r="R10" s="78">
        <v>0</v>
      </c>
      <c r="S10" s="78">
        <v>269240200</v>
      </c>
      <c r="T10" s="78">
        <v>73987994</v>
      </c>
      <c r="U10" s="80">
        <v>813166268</v>
      </c>
      <c r="V10" s="81">
        <v>92600000</v>
      </c>
    </row>
    <row r="11" spans="1:22" ht="12.75">
      <c r="A11" s="47" t="s">
        <v>565</v>
      </c>
      <c r="B11" s="75" t="s">
        <v>331</v>
      </c>
      <c r="C11" s="76" t="s">
        <v>332</v>
      </c>
      <c r="D11" s="77">
        <v>176924400</v>
      </c>
      <c r="E11" s="78">
        <v>125932500</v>
      </c>
      <c r="F11" s="78">
        <v>4914300</v>
      </c>
      <c r="G11" s="78">
        <v>0</v>
      </c>
      <c r="H11" s="78">
        <v>0</v>
      </c>
      <c r="I11" s="78">
        <v>0</v>
      </c>
      <c r="J11" s="78">
        <v>50000000</v>
      </c>
      <c r="K11" s="78">
        <v>226778297</v>
      </c>
      <c r="L11" s="79">
        <v>584549497</v>
      </c>
      <c r="M11" s="77">
        <v>49429300</v>
      </c>
      <c r="N11" s="78">
        <v>129679200</v>
      </c>
      <c r="O11" s="78">
        <v>26220900</v>
      </c>
      <c r="P11" s="78">
        <v>13211400</v>
      </c>
      <c r="Q11" s="78">
        <v>12457500</v>
      </c>
      <c r="R11" s="78">
        <v>0</v>
      </c>
      <c r="S11" s="78">
        <v>361997000</v>
      </c>
      <c r="T11" s="78">
        <v>39641100</v>
      </c>
      <c r="U11" s="80">
        <v>632636400</v>
      </c>
      <c r="V11" s="81">
        <v>124773200</v>
      </c>
    </row>
    <row r="12" spans="1:22" ht="12.75">
      <c r="A12" s="47" t="s">
        <v>565</v>
      </c>
      <c r="B12" s="75" t="s">
        <v>333</v>
      </c>
      <c r="C12" s="76" t="s">
        <v>334</v>
      </c>
      <c r="D12" s="77">
        <v>101471436</v>
      </c>
      <c r="E12" s="78">
        <v>69743182</v>
      </c>
      <c r="F12" s="78">
        <v>0</v>
      </c>
      <c r="G12" s="78">
        <v>0</v>
      </c>
      <c r="H12" s="78">
        <v>0</v>
      </c>
      <c r="I12" s="78">
        <v>0</v>
      </c>
      <c r="J12" s="78">
        <v>77000000</v>
      </c>
      <c r="K12" s="78">
        <v>94935913</v>
      </c>
      <c r="L12" s="79">
        <v>343150531</v>
      </c>
      <c r="M12" s="77">
        <v>50987534</v>
      </c>
      <c r="N12" s="78">
        <v>61301212</v>
      </c>
      <c r="O12" s="78">
        <v>35143837</v>
      </c>
      <c r="P12" s="78">
        <v>16309314</v>
      </c>
      <c r="Q12" s="78">
        <v>9568910</v>
      </c>
      <c r="R12" s="78">
        <v>0</v>
      </c>
      <c r="S12" s="78">
        <v>268996000</v>
      </c>
      <c r="T12" s="78">
        <v>49890069</v>
      </c>
      <c r="U12" s="80">
        <v>492196876</v>
      </c>
      <c r="V12" s="81">
        <v>107624000</v>
      </c>
    </row>
    <row r="13" spans="1:22" ht="12.75">
      <c r="A13" s="47" t="s">
        <v>565</v>
      </c>
      <c r="B13" s="75" t="s">
        <v>335</v>
      </c>
      <c r="C13" s="76" t="s">
        <v>336</v>
      </c>
      <c r="D13" s="77">
        <v>200044100</v>
      </c>
      <c r="E13" s="78">
        <v>370771000</v>
      </c>
      <c r="F13" s="78">
        <v>27361000</v>
      </c>
      <c r="G13" s="78">
        <v>0</v>
      </c>
      <c r="H13" s="78">
        <v>0</v>
      </c>
      <c r="I13" s="78">
        <v>0</v>
      </c>
      <c r="J13" s="78">
        <v>118908000</v>
      </c>
      <c r="K13" s="78">
        <v>220270156</v>
      </c>
      <c r="L13" s="79">
        <v>937354256</v>
      </c>
      <c r="M13" s="77">
        <v>86417000</v>
      </c>
      <c r="N13" s="78">
        <v>424166000</v>
      </c>
      <c r="O13" s="78">
        <v>68439000</v>
      </c>
      <c r="P13" s="78">
        <v>39773000</v>
      </c>
      <c r="Q13" s="78">
        <v>19251000</v>
      </c>
      <c r="R13" s="78">
        <v>0</v>
      </c>
      <c r="S13" s="78">
        <v>121711200</v>
      </c>
      <c r="T13" s="78">
        <v>89125000</v>
      </c>
      <c r="U13" s="80">
        <v>848882200</v>
      </c>
      <c r="V13" s="81">
        <v>0</v>
      </c>
    </row>
    <row r="14" spans="1:22" ht="12.75">
      <c r="A14" s="47" t="s">
        <v>565</v>
      </c>
      <c r="B14" s="75" t="s">
        <v>337</v>
      </c>
      <c r="C14" s="76" t="s">
        <v>338</v>
      </c>
      <c r="D14" s="77">
        <v>58866784</v>
      </c>
      <c r="E14" s="78">
        <v>67872214</v>
      </c>
      <c r="F14" s="78">
        <v>1413828</v>
      </c>
      <c r="G14" s="78">
        <v>0</v>
      </c>
      <c r="H14" s="78">
        <v>0</v>
      </c>
      <c r="I14" s="78">
        <v>0</v>
      </c>
      <c r="J14" s="78">
        <v>36089339</v>
      </c>
      <c r="K14" s="78">
        <v>70454901</v>
      </c>
      <c r="L14" s="79">
        <v>234697066</v>
      </c>
      <c r="M14" s="77">
        <v>19291720</v>
      </c>
      <c r="N14" s="78">
        <v>55845503</v>
      </c>
      <c r="O14" s="78">
        <v>18772198</v>
      </c>
      <c r="P14" s="78">
        <v>18345947</v>
      </c>
      <c r="Q14" s="78">
        <v>6997390</v>
      </c>
      <c r="R14" s="78">
        <v>0</v>
      </c>
      <c r="S14" s="78">
        <v>100134998</v>
      </c>
      <c r="T14" s="78">
        <v>27098526</v>
      </c>
      <c r="U14" s="80">
        <v>246486282</v>
      </c>
      <c r="V14" s="81">
        <v>25555200</v>
      </c>
    </row>
    <row r="15" spans="1:22" ht="12.75">
      <c r="A15" s="47" t="s">
        <v>565</v>
      </c>
      <c r="B15" s="75" t="s">
        <v>75</v>
      </c>
      <c r="C15" s="76" t="s">
        <v>76</v>
      </c>
      <c r="D15" s="77">
        <v>501080148</v>
      </c>
      <c r="E15" s="78">
        <v>530208000</v>
      </c>
      <c r="F15" s="78">
        <v>315000000</v>
      </c>
      <c r="G15" s="78">
        <v>0</v>
      </c>
      <c r="H15" s="78">
        <v>0</v>
      </c>
      <c r="I15" s="78">
        <v>3788292</v>
      </c>
      <c r="J15" s="78">
        <v>94853280</v>
      </c>
      <c r="K15" s="78">
        <v>559432812</v>
      </c>
      <c r="L15" s="79">
        <v>2004362532</v>
      </c>
      <c r="M15" s="77">
        <v>368329164</v>
      </c>
      <c r="N15" s="78">
        <v>512898770</v>
      </c>
      <c r="O15" s="78">
        <v>389322254</v>
      </c>
      <c r="P15" s="78">
        <v>106817616</v>
      </c>
      <c r="Q15" s="78">
        <v>113637516</v>
      </c>
      <c r="R15" s="78">
        <v>0</v>
      </c>
      <c r="S15" s="78">
        <v>365508156</v>
      </c>
      <c r="T15" s="78">
        <v>51964632</v>
      </c>
      <c r="U15" s="80">
        <v>1908478108</v>
      </c>
      <c r="V15" s="81">
        <v>67883556</v>
      </c>
    </row>
    <row r="16" spans="1:22" ht="12.75">
      <c r="A16" s="47" t="s">
        <v>566</v>
      </c>
      <c r="B16" s="75" t="s">
        <v>516</v>
      </c>
      <c r="C16" s="76" t="s">
        <v>517</v>
      </c>
      <c r="D16" s="77">
        <v>163087980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476476880</v>
      </c>
      <c r="L16" s="79">
        <v>639564860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78">
        <v>2921360</v>
      </c>
      <c r="S16" s="78">
        <v>615236000</v>
      </c>
      <c r="T16" s="78">
        <v>16236210</v>
      </c>
      <c r="U16" s="80">
        <v>634393570</v>
      </c>
      <c r="V16" s="81">
        <v>0</v>
      </c>
    </row>
    <row r="17" spans="1:22" ht="13.5">
      <c r="A17" s="48"/>
      <c r="B17" s="82" t="s">
        <v>604</v>
      </c>
      <c r="C17" s="83"/>
      <c r="D17" s="84">
        <f aca="true" t="shared" si="0" ref="D17:V17">SUM(D9:D16)</f>
        <v>1521607143</v>
      </c>
      <c r="E17" s="85">
        <f t="shared" si="0"/>
        <v>1465433097</v>
      </c>
      <c r="F17" s="85">
        <f t="shared" si="0"/>
        <v>392957128</v>
      </c>
      <c r="G17" s="85">
        <f t="shared" si="0"/>
        <v>0</v>
      </c>
      <c r="H17" s="85">
        <f t="shared" si="0"/>
        <v>0</v>
      </c>
      <c r="I17" s="85">
        <f t="shared" si="0"/>
        <v>4363392</v>
      </c>
      <c r="J17" s="85">
        <f t="shared" si="0"/>
        <v>521156616</v>
      </c>
      <c r="K17" s="85">
        <f t="shared" si="0"/>
        <v>2223293830</v>
      </c>
      <c r="L17" s="86">
        <f t="shared" si="0"/>
        <v>6128811206</v>
      </c>
      <c r="M17" s="84">
        <f t="shared" si="0"/>
        <v>784772977</v>
      </c>
      <c r="N17" s="85">
        <f t="shared" si="0"/>
        <v>1464939009</v>
      </c>
      <c r="O17" s="85">
        <f t="shared" si="0"/>
        <v>629789824</v>
      </c>
      <c r="P17" s="85">
        <f t="shared" si="0"/>
        <v>233487424</v>
      </c>
      <c r="Q17" s="85">
        <f t="shared" si="0"/>
        <v>201040554</v>
      </c>
      <c r="R17" s="85">
        <f t="shared" si="0"/>
        <v>2921360</v>
      </c>
      <c r="S17" s="85">
        <f t="shared" si="0"/>
        <v>2491876628</v>
      </c>
      <c r="T17" s="85">
        <f t="shared" si="0"/>
        <v>401945015</v>
      </c>
      <c r="U17" s="87">
        <f t="shared" si="0"/>
        <v>6210772791</v>
      </c>
      <c r="V17" s="88">
        <f t="shared" si="0"/>
        <v>505791961</v>
      </c>
    </row>
    <row r="18" spans="1:22" ht="12.75">
      <c r="A18" s="47" t="s">
        <v>565</v>
      </c>
      <c r="B18" s="75" t="s">
        <v>339</v>
      </c>
      <c r="C18" s="76" t="s">
        <v>340</v>
      </c>
      <c r="D18" s="77">
        <v>161054062</v>
      </c>
      <c r="E18" s="78">
        <v>146284565</v>
      </c>
      <c r="F18" s="78">
        <v>1051000</v>
      </c>
      <c r="G18" s="78">
        <v>0</v>
      </c>
      <c r="H18" s="78">
        <v>0</v>
      </c>
      <c r="I18" s="78">
        <v>0</v>
      </c>
      <c r="J18" s="78">
        <v>37022804</v>
      </c>
      <c r="K18" s="78">
        <v>121462905</v>
      </c>
      <c r="L18" s="79">
        <v>466875336</v>
      </c>
      <c r="M18" s="77">
        <v>100232598</v>
      </c>
      <c r="N18" s="78">
        <v>167438538</v>
      </c>
      <c r="O18" s="78">
        <v>40053627</v>
      </c>
      <c r="P18" s="78">
        <v>14220580</v>
      </c>
      <c r="Q18" s="78">
        <v>16304379</v>
      </c>
      <c r="R18" s="78">
        <v>0</v>
      </c>
      <c r="S18" s="78">
        <v>120508000</v>
      </c>
      <c r="T18" s="78">
        <v>43977743</v>
      </c>
      <c r="U18" s="80">
        <v>502735465</v>
      </c>
      <c r="V18" s="81">
        <v>28613000</v>
      </c>
    </row>
    <row r="19" spans="1:22" ht="12.75">
      <c r="A19" s="47" t="s">
        <v>565</v>
      </c>
      <c r="B19" s="75" t="s">
        <v>77</v>
      </c>
      <c r="C19" s="76" t="s">
        <v>78</v>
      </c>
      <c r="D19" s="77">
        <v>895951144</v>
      </c>
      <c r="E19" s="78">
        <v>1075663177</v>
      </c>
      <c r="F19" s="78">
        <v>0</v>
      </c>
      <c r="G19" s="78">
        <v>0</v>
      </c>
      <c r="H19" s="78">
        <v>0</v>
      </c>
      <c r="I19" s="78">
        <v>86365173</v>
      </c>
      <c r="J19" s="78">
        <v>408953121</v>
      </c>
      <c r="K19" s="78">
        <v>935970029</v>
      </c>
      <c r="L19" s="79">
        <v>3402902644</v>
      </c>
      <c r="M19" s="77">
        <v>429445442</v>
      </c>
      <c r="N19" s="78">
        <v>1334093847</v>
      </c>
      <c r="O19" s="78">
        <v>511059650</v>
      </c>
      <c r="P19" s="78">
        <v>191682596</v>
      </c>
      <c r="Q19" s="78">
        <v>131687269</v>
      </c>
      <c r="R19" s="78">
        <v>0</v>
      </c>
      <c r="S19" s="78">
        <v>545532305</v>
      </c>
      <c r="T19" s="78">
        <v>253903892</v>
      </c>
      <c r="U19" s="80">
        <v>3397405001</v>
      </c>
      <c r="V19" s="81">
        <v>175083250</v>
      </c>
    </row>
    <row r="20" spans="1:22" ht="12.75">
      <c r="A20" s="47" t="s">
        <v>565</v>
      </c>
      <c r="B20" s="75" t="s">
        <v>79</v>
      </c>
      <c r="C20" s="76" t="s">
        <v>80</v>
      </c>
      <c r="D20" s="77">
        <v>583269376</v>
      </c>
      <c r="E20" s="78">
        <v>473325678</v>
      </c>
      <c r="F20" s="78">
        <v>19551788</v>
      </c>
      <c r="G20" s="78">
        <v>0</v>
      </c>
      <c r="H20" s="78">
        <v>0</v>
      </c>
      <c r="I20" s="78">
        <v>29514898</v>
      </c>
      <c r="J20" s="78">
        <v>21121150</v>
      </c>
      <c r="K20" s="78">
        <v>507239212</v>
      </c>
      <c r="L20" s="79">
        <v>1634022102</v>
      </c>
      <c r="M20" s="77">
        <v>366024346</v>
      </c>
      <c r="N20" s="78">
        <v>623054654</v>
      </c>
      <c r="O20" s="78">
        <v>96298593</v>
      </c>
      <c r="P20" s="78">
        <v>71061561</v>
      </c>
      <c r="Q20" s="78">
        <v>74993954</v>
      </c>
      <c r="R20" s="78">
        <v>0</v>
      </c>
      <c r="S20" s="78">
        <v>272904305</v>
      </c>
      <c r="T20" s="78">
        <v>140301639</v>
      </c>
      <c r="U20" s="80">
        <v>1644639052</v>
      </c>
      <c r="V20" s="81">
        <v>67448000</v>
      </c>
    </row>
    <row r="21" spans="1:22" ht="12.75">
      <c r="A21" s="47" t="s">
        <v>565</v>
      </c>
      <c r="B21" s="75" t="s">
        <v>341</v>
      </c>
      <c r="C21" s="76" t="s">
        <v>342</v>
      </c>
      <c r="D21" s="77">
        <v>103124285</v>
      </c>
      <c r="E21" s="78">
        <v>55169968</v>
      </c>
      <c r="F21" s="78">
        <v>0</v>
      </c>
      <c r="G21" s="78">
        <v>0</v>
      </c>
      <c r="H21" s="78">
        <v>0</v>
      </c>
      <c r="I21" s="78">
        <v>4149391</v>
      </c>
      <c r="J21" s="78">
        <v>25318102</v>
      </c>
      <c r="K21" s="78">
        <v>114553802</v>
      </c>
      <c r="L21" s="79">
        <v>302315548</v>
      </c>
      <c r="M21" s="77">
        <v>62997920</v>
      </c>
      <c r="N21" s="78">
        <v>68923440</v>
      </c>
      <c r="O21" s="78">
        <v>19868912</v>
      </c>
      <c r="P21" s="78">
        <v>13442097</v>
      </c>
      <c r="Q21" s="78">
        <v>13168999</v>
      </c>
      <c r="R21" s="78">
        <v>0</v>
      </c>
      <c r="S21" s="78">
        <v>65682434</v>
      </c>
      <c r="T21" s="78">
        <v>27260654</v>
      </c>
      <c r="U21" s="80">
        <v>271344456</v>
      </c>
      <c r="V21" s="81">
        <v>0</v>
      </c>
    </row>
    <row r="22" spans="1:22" ht="12.75">
      <c r="A22" s="47" t="s">
        <v>565</v>
      </c>
      <c r="B22" s="75" t="s">
        <v>343</v>
      </c>
      <c r="C22" s="76" t="s">
        <v>344</v>
      </c>
      <c r="D22" s="77">
        <v>144659292</v>
      </c>
      <c r="E22" s="78">
        <v>0</v>
      </c>
      <c r="F22" s="78">
        <v>134567768</v>
      </c>
      <c r="G22" s="78">
        <v>0</v>
      </c>
      <c r="H22" s="78">
        <v>0</v>
      </c>
      <c r="I22" s="78">
        <v>0</v>
      </c>
      <c r="J22" s="78">
        <v>237770288</v>
      </c>
      <c r="K22" s="78">
        <v>455913692</v>
      </c>
      <c r="L22" s="79">
        <v>972911040</v>
      </c>
      <c r="M22" s="77">
        <v>46894931</v>
      </c>
      <c r="N22" s="78">
        <v>0</v>
      </c>
      <c r="O22" s="78">
        <v>124383614</v>
      </c>
      <c r="P22" s="78">
        <v>2964592</v>
      </c>
      <c r="Q22" s="78">
        <v>36131599</v>
      </c>
      <c r="R22" s="78">
        <v>0</v>
      </c>
      <c r="S22" s="78">
        <v>576854000</v>
      </c>
      <c r="T22" s="78">
        <v>135628850</v>
      </c>
      <c r="U22" s="80">
        <v>922857586</v>
      </c>
      <c r="V22" s="81">
        <v>170457550</v>
      </c>
    </row>
    <row r="23" spans="1:22" ht="12.75">
      <c r="A23" s="47" t="s">
        <v>565</v>
      </c>
      <c r="B23" s="75" t="s">
        <v>345</v>
      </c>
      <c r="C23" s="76" t="s">
        <v>346</v>
      </c>
      <c r="D23" s="77">
        <v>209499000</v>
      </c>
      <c r="E23" s="78">
        <v>0</v>
      </c>
      <c r="F23" s="78">
        <v>0</v>
      </c>
      <c r="G23" s="78">
        <v>0</v>
      </c>
      <c r="H23" s="78">
        <v>0</v>
      </c>
      <c r="I23" s="78">
        <v>318000</v>
      </c>
      <c r="J23" s="78">
        <v>39495000</v>
      </c>
      <c r="K23" s="78">
        <v>446993000</v>
      </c>
      <c r="L23" s="79">
        <v>696305000</v>
      </c>
      <c r="M23" s="77">
        <v>14244000</v>
      </c>
      <c r="N23" s="78">
        <v>0</v>
      </c>
      <c r="O23" s="78">
        <v>36711000</v>
      </c>
      <c r="P23" s="78">
        <v>9890000</v>
      </c>
      <c r="Q23" s="78">
        <v>1962000</v>
      </c>
      <c r="R23" s="78">
        <v>511000</v>
      </c>
      <c r="S23" s="78">
        <v>495041000</v>
      </c>
      <c r="T23" s="78">
        <v>67779250</v>
      </c>
      <c r="U23" s="80">
        <v>626138250</v>
      </c>
      <c r="V23" s="81">
        <v>125111000</v>
      </c>
    </row>
    <row r="24" spans="1:22" ht="12.75">
      <c r="A24" s="47" t="s">
        <v>566</v>
      </c>
      <c r="B24" s="75" t="s">
        <v>518</v>
      </c>
      <c r="C24" s="76" t="s">
        <v>519</v>
      </c>
      <c r="D24" s="77">
        <v>152222744</v>
      </c>
      <c r="E24" s="78">
        <v>0</v>
      </c>
      <c r="F24" s="78">
        <v>0</v>
      </c>
      <c r="G24" s="78">
        <v>0</v>
      </c>
      <c r="H24" s="78">
        <v>0</v>
      </c>
      <c r="I24" s="78">
        <v>516202</v>
      </c>
      <c r="J24" s="78">
        <v>0</v>
      </c>
      <c r="K24" s="78">
        <v>287813978</v>
      </c>
      <c r="L24" s="79">
        <v>440552924</v>
      </c>
      <c r="M24" s="77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359063000</v>
      </c>
      <c r="T24" s="78">
        <v>22975541</v>
      </c>
      <c r="U24" s="80">
        <v>382038541</v>
      </c>
      <c r="V24" s="81">
        <v>2308000</v>
      </c>
    </row>
    <row r="25" spans="1:22" ht="13.5">
      <c r="A25" s="48"/>
      <c r="B25" s="82" t="s">
        <v>605</v>
      </c>
      <c r="C25" s="83"/>
      <c r="D25" s="84">
        <f aca="true" t="shared" si="1" ref="D25:V25">SUM(D18:D24)</f>
        <v>2249779903</v>
      </c>
      <c r="E25" s="85">
        <f t="shared" si="1"/>
        <v>1750443388</v>
      </c>
      <c r="F25" s="85">
        <f t="shared" si="1"/>
        <v>155170556</v>
      </c>
      <c r="G25" s="85">
        <f t="shared" si="1"/>
        <v>0</v>
      </c>
      <c r="H25" s="85">
        <f t="shared" si="1"/>
        <v>0</v>
      </c>
      <c r="I25" s="85">
        <f t="shared" si="1"/>
        <v>120863664</v>
      </c>
      <c r="J25" s="85">
        <f t="shared" si="1"/>
        <v>769680465</v>
      </c>
      <c r="K25" s="85">
        <f t="shared" si="1"/>
        <v>2869946618</v>
      </c>
      <c r="L25" s="86">
        <f t="shared" si="1"/>
        <v>7915884594</v>
      </c>
      <c r="M25" s="84">
        <f t="shared" si="1"/>
        <v>1019839237</v>
      </c>
      <c r="N25" s="85">
        <f t="shared" si="1"/>
        <v>2193510479</v>
      </c>
      <c r="O25" s="85">
        <f t="shared" si="1"/>
        <v>828375396</v>
      </c>
      <c r="P25" s="85">
        <f t="shared" si="1"/>
        <v>303261426</v>
      </c>
      <c r="Q25" s="85">
        <f t="shared" si="1"/>
        <v>274248200</v>
      </c>
      <c r="R25" s="85">
        <f t="shared" si="1"/>
        <v>511000</v>
      </c>
      <c r="S25" s="85">
        <f t="shared" si="1"/>
        <v>2435585044</v>
      </c>
      <c r="T25" s="85">
        <f t="shared" si="1"/>
        <v>691827569</v>
      </c>
      <c r="U25" s="87">
        <f t="shared" si="1"/>
        <v>7747158351</v>
      </c>
      <c r="V25" s="88">
        <f t="shared" si="1"/>
        <v>569020800</v>
      </c>
    </row>
    <row r="26" spans="1:22" ht="12.75">
      <c r="A26" s="47" t="s">
        <v>565</v>
      </c>
      <c r="B26" s="75" t="s">
        <v>347</v>
      </c>
      <c r="C26" s="76" t="s">
        <v>348</v>
      </c>
      <c r="D26" s="77">
        <v>211544703</v>
      </c>
      <c r="E26" s="78">
        <v>182096224</v>
      </c>
      <c r="F26" s="78">
        <v>0</v>
      </c>
      <c r="G26" s="78">
        <v>0</v>
      </c>
      <c r="H26" s="78">
        <v>0</v>
      </c>
      <c r="I26" s="78">
        <v>11920000</v>
      </c>
      <c r="J26" s="78">
        <v>4000000</v>
      </c>
      <c r="K26" s="78">
        <v>232706571</v>
      </c>
      <c r="L26" s="79">
        <v>642267498</v>
      </c>
      <c r="M26" s="77">
        <v>144326742</v>
      </c>
      <c r="N26" s="78">
        <v>194635000</v>
      </c>
      <c r="O26" s="78">
        <v>45093000</v>
      </c>
      <c r="P26" s="78">
        <v>16821000</v>
      </c>
      <c r="Q26" s="78">
        <v>19737000</v>
      </c>
      <c r="R26" s="78">
        <v>0</v>
      </c>
      <c r="S26" s="78">
        <v>220513000</v>
      </c>
      <c r="T26" s="78">
        <v>178907258</v>
      </c>
      <c r="U26" s="80">
        <v>820033000</v>
      </c>
      <c r="V26" s="81">
        <v>75382000</v>
      </c>
    </row>
    <row r="27" spans="1:22" ht="12.75">
      <c r="A27" s="47" t="s">
        <v>565</v>
      </c>
      <c r="B27" s="75" t="s">
        <v>349</v>
      </c>
      <c r="C27" s="76" t="s">
        <v>350</v>
      </c>
      <c r="D27" s="77">
        <v>371895746</v>
      </c>
      <c r="E27" s="78">
        <v>70401337</v>
      </c>
      <c r="F27" s="78">
        <v>1839525</v>
      </c>
      <c r="G27" s="78">
        <v>0</v>
      </c>
      <c r="H27" s="78">
        <v>0</v>
      </c>
      <c r="I27" s="78">
        <v>729850</v>
      </c>
      <c r="J27" s="78">
        <v>25145644</v>
      </c>
      <c r="K27" s="78">
        <v>449692179</v>
      </c>
      <c r="L27" s="79">
        <v>919704281</v>
      </c>
      <c r="M27" s="77">
        <v>122753712</v>
      </c>
      <c r="N27" s="78">
        <v>110475465</v>
      </c>
      <c r="O27" s="78">
        <v>23755120</v>
      </c>
      <c r="P27" s="78">
        <v>5701381</v>
      </c>
      <c r="Q27" s="78">
        <v>8264320</v>
      </c>
      <c r="R27" s="78">
        <v>0</v>
      </c>
      <c r="S27" s="78">
        <v>843549126</v>
      </c>
      <c r="T27" s="78">
        <v>78455727</v>
      </c>
      <c r="U27" s="80">
        <v>1192954851</v>
      </c>
      <c r="V27" s="81">
        <v>240710606</v>
      </c>
    </row>
    <row r="28" spans="1:22" ht="12.75">
      <c r="A28" s="47" t="s">
        <v>565</v>
      </c>
      <c r="B28" s="75" t="s">
        <v>351</v>
      </c>
      <c r="C28" s="76" t="s">
        <v>352</v>
      </c>
      <c r="D28" s="77">
        <v>477741350</v>
      </c>
      <c r="E28" s="78">
        <v>49630021</v>
      </c>
      <c r="F28" s="78">
        <v>0</v>
      </c>
      <c r="G28" s="78">
        <v>8968374</v>
      </c>
      <c r="H28" s="78">
        <v>7198347</v>
      </c>
      <c r="I28" s="78">
        <v>0</v>
      </c>
      <c r="J28" s="78">
        <v>6500000</v>
      </c>
      <c r="K28" s="78">
        <v>697833592</v>
      </c>
      <c r="L28" s="79">
        <v>1247871684</v>
      </c>
      <c r="M28" s="77">
        <v>220186000</v>
      </c>
      <c r="N28" s="78">
        <v>0</v>
      </c>
      <c r="O28" s="78">
        <v>60774000</v>
      </c>
      <c r="P28" s="78">
        <v>5157000</v>
      </c>
      <c r="Q28" s="78">
        <v>9233000</v>
      </c>
      <c r="R28" s="78">
        <v>0</v>
      </c>
      <c r="S28" s="78">
        <v>1781120239</v>
      </c>
      <c r="T28" s="78">
        <v>200275000</v>
      </c>
      <c r="U28" s="80">
        <v>2276745239</v>
      </c>
      <c r="V28" s="81">
        <v>424403685</v>
      </c>
    </row>
    <row r="29" spans="1:22" ht="12.75">
      <c r="A29" s="47" t="s">
        <v>565</v>
      </c>
      <c r="B29" s="75" t="s">
        <v>81</v>
      </c>
      <c r="C29" s="76" t="s">
        <v>82</v>
      </c>
      <c r="D29" s="77">
        <v>928669586</v>
      </c>
      <c r="E29" s="78">
        <v>741117220</v>
      </c>
      <c r="F29" s="78">
        <v>53465493</v>
      </c>
      <c r="G29" s="78">
        <v>0</v>
      </c>
      <c r="H29" s="78">
        <v>0</v>
      </c>
      <c r="I29" s="78">
        <v>37010215</v>
      </c>
      <c r="J29" s="78">
        <v>152378740</v>
      </c>
      <c r="K29" s="78">
        <v>1422150560</v>
      </c>
      <c r="L29" s="79">
        <v>3334791814</v>
      </c>
      <c r="M29" s="77">
        <v>633248273</v>
      </c>
      <c r="N29" s="78">
        <v>976346598</v>
      </c>
      <c r="O29" s="78">
        <v>101016087</v>
      </c>
      <c r="P29" s="78">
        <v>29630411</v>
      </c>
      <c r="Q29" s="78">
        <v>110816101</v>
      </c>
      <c r="R29" s="78">
        <v>0</v>
      </c>
      <c r="S29" s="78">
        <v>1290309000</v>
      </c>
      <c r="T29" s="78">
        <v>293881270</v>
      </c>
      <c r="U29" s="80">
        <v>3435247740</v>
      </c>
      <c r="V29" s="81">
        <v>534657450</v>
      </c>
    </row>
    <row r="30" spans="1:22" ht="12.75">
      <c r="A30" s="47" t="s">
        <v>566</v>
      </c>
      <c r="B30" s="75" t="s">
        <v>520</v>
      </c>
      <c r="C30" s="76" t="s">
        <v>521</v>
      </c>
      <c r="D30" s="77">
        <v>139067999</v>
      </c>
      <c r="E30" s="78">
        <v>0</v>
      </c>
      <c r="F30" s="78">
        <v>0</v>
      </c>
      <c r="G30" s="78">
        <v>0</v>
      </c>
      <c r="H30" s="78">
        <v>0</v>
      </c>
      <c r="I30" s="78">
        <v>21395905</v>
      </c>
      <c r="J30" s="78">
        <v>0</v>
      </c>
      <c r="K30" s="78">
        <v>100085096</v>
      </c>
      <c r="L30" s="79">
        <v>260549000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255190000</v>
      </c>
      <c r="T30" s="78">
        <v>10107700</v>
      </c>
      <c r="U30" s="80">
        <v>265297700</v>
      </c>
      <c r="V30" s="81">
        <v>2491000</v>
      </c>
    </row>
    <row r="31" spans="1:22" ht="13.5">
      <c r="A31" s="48"/>
      <c r="B31" s="82" t="s">
        <v>606</v>
      </c>
      <c r="C31" s="83"/>
      <c r="D31" s="84">
        <f aca="true" t="shared" si="2" ref="D31:V31">SUM(D26:D30)</f>
        <v>2128919384</v>
      </c>
      <c r="E31" s="85">
        <f t="shared" si="2"/>
        <v>1043244802</v>
      </c>
      <c r="F31" s="85">
        <f t="shared" si="2"/>
        <v>55305018</v>
      </c>
      <c r="G31" s="85">
        <f t="shared" si="2"/>
        <v>8968374</v>
      </c>
      <c r="H31" s="85">
        <f t="shared" si="2"/>
        <v>7198347</v>
      </c>
      <c r="I31" s="85">
        <f t="shared" si="2"/>
        <v>71055970</v>
      </c>
      <c r="J31" s="85">
        <f t="shared" si="2"/>
        <v>188024384</v>
      </c>
      <c r="K31" s="85">
        <f t="shared" si="2"/>
        <v>2902467998</v>
      </c>
      <c r="L31" s="86">
        <f t="shared" si="2"/>
        <v>6405184277</v>
      </c>
      <c r="M31" s="84">
        <f t="shared" si="2"/>
        <v>1120514727</v>
      </c>
      <c r="N31" s="85">
        <f t="shared" si="2"/>
        <v>1281457063</v>
      </c>
      <c r="O31" s="85">
        <f t="shared" si="2"/>
        <v>230638207</v>
      </c>
      <c r="P31" s="85">
        <f t="shared" si="2"/>
        <v>57309792</v>
      </c>
      <c r="Q31" s="85">
        <f t="shared" si="2"/>
        <v>148050421</v>
      </c>
      <c r="R31" s="85">
        <f t="shared" si="2"/>
        <v>0</v>
      </c>
      <c r="S31" s="85">
        <f t="shared" si="2"/>
        <v>4390681365</v>
      </c>
      <c r="T31" s="85">
        <f t="shared" si="2"/>
        <v>761626955</v>
      </c>
      <c r="U31" s="87">
        <f t="shared" si="2"/>
        <v>7990278530</v>
      </c>
      <c r="V31" s="88">
        <f t="shared" si="2"/>
        <v>1277644741</v>
      </c>
    </row>
    <row r="32" spans="1:22" ht="13.5">
      <c r="A32" s="49"/>
      <c r="B32" s="89" t="s">
        <v>607</v>
      </c>
      <c r="C32" s="90"/>
      <c r="D32" s="91">
        <f aca="true" t="shared" si="3" ref="D32:V32">SUM(D9:D16,D18:D24,D26:D30)</f>
        <v>5900306430</v>
      </c>
      <c r="E32" s="92">
        <f t="shared" si="3"/>
        <v>4259121287</v>
      </c>
      <c r="F32" s="92">
        <f t="shared" si="3"/>
        <v>603432702</v>
      </c>
      <c r="G32" s="92">
        <f t="shared" si="3"/>
        <v>8968374</v>
      </c>
      <c r="H32" s="92">
        <f t="shared" si="3"/>
        <v>7198347</v>
      </c>
      <c r="I32" s="92">
        <f t="shared" si="3"/>
        <v>196283026</v>
      </c>
      <c r="J32" s="92">
        <f t="shared" si="3"/>
        <v>1478861465</v>
      </c>
      <c r="K32" s="92">
        <f t="shared" si="3"/>
        <v>7995708446</v>
      </c>
      <c r="L32" s="93">
        <f t="shared" si="3"/>
        <v>20449880077</v>
      </c>
      <c r="M32" s="91">
        <f t="shared" si="3"/>
        <v>2925126941</v>
      </c>
      <c r="N32" s="92">
        <f t="shared" si="3"/>
        <v>4939906551</v>
      </c>
      <c r="O32" s="92">
        <f t="shared" si="3"/>
        <v>1688803427</v>
      </c>
      <c r="P32" s="92">
        <f t="shared" si="3"/>
        <v>594058642</v>
      </c>
      <c r="Q32" s="92">
        <f t="shared" si="3"/>
        <v>623339175</v>
      </c>
      <c r="R32" s="92">
        <f t="shared" si="3"/>
        <v>3432360</v>
      </c>
      <c r="S32" s="92">
        <f t="shared" si="3"/>
        <v>9318143037</v>
      </c>
      <c r="T32" s="92">
        <f t="shared" si="3"/>
        <v>1855399539</v>
      </c>
      <c r="U32" s="94">
        <f t="shared" si="3"/>
        <v>21948209672</v>
      </c>
      <c r="V32" s="88">
        <f t="shared" si="3"/>
        <v>2352457502</v>
      </c>
    </row>
    <row r="33" spans="1:22" ht="12">
      <c r="A33" s="51"/>
      <c r="B33" s="127" t="s">
        <v>42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95"/>
      <c r="V33" s="96"/>
    </row>
    <row r="34" spans="1:22" ht="12">
      <c r="A34" s="50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</row>
    <row r="35" spans="1:22" ht="12">
      <c r="A35" s="5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</row>
    <row r="36" spans="1:22" ht="12">
      <c r="A36" s="50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</row>
    <row r="37" spans="1:22" ht="12">
      <c r="A37" s="5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ht="12">
      <c r="A38" s="5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33:T33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3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608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565</v>
      </c>
      <c r="B9" s="75" t="s">
        <v>397</v>
      </c>
      <c r="C9" s="76" t="s">
        <v>398</v>
      </c>
      <c r="D9" s="77">
        <v>72100374</v>
      </c>
      <c r="E9" s="78">
        <v>7284295</v>
      </c>
      <c r="F9" s="78">
        <v>7186419</v>
      </c>
      <c r="G9" s="78">
        <v>0</v>
      </c>
      <c r="H9" s="78">
        <v>0</v>
      </c>
      <c r="I9" s="78">
        <v>283968</v>
      </c>
      <c r="J9" s="78">
        <v>21298508</v>
      </c>
      <c r="K9" s="78">
        <v>85437115</v>
      </c>
      <c r="L9" s="79">
        <v>193590679</v>
      </c>
      <c r="M9" s="77">
        <v>28086876</v>
      </c>
      <c r="N9" s="78">
        <v>6025618</v>
      </c>
      <c r="O9" s="78">
        <v>12998757</v>
      </c>
      <c r="P9" s="78">
        <v>2218406</v>
      </c>
      <c r="Q9" s="78">
        <v>1277120</v>
      </c>
      <c r="R9" s="78">
        <v>0</v>
      </c>
      <c r="S9" s="78">
        <v>254108000</v>
      </c>
      <c r="T9" s="78">
        <v>3718215</v>
      </c>
      <c r="U9" s="80">
        <v>308432992</v>
      </c>
      <c r="V9" s="81">
        <v>110025000</v>
      </c>
    </row>
    <row r="10" spans="1:22" ht="12.75">
      <c r="A10" s="47" t="s">
        <v>565</v>
      </c>
      <c r="B10" s="75" t="s">
        <v>399</v>
      </c>
      <c r="C10" s="76" t="s">
        <v>400</v>
      </c>
      <c r="D10" s="77">
        <v>133219994</v>
      </c>
      <c r="E10" s="78">
        <v>84595375</v>
      </c>
      <c r="F10" s="78">
        <v>26151230</v>
      </c>
      <c r="G10" s="78">
        <v>0</v>
      </c>
      <c r="H10" s="78">
        <v>0</v>
      </c>
      <c r="I10" s="78">
        <v>5706461</v>
      </c>
      <c r="J10" s="78">
        <v>1090890</v>
      </c>
      <c r="K10" s="78">
        <v>151280522</v>
      </c>
      <c r="L10" s="79">
        <v>402044472</v>
      </c>
      <c r="M10" s="77">
        <v>47079856</v>
      </c>
      <c r="N10" s="78">
        <v>106443872</v>
      </c>
      <c r="O10" s="78">
        <v>25251346</v>
      </c>
      <c r="P10" s="78">
        <v>7317570</v>
      </c>
      <c r="Q10" s="78">
        <v>8268196</v>
      </c>
      <c r="R10" s="78">
        <v>0</v>
      </c>
      <c r="S10" s="78">
        <v>313570000</v>
      </c>
      <c r="T10" s="78">
        <v>36385670</v>
      </c>
      <c r="U10" s="80">
        <v>544316510</v>
      </c>
      <c r="V10" s="81">
        <v>139883531</v>
      </c>
    </row>
    <row r="11" spans="1:22" ht="12.75">
      <c r="A11" s="47" t="s">
        <v>565</v>
      </c>
      <c r="B11" s="75" t="s">
        <v>401</v>
      </c>
      <c r="C11" s="76" t="s">
        <v>402</v>
      </c>
      <c r="D11" s="77">
        <v>162336765</v>
      </c>
      <c r="E11" s="78">
        <v>124823351</v>
      </c>
      <c r="F11" s="78">
        <v>23388851</v>
      </c>
      <c r="G11" s="78">
        <v>0</v>
      </c>
      <c r="H11" s="78">
        <v>0</v>
      </c>
      <c r="I11" s="78">
        <v>3307120</v>
      </c>
      <c r="J11" s="78">
        <v>14883649</v>
      </c>
      <c r="K11" s="78">
        <v>200399592</v>
      </c>
      <c r="L11" s="79">
        <v>529139328</v>
      </c>
      <c r="M11" s="77">
        <v>59161073</v>
      </c>
      <c r="N11" s="78">
        <v>140606534</v>
      </c>
      <c r="O11" s="78">
        <v>74972485</v>
      </c>
      <c r="P11" s="78">
        <v>37900904</v>
      </c>
      <c r="Q11" s="78">
        <v>26899416</v>
      </c>
      <c r="R11" s="78">
        <v>0</v>
      </c>
      <c r="S11" s="78">
        <v>143117000</v>
      </c>
      <c r="T11" s="78">
        <v>6467735</v>
      </c>
      <c r="U11" s="80">
        <v>489125147</v>
      </c>
      <c r="V11" s="81">
        <v>102940000</v>
      </c>
    </row>
    <row r="12" spans="1:22" ht="12.75">
      <c r="A12" s="47" t="s">
        <v>566</v>
      </c>
      <c r="B12" s="75" t="s">
        <v>546</v>
      </c>
      <c r="C12" s="76" t="s">
        <v>547</v>
      </c>
      <c r="D12" s="77">
        <v>66903000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33075000</v>
      </c>
      <c r="L12" s="79">
        <v>99978000</v>
      </c>
      <c r="M12" s="77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97137448</v>
      </c>
      <c r="T12" s="78">
        <v>5485169</v>
      </c>
      <c r="U12" s="80">
        <v>102622617</v>
      </c>
      <c r="V12" s="81">
        <v>0</v>
      </c>
    </row>
    <row r="13" spans="1:22" ht="13.5">
      <c r="A13" s="48"/>
      <c r="B13" s="82" t="s">
        <v>609</v>
      </c>
      <c r="C13" s="83"/>
      <c r="D13" s="84">
        <f aca="true" t="shared" si="0" ref="D13:V13">SUM(D9:D12)</f>
        <v>434560133</v>
      </c>
      <c r="E13" s="85">
        <f t="shared" si="0"/>
        <v>216703021</v>
      </c>
      <c r="F13" s="85">
        <f t="shared" si="0"/>
        <v>56726500</v>
      </c>
      <c r="G13" s="85">
        <f t="shared" si="0"/>
        <v>0</v>
      </c>
      <c r="H13" s="85">
        <f t="shared" si="0"/>
        <v>0</v>
      </c>
      <c r="I13" s="85">
        <f t="shared" si="0"/>
        <v>9297549</v>
      </c>
      <c r="J13" s="85">
        <f t="shared" si="0"/>
        <v>37273047</v>
      </c>
      <c r="K13" s="85">
        <f t="shared" si="0"/>
        <v>470192229</v>
      </c>
      <c r="L13" s="86">
        <f t="shared" si="0"/>
        <v>1224752479</v>
      </c>
      <c r="M13" s="84">
        <f t="shared" si="0"/>
        <v>134327805</v>
      </c>
      <c r="N13" s="85">
        <f t="shared" si="0"/>
        <v>253076024</v>
      </c>
      <c r="O13" s="85">
        <f t="shared" si="0"/>
        <v>113222588</v>
      </c>
      <c r="P13" s="85">
        <f t="shared" si="0"/>
        <v>47436880</v>
      </c>
      <c r="Q13" s="85">
        <f t="shared" si="0"/>
        <v>36444732</v>
      </c>
      <c r="R13" s="85">
        <f t="shared" si="0"/>
        <v>0</v>
      </c>
      <c r="S13" s="85">
        <f t="shared" si="0"/>
        <v>807932448</v>
      </c>
      <c r="T13" s="85">
        <f t="shared" si="0"/>
        <v>52056789</v>
      </c>
      <c r="U13" s="87">
        <f t="shared" si="0"/>
        <v>1444497266</v>
      </c>
      <c r="V13" s="88">
        <f t="shared" si="0"/>
        <v>352848531</v>
      </c>
    </row>
    <row r="14" spans="1:22" ht="12.75">
      <c r="A14" s="47" t="s">
        <v>565</v>
      </c>
      <c r="B14" s="75" t="s">
        <v>353</v>
      </c>
      <c r="C14" s="76" t="s">
        <v>354</v>
      </c>
      <c r="D14" s="77">
        <v>28220224</v>
      </c>
      <c r="E14" s="78">
        <v>14507615</v>
      </c>
      <c r="F14" s="78">
        <v>1105833</v>
      </c>
      <c r="G14" s="78">
        <v>0</v>
      </c>
      <c r="H14" s="78">
        <v>0</v>
      </c>
      <c r="I14" s="78">
        <v>1099707</v>
      </c>
      <c r="J14" s="78">
        <v>9465818</v>
      </c>
      <c r="K14" s="78">
        <v>20137197</v>
      </c>
      <c r="L14" s="79">
        <v>74536394</v>
      </c>
      <c r="M14" s="77">
        <v>14421268</v>
      </c>
      <c r="N14" s="78">
        <v>13293608</v>
      </c>
      <c r="O14" s="78">
        <v>8568167</v>
      </c>
      <c r="P14" s="78">
        <v>4316464</v>
      </c>
      <c r="Q14" s="78">
        <v>5130528</v>
      </c>
      <c r="R14" s="78">
        <v>0</v>
      </c>
      <c r="S14" s="78">
        <v>54892000</v>
      </c>
      <c r="T14" s="78">
        <v>7870275</v>
      </c>
      <c r="U14" s="80">
        <v>108492310</v>
      </c>
      <c r="V14" s="81">
        <v>35520000</v>
      </c>
    </row>
    <row r="15" spans="1:22" ht="12.75">
      <c r="A15" s="47" t="s">
        <v>565</v>
      </c>
      <c r="B15" s="75" t="s">
        <v>355</v>
      </c>
      <c r="C15" s="76" t="s">
        <v>356</v>
      </c>
      <c r="D15" s="77">
        <v>93644615</v>
      </c>
      <c r="E15" s="78">
        <v>80024927</v>
      </c>
      <c r="F15" s="78">
        <v>33168241</v>
      </c>
      <c r="G15" s="78">
        <v>0</v>
      </c>
      <c r="H15" s="78">
        <v>0</v>
      </c>
      <c r="I15" s="78">
        <v>7588800</v>
      </c>
      <c r="J15" s="78">
        <v>17792654</v>
      </c>
      <c r="K15" s="78">
        <v>99805318</v>
      </c>
      <c r="L15" s="79">
        <v>332024555</v>
      </c>
      <c r="M15" s="77">
        <v>51738181</v>
      </c>
      <c r="N15" s="78">
        <v>83922065</v>
      </c>
      <c r="O15" s="78">
        <v>34838094</v>
      </c>
      <c r="P15" s="78">
        <v>11599139</v>
      </c>
      <c r="Q15" s="78">
        <v>14262507</v>
      </c>
      <c r="R15" s="78">
        <v>0</v>
      </c>
      <c r="S15" s="78">
        <v>69055000</v>
      </c>
      <c r="T15" s="78">
        <v>15085385</v>
      </c>
      <c r="U15" s="80">
        <v>280500371</v>
      </c>
      <c r="V15" s="81">
        <v>17793000</v>
      </c>
    </row>
    <row r="16" spans="1:22" ht="12.75">
      <c r="A16" s="47" t="s">
        <v>565</v>
      </c>
      <c r="B16" s="75" t="s">
        <v>357</v>
      </c>
      <c r="C16" s="76" t="s">
        <v>358</v>
      </c>
      <c r="D16" s="77">
        <v>25342508</v>
      </c>
      <c r="E16" s="78">
        <v>11294000</v>
      </c>
      <c r="F16" s="78">
        <v>350576</v>
      </c>
      <c r="G16" s="78">
        <v>0</v>
      </c>
      <c r="H16" s="78">
        <v>0</v>
      </c>
      <c r="I16" s="78">
        <v>224440</v>
      </c>
      <c r="J16" s="78">
        <v>4343000</v>
      </c>
      <c r="K16" s="78">
        <v>25147074</v>
      </c>
      <c r="L16" s="79">
        <v>66701598</v>
      </c>
      <c r="M16" s="77">
        <v>8885000</v>
      </c>
      <c r="N16" s="78">
        <v>8064000</v>
      </c>
      <c r="O16" s="78">
        <v>3682000</v>
      </c>
      <c r="P16" s="78">
        <v>1494000</v>
      </c>
      <c r="Q16" s="78">
        <v>1463000</v>
      </c>
      <c r="R16" s="78">
        <v>0</v>
      </c>
      <c r="S16" s="78">
        <v>33550804</v>
      </c>
      <c r="T16" s="78">
        <v>5577899</v>
      </c>
      <c r="U16" s="80">
        <v>62716703</v>
      </c>
      <c r="V16" s="81">
        <v>8165804</v>
      </c>
    </row>
    <row r="17" spans="1:22" ht="12.75">
      <c r="A17" s="47" t="s">
        <v>565</v>
      </c>
      <c r="B17" s="75" t="s">
        <v>359</v>
      </c>
      <c r="C17" s="76" t="s">
        <v>360</v>
      </c>
      <c r="D17" s="77">
        <v>42269984</v>
      </c>
      <c r="E17" s="78">
        <v>25864632</v>
      </c>
      <c r="F17" s="78">
        <v>116830</v>
      </c>
      <c r="G17" s="78">
        <v>0</v>
      </c>
      <c r="H17" s="78">
        <v>0</v>
      </c>
      <c r="I17" s="78">
        <v>2249686</v>
      </c>
      <c r="J17" s="78">
        <v>8619513</v>
      </c>
      <c r="K17" s="78">
        <v>34740400</v>
      </c>
      <c r="L17" s="79">
        <v>113861045</v>
      </c>
      <c r="M17" s="77">
        <v>9309857</v>
      </c>
      <c r="N17" s="78">
        <v>30478454</v>
      </c>
      <c r="O17" s="78">
        <v>11837066</v>
      </c>
      <c r="P17" s="78">
        <v>6886546</v>
      </c>
      <c r="Q17" s="78">
        <v>7286015</v>
      </c>
      <c r="R17" s="78">
        <v>0</v>
      </c>
      <c r="S17" s="78">
        <v>62125000</v>
      </c>
      <c r="T17" s="78">
        <v>5818081</v>
      </c>
      <c r="U17" s="80">
        <v>133741019</v>
      </c>
      <c r="V17" s="81">
        <v>34463000</v>
      </c>
    </row>
    <row r="18" spans="1:22" ht="12.75">
      <c r="A18" s="47" t="s">
        <v>565</v>
      </c>
      <c r="B18" s="75" t="s">
        <v>361</v>
      </c>
      <c r="C18" s="76" t="s">
        <v>362</v>
      </c>
      <c r="D18" s="77">
        <v>27229900</v>
      </c>
      <c r="E18" s="78">
        <v>8559200</v>
      </c>
      <c r="F18" s="78">
        <v>0</v>
      </c>
      <c r="G18" s="78">
        <v>0</v>
      </c>
      <c r="H18" s="78">
        <v>0</v>
      </c>
      <c r="I18" s="78">
        <v>224200</v>
      </c>
      <c r="J18" s="78">
        <v>2666200</v>
      </c>
      <c r="K18" s="78">
        <v>17445900</v>
      </c>
      <c r="L18" s="79">
        <v>56125400</v>
      </c>
      <c r="M18" s="77">
        <v>6724700</v>
      </c>
      <c r="N18" s="78">
        <v>10291300</v>
      </c>
      <c r="O18" s="78">
        <v>2974500</v>
      </c>
      <c r="P18" s="78">
        <v>2813100</v>
      </c>
      <c r="Q18" s="78">
        <v>2213800</v>
      </c>
      <c r="R18" s="78">
        <v>13400</v>
      </c>
      <c r="S18" s="78">
        <v>59456000</v>
      </c>
      <c r="T18" s="78">
        <v>5684400</v>
      </c>
      <c r="U18" s="80">
        <v>90171200</v>
      </c>
      <c r="V18" s="81">
        <v>33087000</v>
      </c>
    </row>
    <row r="19" spans="1:22" ht="12.75">
      <c r="A19" s="47" t="s">
        <v>565</v>
      </c>
      <c r="B19" s="75" t="s">
        <v>363</v>
      </c>
      <c r="C19" s="76" t="s">
        <v>364</v>
      </c>
      <c r="D19" s="77">
        <v>29924979</v>
      </c>
      <c r="E19" s="78">
        <v>8755370</v>
      </c>
      <c r="F19" s="78">
        <v>5375621</v>
      </c>
      <c r="G19" s="78">
        <v>0</v>
      </c>
      <c r="H19" s="78">
        <v>0</v>
      </c>
      <c r="I19" s="78">
        <v>1598733</v>
      </c>
      <c r="J19" s="78">
        <v>5292232</v>
      </c>
      <c r="K19" s="78">
        <v>21503735</v>
      </c>
      <c r="L19" s="79">
        <v>72450670</v>
      </c>
      <c r="M19" s="77">
        <v>5339279</v>
      </c>
      <c r="N19" s="78">
        <v>9632158</v>
      </c>
      <c r="O19" s="78">
        <v>6939621</v>
      </c>
      <c r="P19" s="78">
        <v>1099548</v>
      </c>
      <c r="Q19" s="78">
        <v>1149513</v>
      </c>
      <c r="R19" s="78">
        <v>0</v>
      </c>
      <c r="S19" s="78">
        <v>31815000</v>
      </c>
      <c r="T19" s="78">
        <v>2848601</v>
      </c>
      <c r="U19" s="80">
        <v>58823720</v>
      </c>
      <c r="V19" s="81">
        <v>8679131</v>
      </c>
    </row>
    <row r="20" spans="1:22" ht="12.75">
      <c r="A20" s="47" t="s">
        <v>566</v>
      </c>
      <c r="B20" s="75" t="s">
        <v>554</v>
      </c>
      <c r="C20" s="76" t="s">
        <v>555</v>
      </c>
      <c r="D20" s="77">
        <v>39890945</v>
      </c>
      <c r="E20" s="78">
        <v>0</v>
      </c>
      <c r="F20" s="78">
        <v>0</v>
      </c>
      <c r="G20" s="78">
        <v>0</v>
      </c>
      <c r="H20" s="78">
        <v>0</v>
      </c>
      <c r="I20" s="78">
        <v>86133</v>
      </c>
      <c r="J20" s="78">
        <v>0</v>
      </c>
      <c r="K20" s="78">
        <v>32356960</v>
      </c>
      <c r="L20" s="79">
        <v>72334038</v>
      </c>
      <c r="M20" s="77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53928000</v>
      </c>
      <c r="T20" s="78">
        <v>15303741</v>
      </c>
      <c r="U20" s="80">
        <v>69231741</v>
      </c>
      <c r="V20" s="81">
        <v>0</v>
      </c>
    </row>
    <row r="21" spans="1:22" ht="13.5">
      <c r="A21" s="48"/>
      <c r="B21" s="82" t="s">
        <v>610</v>
      </c>
      <c r="C21" s="83"/>
      <c r="D21" s="84">
        <f aca="true" t="shared" si="1" ref="D21:V21">SUM(D14:D20)</f>
        <v>286523155</v>
      </c>
      <c r="E21" s="85">
        <f t="shared" si="1"/>
        <v>149005744</v>
      </c>
      <c r="F21" s="85">
        <f t="shared" si="1"/>
        <v>40117101</v>
      </c>
      <c r="G21" s="85">
        <f t="shared" si="1"/>
        <v>0</v>
      </c>
      <c r="H21" s="85">
        <f t="shared" si="1"/>
        <v>0</v>
      </c>
      <c r="I21" s="85">
        <f t="shared" si="1"/>
        <v>13071699</v>
      </c>
      <c r="J21" s="85">
        <f t="shared" si="1"/>
        <v>48179417</v>
      </c>
      <c r="K21" s="85">
        <f t="shared" si="1"/>
        <v>251136584</v>
      </c>
      <c r="L21" s="86">
        <f t="shared" si="1"/>
        <v>788033700</v>
      </c>
      <c r="M21" s="84">
        <f t="shared" si="1"/>
        <v>96418285</v>
      </c>
      <c r="N21" s="85">
        <f t="shared" si="1"/>
        <v>155681585</v>
      </c>
      <c r="O21" s="85">
        <f t="shared" si="1"/>
        <v>68839448</v>
      </c>
      <c r="P21" s="85">
        <f t="shared" si="1"/>
        <v>28208797</v>
      </c>
      <c r="Q21" s="85">
        <f t="shared" si="1"/>
        <v>31505363</v>
      </c>
      <c r="R21" s="85">
        <f t="shared" si="1"/>
        <v>13400</v>
      </c>
      <c r="S21" s="85">
        <f t="shared" si="1"/>
        <v>364821804</v>
      </c>
      <c r="T21" s="85">
        <f t="shared" si="1"/>
        <v>58188382</v>
      </c>
      <c r="U21" s="87">
        <f t="shared" si="1"/>
        <v>803677064</v>
      </c>
      <c r="V21" s="88">
        <f t="shared" si="1"/>
        <v>137707935</v>
      </c>
    </row>
    <row r="22" spans="1:22" ht="12.75">
      <c r="A22" s="47" t="s">
        <v>565</v>
      </c>
      <c r="B22" s="75" t="s">
        <v>365</v>
      </c>
      <c r="C22" s="76" t="s">
        <v>366</v>
      </c>
      <c r="D22" s="77">
        <v>37978539</v>
      </c>
      <c r="E22" s="78">
        <v>18850249</v>
      </c>
      <c r="F22" s="78">
        <v>1420402</v>
      </c>
      <c r="G22" s="78">
        <v>0</v>
      </c>
      <c r="H22" s="78">
        <v>0</v>
      </c>
      <c r="I22" s="78">
        <v>886238</v>
      </c>
      <c r="J22" s="78">
        <v>41368920</v>
      </c>
      <c r="K22" s="78">
        <v>93707215</v>
      </c>
      <c r="L22" s="79">
        <v>194211563</v>
      </c>
      <c r="M22" s="77">
        <v>6035684</v>
      </c>
      <c r="N22" s="78">
        <v>12430093</v>
      </c>
      <c r="O22" s="78">
        <v>6709859</v>
      </c>
      <c r="P22" s="78">
        <v>4028499</v>
      </c>
      <c r="Q22" s="78">
        <v>4445751</v>
      </c>
      <c r="R22" s="78">
        <v>0</v>
      </c>
      <c r="S22" s="78">
        <v>50674000</v>
      </c>
      <c r="T22" s="78">
        <v>42251562</v>
      </c>
      <c r="U22" s="80">
        <v>126575448</v>
      </c>
      <c r="V22" s="81">
        <v>13170000</v>
      </c>
    </row>
    <row r="23" spans="1:22" ht="12.75">
      <c r="A23" s="47" t="s">
        <v>565</v>
      </c>
      <c r="B23" s="75" t="s">
        <v>367</v>
      </c>
      <c r="C23" s="76" t="s">
        <v>368</v>
      </c>
      <c r="D23" s="77">
        <v>57256354</v>
      </c>
      <c r="E23" s="78">
        <v>23056378</v>
      </c>
      <c r="F23" s="78">
        <v>400000</v>
      </c>
      <c r="G23" s="78">
        <v>0</v>
      </c>
      <c r="H23" s="78">
        <v>0</v>
      </c>
      <c r="I23" s="78">
        <v>0</v>
      </c>
      <c r="J23" s="78">
        <v>11387766</v>
      </c>
      <c r="K23" s="78">
        <v>69319218</v>
      </c>
      <c r="L23" s="79">
        <v>161419716</v>
      </c>
      <c r="M23" s="77">
        <v>11073398</v>
      </c>
      <c r="N23" s="78">
        <v>36184779</v>
      </c>
      <c r="O23" s="78">
        <v>14434246</v>
      </c>
      <c r="P23" s="78">
        <v>9505493</v>
      </c>
      <c r="Q23" s="78">
        <v>6848859</v>
      </c>
      <c r="R23" s="78">
        <v>0</v>
      </c>
      <c r="S23" s="78">
        <v>67253000</v>
      </c>
      <c r="T23" s="78">
        <v>20486719</v>
      </c>
      <c r="U23" s="80">
        <v>165786494</v>
      </c>
      <c r="V23" s="81">
        <v>14115500</v>
      </c>
    </row>
    <row r="24" spans="1:22" ht="12.75">
      <c r="A24" s="47" t="s">
        <v>565</v>
      </c>
      <c r="B24" s="75" t="s">
        <v>369</v>
      </c>
      <c r="C24" s="76" t="s">
        <v>370</v>
      </c>
      <c r="D24" s="77">
        <v>86497911</v>
      </c>
      <c r="E24" s="78">
        <v>64962822</v>
      </c>
      <c r="F24" s="78">
        <v>2703198</v>
      </c>
      <c r="G24" s="78">
        <v>0</v>
      </c>
      <c r="H24" s="78">
        <v>0</v>
      </c>
      <c r="I24" s="78">
        <v>2381080</v>
      </c>
      <c r="J24" s="78">
        <v>7645369</v>
      </c>
      <c r="K24" s="78">
        <v>91141665</v>
      </c>
      <c r="L24" s="79">
        <v>255332045</v>
      </c>
      <c r="M24" s="77">
        <v>30753954</v>
      </c>
      <c r="N24" s="78">
        <v>61584952</v>
      </c>
      <c r="O24" s="78">
        <v>34144725</v>
      </c>
      <c r="P24" s="78">
        <v>21922905</v>
      </c>
      <c r="Q24" s="78">
        <v>13263926</v>
      </c>
      <c r="R24" s="78">
        <v>176874</v>
      </c>
      <c r="S24" s="78">
        <v>66410997</v>
      </c>
      <c r="T24" s="78">
        <v>39059982</v>
      </c>
      <c r="U24" s="80">
        <v>267318315</v>
      </c>
      <c r="V24" s="81">
        <v>19267000</v>
      </c>
    </row>
    <row r="25" spans="1:22" ht="12.75">
      <c r="A25" s="47" t="s">
        <v>565</v>
      </c>
      <c r="B25" s="75" t="s">
        <v>371</v>
      </c>
      <c r="C25" s="76" t="s">
        <v>372</v>
      </c>
      <c r="D25" s="77">
        <v>21320212</v>
      </c>
      <c r="E25" s="78">
        <v>13022942</v>
      </c>
      <c r="F25" s="78">
        <v>0</v>
      </c>
      <c r="G25" s="78">
        <v>0</v>
      </c>
      <c r="H25" s="78">
        <v>0</v>
      </c>
      <c r="I25" s="78">
        <v>0</v>
      </c>
      <c r="J25" s="78">
        <v>3468928</v>
      </c>
      <c r="K25" s="78">
        <v>42513396</v>
      </c>
      <c r="L25" s="79">
        <v>80325478</v>
      </c>
      <c r="M25" s="77">
        <v>7583793</v>
      </c>
      <c r="N25" s="78">
        <v>9426716</v>
      </c>
      <c r="O25" s="78">
        <v>2953652</v>
      </c>
      <c r="P25" s="78">
        <v>1479682</v>
      </c>
      <c r="Q25" s="78">
        <v>2323998</v>
      </c>
      <c r="R25" s="78">
        <v>0</v>
      </c>
      <c r="S25" s="78">
        <v>37755441</v>
      </c>
      <c r="T25" s="78">
        <v>19590326</v>
      </c>
      <c r="U25" s="80">
        <v>81113608</v>
      </c>
      <c r="V25" s="81">
        <v>9958441</v>
      </c>
    </row>
    <row r="26" spans="1:22" ht="12.75">
      <c r="A26" s="47" t="s">
        <v>565</v>
      </c>
      <c r="B26" s="75" t="s">
        <v>373</v>
      </c>
      <c r="C26" s="76" t="s">
        <v>374</v>
      </c>
      <c r="D26" s="77">
        <v>20271394</v>
      </c>
      <c r="E26" s="78">
        <v>10676000</v>
      </c>
      <c r="F26" s="78">
        <v>247000</v>
      </c>
      <c r="G26" s="78">
        <v>0</v>
      </c>
      <c r="H26" s="78">
        <v>0</v>
      </c>
      <c r="I26" s="78">
        <v>162405</v>
      </c>
      <c r="J26" s="78">
        <v>6110394</v>
      </c>
      <c r="K26" s="78">
        <v>33945409</v>
      </c>
      <c r="L26" s="79">
        <v>71412602</v>
      </c>
      <c r="M26" s="77">
        <v>1636633</v>
      </c>
      <c r="N26" s="78">
        <v>4756859</v>
      </c>
      <c r="O26" s="78">
        <v>3061788</v>
      </c>
      <c r="P26" s="78">
        <v>2442282</v>
      </c>
      <c r="Q26" s="78">
        <v>2059973</v>
      </c>
      <c r="R26" s="78">
        <v>0</v>
      </c>
      <c r="S26" s="78">
        <v>37695999</v>
      </c>
      <c r="T26" s="78">
        <v>2256204</v>
      </c>
      <c r="U26" s="80">
        <v>53909738</v>
      </c>
      <c r="V26" s="81">
        <v>9399999</v>
      </c>
    </row>
    <row r="27" spans="1:22" ht="12.75">
      <c r="A27" s="47" t="s">
        <v>565</v>
      </c>
      <c r="B27" s="75" t="s">
        <v>375</v>
      </c>
      <c r="C27" s="76" t="s">
        <v>376</v>
      </c>
      <c r="D27" s="77">
        <v>29841859</v>
      </c>
      <c r="E27" s="78">
        <v>6713811</v>
      </c>
      <c r="F27" s="78">
        <v>732683</v>
      </c>
      <c r="G27" s="78">
        <v>0</v>
      </c>
      <c r="H27" s="78">
        <v>0</v>
      </c>
      <c r="I27" s="78">
        <v>404988</v>
      </c>
      <c r="J27" s="78">
        <v>0</v>
      </c>
      <c r="K27" s="78">
        <v>25927210</v>
      </c>
      <c r="L27" s="79">
        <v>63620551</v>
      </c>
      <c r="M27" s="77">
        <v>8860244</v>
      </c>
      <c r="N27" s="78">
        <v>16593317</v>
      </c>
      <c r="O27" s="78">
        <v>4886568</v>
      </c>
      <c r="P27" s="78">
        <v>3511799</v>
      </c>
      <c r="Q27" s="78">
        <v>1863872</v>
      </c>
      <c r="R27" s="78">
        <v>0</v>
      </c>
      <c r="S27" s="78">
        <v>47695999</v>
      </c>
      <c r="T27" s="78">
        <v>9320772</v>
      </c>
      <c r="U27" s="80">
        <v>92732571</v>
      </c>
      <c r="V27" s="81">
        <v>18576550</v>
      </c>
    </row>
    <row r="28" spans="1:22" ht="12.75">
      <c r="A28" s="47" t="s">
        <v>565</v>
      </c>
      <c r="B28" s="75" t="s">
        <v>377</v>
      </c>
      <c r="C28" s="76" t="s">
        <v>378</v>
      </c>
      <c r="D28" s="77">
        <v>47255001</v>
      </c>
      <c r="E28" s="78">
        <v>21480261</v>
      </c>
      <c r="F28" s="78">
        <v>0</v>
      </c>
      <c r="G28" s="78">
        <v>0</v>
      </c>
      <c r="H28" s="78">
        <v>0</v>
      </c>
      <c r="I28" s="78">
        <v>1543122</v>
      </c>
      <c r="J28" s="78">
        <v>7662</v>
      </c>
      <c r="K28" s="78">
        <v>45898998</v>
      </c>
      <c r="L28" s="79">
        <v>116185044</v>
      </c>
      <c r="M28" s="77">
        <v>20553728</v>
      </c>
      <c r="N28" s="78">
        <v>19317000</v>
      </c>
      <c r="O28" s="78">
        <v>14268289</v>
      </c>
      <c r="P28" s="78">
        <v>4683000</v>
      </c>
      <c r="Q28" s="78">
        <v>2010000</v>
      </c>
      <c r="R28" s="78">
        <v>0</v>
      </c>
      <c r="S28" s="78">
        <v>48507243</v>
      </c>
      <c r="T28" s="78">
        <v>21847297</v>
      </c>
      <c r="U28" s="80">
        <v>131186557</v>
      </c>
      <c r="V28" s="81">
        <v>13029000</v>
      </c>
    </row>
    <row r="29" spans="1:22" ht="12.75">
      <c r="A29" s="47" t="s">
        <v>565</v>
      </c>
      <c r="B29" s="75" t="s">
        <v>379</v>
      </c>
      <c r="C29" s="76" t="s">
        <v>380</v>
      </c>
      <c r="D29" s="77">
        <v>68676401</v>
      </c>
      <c r="E29" s="78">
        <v>44099000</v>
      </c>
      <c r="F29" s="78">
        <v>633000</v>
      </c>
      <c r="G29" s="78">
        <v>0</v>
      </c>
      <c r="H29" s="78">
        <v>0</v>
      </c>
      <c r="I29" s="78">
        <v>5504604</v>
      </c>
      <c r="J29" s="78">
        <v>15934909</v>
      </c>
      <c r="K29" s="78">
        <v>60865745</v>
      </c>
      <c r="L29" s="79">
        <v>195713659</v>
      </c>
      <c r="M29" s="77">
        <v>13774228</v>
      </c>
      <c r="N29" s="78">
        <v>43055407</v>
      </c>
      <c r="O29" s="78">
        <v>19698261</v>
      </c>
      <c r="P29" s="78">
        <v>5144543</v>
      </c>
      <c r="Q29" s="78">
        <v>3588614</v>
      </c>
      <c r="R29" s="78">
        <v>0</v>
      </c>
      <c r="S29" s="78">
        <v>98892000</v>
      </c>
      <c r="T29" s="78">
        <v>7315121</v>
      </c>
      <c r="U29" s="80">
        <v>191468174</v>
      </c>
      <c r="V29" s="81">
        <v>42093000</v>
      </c>
    </row>
    <row r="30" spans="1:22" ht="12.75">
      <c r="A30" s="47" t="s">
        <v>566</v>
      </c>
      <c r="B30" s="75" t="s">
        <v>556</v>
      </c>
      <c r="C30" s="76" t="s">
        <v>557</v>
      </c>
      <c r="D30" s="77">
        <v>35249903</v>
      </c>
      <c r="E30" s="78">
        <v>0</v>
      </c>
      <c r="F30" s="78">
        <v>0</v>
      </c>
      <c r="G30" s="78">
        <v>0</v>
      </c>
      <c r="H30" s="78">
        <v>0</v>
      </c>
      <c r="I30" s="78">
        <v>63000</v>
      </c>
      <c r="J30" s="78">
        <v>0</v>
      </c>
      <c r="K30" s="78">
        <v>21823371</v>
      </c>
      <c r="L30" s="79">
        <v>57136274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55827000</v>
      </c>
      <c r="T30" s="78">
        <v>3762567</v>
      </c>
      <c r="U30" s="80">
        <v>59589567</v>
      </c>
      <c r="V30" s="81">
        <v>0</v>
      </c>
    </row>
    <row r="31" spans="1:22" ht="13.5">
      <c r="A31" s="48"/>
      <c r="B31" s="82" t="s">
        <v>611</v>
      </c>
      <c r="C31" s="83"/>
      <c r="D31" s="84">
        <f aca="true" t="shared" si="2" ref="D31:V31">SUM(D22:D30)</f>
        <v>404347574</v>
      </c>
      <c r="E31" s="85">
        <f t="shared" si="2"/>
        <v>202861463</v>
      </c>
      <c r="F31" s="85">
        <f t="shared" si="2"/>
        <v>6136283</v>
      </c>
      <c r="G31" s="85">
        <f t="shared" si="2"/>
        <v>0</v>
      </c>
      <c r="H31" s="85">
        <f t="shared" si="2"/>
        <v>0</v>
      </c>
      <c r="I31" s="85">
        <f t="shared" si="2"/>
        <v>10945437</v>
      </c>
      <c r="J31" s="85">
        <f t="shared" si="2"/>
        <v>85923948</v>
      </c>
      <c r="K31" s="85">
        <f t="shared" si="2"/>
        <v>485142227</v>
      </c>
      <c r="L31" s="86">
        <f t="shared" si="2"/>
        <v>1195356932</v>
      </c>
      <c r="M31" s="84">
        <f t="shared" si="2"/>
        <v>100271662</v>
      </c>
      <c r="N31" s="85">
        <f t="shared" si="2"/>
        <v>203349123</v>
      </c>
      <c r="O31" s="85">
        <f t="shared" si="2"/>
        <v>100157388</v>
      </c>
      <c r="P31" s="85">
        <f t="shared" si="2"/>
        <v>52718203</v>
      </c>
      <c r="Q31" s="85">
        <f t="shared" si="2"/>
        <v>36404993</v>
      </c>
      <c r="R31" s="85">
        <f t="shared" si="2"/>
        <v>176874</v>
      </c>
      <c r="S31" s="85">
        <f t="shared" si="2"/>
        <v>510711679</v>
      </c>
      <c r="T31" s="85">
        <f t="shared" si="2"/>
        <v>165890550</v>
      </c>
      <c r="U31" s="87">
        <f t="shared" si="2"/>
        <v>1169680472</v>
      </c>
      <c r="V31" s="88">
        <f t="shared" si="2"/>
        <v>139609490</v>
      </c>
    </row>
    <row r="32" spans="1:22" ht="12.75">
      <c r="A32" s="47" t="s">
        <v>565</v>
      </c>
      <c r="B32" s="75" t="s">
        <v>381</v>
      </c>
      <c r="C32" s="76" t="s">
        <v>382</v>
      </c>
      <c r="D32" s="77">
        <v>108266471</v>
      </c>
      <c r="E32" s="78">
        <v>58723296</v>
      </c>
      <c r="F32" s="78">
        <v>3100217</v>
      </c>
      <c r="G32" s="78">
        <v>0</v>
      </c>
      <c r="H32" s="78">
        <v>0</v>
      </c>
      <c r="I32" s="78">
        <v>1108295</v>
      </c>
      <c r="J32" s="78">
        <v>17267311</v>
      </c>
      <c r="K32" s="78">
        <v>57792563</v>
      </c>
      <c r="L32" s="79">
        <v>246258153</v>
      </c>
      <c r="M32" s="77">
        <v>23272790</v>
      </c>
      <c r="N32" s="78">
        <v>81277164</v>
      </c>
      <c r="O32" s="78">
        <v>19397323</v>
      </c>
      <c r="P32" s="78">
        <v>12188743</v>
      </c>
      <c r="Q32" s="78">
        <v>8844104</v>
      </c>
      <c r="R32" s="78">
        <v>0</v>
      </c>
      <c r="S32" s="78">
        <v>121363000</v>
      </c>
      <c r="T32" s="78">
        <v>13130229</v>
      </c>
      <c r="U32" s="80">
        <v>279473353</v>
      </c>
      <c r="V32" s="81">
        <v>33215200</v>
      </c>
    </row>
    <row r="33" spans="1:22" ht="12.75">
      <c r="A33" s="47" t="s">
        <v>565</v>
      </c>
      <c r="B33" s="75" t="s">
        <v>383</v>
      </c>
      <c r="C33" s="76" t="s">
        <v>384</v>
      </c>
      <c r="D33" s="77">
        <v>30788458</v>
      </c>
      <c r="E33" s="78">
        <v>0</v>
      </c>
      <c r="F33" s="78">
        <v>1435494</v>
      </c>
      <c r="G33" s="78">
        <v>0</v>
      </c>
      <c r="H33" s="78">
        <v>0</v>
      </c>
      <c r="I33" s="78">
        <v>0</v>
      </c>
      <c r="J33" s="78">
        <v>0</v>
      </c>
      <c r="K33" s="78">
        <v>25493300</v>
      </c>
      <c r="L33" s="79">
        <v>57717252</v>
      </c>
      <c r="M33" s="77">
        <v>4674492</v>
      </c>
      <c r="N33" s="78">
        <v>0</v>
      </c>
      <c r="O33" s="78">
        <v>4621768</v>
      </c>
      <c r="P33" s="78">
        <v>1917455</v>
      </c>
      <c r="Q33" s="78">
        <v>3094305</v>
      </c>
      <c r="R33" s="78">
        <v>0</v>
      </c>
      <c r="S33" s="78">
        <v>38636000</v>
      </c>
      <c r="T33" s="78">
        <v>4881674</v>
      </c>
      <c r="U33" s="80">
        <v>57825694</v>
      </c>
      <c r="V33" s="81">
        <v>10691000</v>
      </c>
    </row>
    <row r="34" spans="1:22" ht="12.75">
      <c r="A34" s="47" t="s">
        <v>565</v>
      </c>
      <c r="B34" s="75" t="s">
        <v>385</v>
      </c>
      <c r="C34" s="76" t="s">
        <v>386</v>
      </c>
      <c r="D34" s="77">
        <v>85543539</v>
      </c>
      <c r="E34" s="78">
        <v>42131000</v>
      </c>
      <c r="F34" s="78">
        <v>17757792</v>
      </c>
      <c r="G34" s="78">
        <v>0</v>
      </c>
      <c r="H34" s="78">
        <v>0</v>
      </c>
      <c r="I34" s="78">
        <v>5749000</v>
      </c>
      <c r="J34" s="78">
        <v>12466105</v>
      </c>
      <c r="K34" s="78">
        <v>76545371</v>
      </c>
      <c r="L34" s="79">
        <v>240192807</v>
      </c>
      <c r="M34" s="77">
        <v>37419454</v>
      </c>
      <c r="N34" s="78">
        <v>57055973</v>
      </c>
      <c r="O34" s="78">
        <v>55213926</v>
      </c>
      <c r="P34" s="78">
        <v>23663150</v>
      </c>
      <c r="Q34" s="78">
        <v>28076127</v>
      </c>
      <c r="R34" s="78">
        <v>0</v>
      </c>
      <c r="S34" s="78">
        <v>60974100</v>
      </c>
      <c r="T34" s="78">
        <v>11214499</v>
      </c>
      <c r="U34" s="80">
        <v>273617229</v>
      </c>
      <c r="V34" s="81">
        <v>17100000</v>
      </c>
    </row>
    <row r="35" spans="1:22" ht="12.75">
      <c r="A35" s="47" t="s">
        <v>565</v>
      </c>
      <c r="B35" s="75" t="s">
        <v>387</v>
      </c>
      <c r="C35" s="76" t="s">
        <v>388</v>
      </c>
      <c r="D35" s="77">
        <v>32584021</v>
      </c>
      <c r="E35" s="78">
        <v>25511785</v>
      </c>
      <c r="F35" s="78">
        <v>0</v>
      </c>
      <c r="G35" s="78">
        <v>0</v>
      </c>
      <c r="H35" s="78">
        <v>0</v>
      </c>
      <c r="I35" s="78">
        <v>0</v>
      </c>
      <c r="J35" s="78">
        <v>6102913</v>
      </c>
      <c r="K35" s="78">
        <v>39054745</v>
      </c>
      <c r="L35" s="79">
        <v>103253464</v>
      </c>
      <c r="M35" s="77">
        <v>16466178</v>
      </c>
      <c r="N35" s="78">
        <v>29950715</v>
      </c>
      <c r="O35" s="78">
        <v>8390083</v>
      </c>
      <c r="P35" s="78">
        <v>4589464</v>
      </c>
      <c r="Q35" s="78">
        <v>6537263</v>
      </c>
      <c r="R35" s="78">
        <v>0</v>
      </c>
      <c r="S35" s="78">
        <v>46709000</v>
      </c>
      <c r="T35" s="78">
        <v>14029915</v>
      </c>
      <c r="U35" s="80">
        <v>126672618</v>
      </c>
      <c r="V35" s="81">
        <v>22606000</v>
      </c>
    </row>
    <row r="36" spans="1:22" ht="12.75">
      <c r="A36" s="47" t="s">
        <v>565</v>
      </c>
      <c r="B36" s="75" t="s">
        <v>389</v>
      </c>
      <c r="C36" s="76" t="s">
        <v>390</v>
      </c>
      <c r="D36" s="77">
        <v>348933183</v>
      </c>
      <c r="E36" s="78">
        <v>187425000</v>
      </c>
      <c r="F36" s="78">
        <v>7350000</v>
      </c>
      <c r="G36" s="78">
        <v>0</v>
      </c>
      <c r="H36" s="78">
        <v>0</v>
      </c>
      <c r="I36" s="78">
        <v>12836078</v>
      </c>
      <c r="J36" s="78">
        <v>14000000</v>
      </c>
      <c r="K36" s="78">
        <v>218612330</v>
      </c>
      <c r="L36" s="79">
        <v>789156591</v>
      </c>
      <c r="M36" s="77">
        <v>105429335</v>
      </c>
      <c r="N36" s="78">
        <v>335655604</v>
      </c>
      <c r="O36" s="78">
        <v>66765749</v>
      </c>
      <c r="P36" s="78">
        <v>36736462</v>
      </c>
      <c r="Q36" s="78">
        <v>35292481</v>
      </c>
      <c r="R36" s="78">
        <v>0</v>
      </c>
      <c r="S36" s="78">
        <v>125729000</v>
      </c>
      <c r="T36" s="78">
        <v>59978239</v>
      </c>
      <c r="U36" s="80">
        <v>765586870</v>
      </c>
      <c r="V36" s="81">
        <v>28874348</v>
      </c>
    </row>
    <row r="37" spans="1:22" ht="12.75">
      <c r="A37" s="47" t="s">
        <v>566</v>
      </c>
      <c r="B37" s="75" t="s">
        <v>558</v>
      </c>
      <c r="C37" s="76" t="s">
        <v>559</v>
      </c>
      <c r="D37" s="77">
        <v>53238773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50000</v>
      </c>
      <c r="K37" s="78">
        <v>20494965</v>
      </c>
      <c r="L37" s="79">
        <v>73783738</v>
      </c>
      <c r="M37" s="77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74315000</v>
      </c>
      <c r="T37" s="78">
        <v>960000</v>
      </c>
      <c r="U37" s="80">
        <v>75275000</v>
      </c>
      <c r="V37" s="81">
        <v>0</v>
      </c>
    </row>
    <row r="38" spans="1:22" ht="13.5">
      <c r="A38" s="48"/>
      <c r="B38" s="82" t="s">
        <v>612</v>
      </c>
      <c r="C38" s="83"/>
      <c r="D38" s="84">
        <f aca="true" t="shared" si="3" ref="D38:V38">SUM(D32:D37)</f>
        <v>659354445</v>
      </c>
      <c r="E38" s="85">
        <f t="shared" si="3"/>
        <v>313791081</v>
      </c>
      <c r="F38" s="85">
        <f t="shared" si="3"/>
        <v>29643503</v>
      </c>
      <c r="G38" s="85">
        <f t="shared" si="3"/>
        <v>0</v>
      </c>
      <c r="H38" s="85">
        <f t="shared" si="3"/>
        <v>0</v>
      </c>
      <c r="I38" s="85">
        <f t="shared" si="3"/>
        <v>19693373</v>
      </c>
      <c r="J38" s="85">
        <f t="shared" si="3"/>
        <v>49886329</v>
      </c>
      <c r="K38" s="85">
        <f t="shared" si="3"/>
        <v>437993274</v>
      </c>
      <c r="L38" s="86">
        <f t="shared" si="3"/>
        <v>1510362005</v>
      </c>
      <c r="M38" s="84">
        <f t="shared" si="3"/>
        <v>187262249</v>
      </c>
      <c r="N38" s="85">
        <f t="shared" si="3"/>
        <v>503939456</v>
      </c>
      <c r="O38" s="85">
        <f t="shared" si="3"/>
        <v>154388849</v>
      </c>
      <c r="P38" s="85">
        <f t="shared" si="3"/>
        <v>79095274</v>
      </c>
      <c r="Q38" s="85">
        <f t="shared" si="3"/>
        <v>81844280</v>
      </c>
      <c r="R38" s="85">
        <f t="shared" si="3"/>
        <v>0</v>
      </c>
      <c r="S38" s="85">
        <f t="shared" si="3"/>
        <v>467726100</v>
      </c>
      <c r="T38" s="85">
        <f t="shared" si="3"/>
        <v>104194556</v>
      </c>
      <c r="U38" s="87">
        <f t="shared" si="3"/>
        <v>1578450764</v>
      </c>
      <c r="V38" s="88">
        <f t="shared" si="3"/>
        <v>112486548</v>
      </c>
    </row>
    <row r="39" spans="1:22" ht="12.75">
      <c r="A39" s="47" t="s">
        <v>565</v>
      </c>
      <c r="B39" s="75" t="s">
        <v>83</v>
      </c>
      <c r="C39" s="76" t="s">
        <v>84</v>
      </c>
      <c r="D39" s="77">
        <v>760561532</v>
      </c>
      <c r="E39" s="78">
        <v>498960000</v>
      </c>
      <c r="F39" s="78">
        <v>99550000</v>
      </c>
      <c r="G39" s="78">
        <v>0</v>
      </c>
      <c r="H39" s="78">
        <v>0</v>
      </c>
      <c r="I39" s="78">
        <v>24663145</v>
      </c>
      <c r="J39" s="78">
        <v>248650000</v>
      </c>
      <c r="K39" s="78">
        <v>555789934</v>
      </c>
      <c r="L39" s="79">
        <v>2188174611</v>
      </c>
      <c r="M39" s="77">
        <v>594269890</v>
      </c>
      <c r="N39" s="78">
        <v>781007276</v>
      </c>
      <c r="O39" s="78">
        <v>287935597</v>
      </c>
      <c r="P39" s="78">
        <v>67631483</v>
      </c>
      <c r="Q39" s="78">
        <v>50579025</v>
      </c>
      <c r="R39" s="78">
        <v>0</v>
      </c>
      <c r="S39" s="78">
        <v>430952000</v>
      </c>
      <c r="T39" s="78">
        <v>211235207</v>
      </c>
      <c r="U39" s="80">
        <v>2423610478</v>
      </c>
      <c r="V39" s="81">
        <v>226036358</v>
      </c>
    </row>
    <row r="40" spans="1:22" ht="12.75">
      <c r="A40" s="47" t="s">
        <v>565</v>
      </c>
      <c r="B40" s="75" t="s">
        <v>391</v>
      </c>
      <c r="C40" s="76" t="s">
        <v>392</v>
      </c>
      <c r="D40" s="77">
        <v>62891121</v>
      </c>
      <c r="E40" s="78">
        <v>41238400</v>
      </c>
      <c r="F40" s="78">
        <v>7508124</v>
      </c>
      <c r="G40" s="78">
        <v>2965000</v>
      </c>
      <c r="H40" s="78">
        <v>14826000</v>
      </c>
      <c r="I40" s="78">
        <v>6555117</v>
      </c>
      <c r="J40" s="78">
        <v>15427604</v>
      </c>
      <c r="K40" s="78">
        <v>77404574</v>
      </c>
      <c r="L40" s="79">
        <v>228815940</v>
      </c>
      <c r="M40" s="77">
        <v>7924716</v>
      </c>
      <c r="N40" s="78">
        <v>33811000</v>
      </c>
      <c r="O40" s="78">
        <v>16607000</v>
      </c>
      <c r="P40" s="78">
        <v>2325000</v>
      </c>
      <c r="Q40" s="78">
        <v>9543000</v>
      </c>
      <c r="R40" s="78">
        <v>0</v>
      </c>
      <c r="S40" s="78">
        <v>84345152</v>
      </c>
      <c r="T40" s="78">
        <v>31520524</v>
      </c>
      <c r="U40" s="80">
        <v>186076392</v>
      </c>
      <c r="V40" s="81">
        <v>0</v>
      </c>
    </row>
    <row r="41" spans="1:22" ht="12.75">
      <c r="A41" s="47" t="s">
        <v>565</v>
      </c>
      <c r="B41" s="75" t="s">
        <v>393</v>
      </c>
      <c r="C41" s="76" t="s">
        <v>394</v>
      </c>
      <c r="D41" s="77">
        <v>44701757</v>
      </c>
      <c r="E41" s="78">
        <v>40626365</v>
      </c>
      <c r="F41" s="78">
        <v>7905000</v>
      </c>
      <c r="G41" s="78">
        <v>0</v>
      </c>
      <c r="H41" s="78">
        <v>0</v>
      </c>
      <c r="I41" s="78">
        <v>266135</v>
      </c>
      <c r="J41" s="78">
        <v>28922301</v>
      </c>
      <c r="K41" s="78">
        <v>41894106</v>
      </c>
      <c r="L41" s="79">
        <v>164315664</v>
      </c>
      <c r="M41" s="77">
        <v>9926626</v>
      </c>
      <c r="N41" s="78">
        <v>21950348</v>
      </c>
      <c r="O41" s="78">
        <v>9224801</v>
      </c>
      <c r="P41" s="78">
        <v>7063358</v>
      </c>
      <c r="Q41" s="78">
        <v>6857400</v>
      </c>
      <c r="R41" s="78">
        <v>0</v>
      </c>
      <c r="S41" s="78">
        <v>81767212</v>
      </c>
      <c r="T41" s="78">
        <v>17917707</v>
      </c>
      <c r="U41" s="80">
        <v>154707452</v>
      </c>
      <c r="V41" s="81">
        <v>31794964</v>
      </c>
    </row>
    <row r="42" spans="1:22" ht="12.75">
      <c r="A42" s="47" t="s">
        <v>565</v>
      </c>
      <c r="B42" s="75" t="s">
        <v>395</v>
      </c>
      <c r="C42" s="76" t="s">
        <v>396</v>
      </c>
      <c r="D42" s="77">
        <v>109546777</v>
      </c>
      <c r="E42" s="78">
        <v>72821685</v>
      </c>
      <c r="F42" s="78">
        <v>25200000</v>
      </c>
      <c r="G42" s="78">
        <v>0</v>
      </c>
      <c r="H42" s="78">
        <v>0</v>
      </c>
      <c r="I42" s="78">
        <v>0</v>
      </c>
      <c r="J42" s="78">
        <v>13180892</v>
      </c>
      <c r="K42" s="78">
        <v>106267151</v>
      </c>
      <c r="L42" s="79">
        <v>327016505</v>
      </c>
      <c r="M42" s="77">
        <v>29694577</v>
      </c>
      <c r="N42" s="78">
        <v>90667583</v>
      </c>
      <c r="O42" s="78">
        <v>45211082</v>
      </c>
      <c r="P42" s="78">
        <v>20474185</v>
      </c>
      <c r="Q42" s="78">
        <v>10783675</v>
      </c>
      <c r="R42" s="78">
        <v>0</v>
      </c>
      <c r="S42" s="78">
        <v>123555756</v>
      </c>
      <c r="T42" s="78">
        <v>40849601</v>
      </c>
      <c r="U42" s="80">
        <v>361236459</v>
      </c>
      <c r="V42" s="81">
        <v>17746629</v>
      </c>
    </row>
    <row r="43" spans="1:22" ht="12.75">
      <c r="A43" s="47" t="s">
        <v>566</v>
      </c>
      <c r="B43" s="75" t="s">
        <v>560</v>
      </c>
      <c r="C43" s="76" t="s">
        <v>561</v>
      </c>
      <c r="D43" s="77">
        <v>74126110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3000</v>
      </c>
      <c r="K43" s="78">
        <v>57227399</v>
      </c>
      <c r="L43" s="79">
        <v>131356509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124488000</v>
      </c>
      <c r="T43" s="78">
        <v>6793780</v>
      </c>
      <c r="U43" s="80">
        <v>131281780</v>
      </c>
      <c r="V43" s="81">
        <v>0</v>
      </c>
    </row>
    <row r="44" spans="1:22" ht="13.5">
      <c r="A44" s="48"/>
      <c r="B44" s="82" t="s">
        <v>613</v>
      </c>
      <c r="C44" s="83"/>
      <c r="D44" s="84">
        <f aca="true" t="shared" si="4" ref="D44:V44">SUM(D39:D43)</f>
        <v>1051827297</v>
      </c>
      <c r="E44" s="85">
        <f t="shared" si="4"/>
        <v>653646450</v>
      </c>
      <c r="F44" s="85">
        <f t="shared" si="4"/>
        <v>140163124</v>
      </c>
      <c r="G44" s="85">
        <f t="shared" si="4"/>
        <v>2965000</v>
      </c>
      <c r="H44" s="85">
        <f t="shared" si="4"/>
        <v>14826000</v>
      </c>
      <c r="I44" s="85">
        <f t="shared" si="4"/>
        <v>31484397</v>
      </c>
      <c r="J44" s="85">
        <f t="shared" si="4"/>
        <v>306183797</v>
      </c>
      <c r="K44" s="85">
        <f t="shared" si="4"/>
        <v>838583164</v>
      </c>
      <c r="L44" s="86">
        <f t="shared" si="4"/>
        <v>3039679229</v>
      </c>
      <c r="M44" s="84">
        <f t="shared" si="4"/>
        <v>641815809</v>
      </c>
      <c r="N44" s="85">
        <f t="shared" si="4"/>
        <v>927436207</v>
      </c>
      <c r="O44" s="85">
        <f t="shared" si="4"/>
        <v>358978480</v>
      </c>
      <c r="P44" s="85">
        <f t="shared" si="4"/>
        <v>97494026</v>
      </c>
      <c r="Q44" s="85">
        <f t="shared" si="4"/>
        <v>77763100</v>
      </c>
      <c r="R44" s="85">
        <f t="shared" si="4"/>
        <v>0</v>
      </c>
      <c r="S44" s="85">
        <f t="shared" si="4"/>
        <v>845108120</v>
      </c>
      <c r="T44" s="85">
        <f t="shared" si="4"/>
        <v>308316819</v>
      </c>
      <c r="U44" s="87">
        <f t="shared" si="4"/>
        <v>3256912561</v>
      </c>
      <c r="V44" s="88">
        <f t="shared" si="4"/>
        <v>275577951</v>
      </c>
    </row>
    <row r="45" spans="1:22" ht="13.5">
      <c r="A45" s="49"/>
      <c r="B45" s="89" t="s">
        <v>614</v>
      </c>
      <c r="C45" s="90"/>
      <c r="D45" s="91">
        <f aca="true" t="shared" si="5" ref="D45:V45">SUM(D9:D12,D14:D20,D22:D30,D32:D37,D39:D43)</f>
        <v>2836612604</v>
      </c>
      <c r="E45" s="92">
        <f t="shared" si="5"/>
        <v>1536007759</v>
      </c>
      <c r="F45" s="92">
        <f t="shared" si="5"/>
        <v>272786511</v>
      </c>
      <c r="G45" s="92">
        <f t="shared" si="5"/>
        <v>2965000</v>
      </c>
      <c r="H45" s="92">
        <f t="shared" si="5"/>
        <v>14826000</v>
      </c>
      <c r="I45" s="92">
        <f t="shared" si="5"/>
        <v>84492455</v>
      </c>
      <c r="J45" s="92">
        <f t="shared" si="5"/>
        <v>527446538</v>
      </c>
      <c r="K45" s="92">
        <f t="shared" si="5"/>
        <v>2483047478</v>
      </c>
      <c r="L45" s="93">
        <f t="shared" si="5"/>
        <v>7758184345</v>
      </c>
      <c r="M45" s="91">
        <f t="shared" si="5"/>
        <v>1160095810</v>
      </c>
      <c r="N45" s="92">
        <f t="shared" si="5"/>
        <v>2043482395</v>
      </c>
      <c r="O45" s="92">
        <f t="shared" si="5"/>
        <v>795586753</v>
      </c>
      <c r="P45" s="92">
        <f t="shared" si="5"/>
        <v>304953180</v>
      </c>
      <c r="Q45" s="92">
        <f t="shared" si="5"/>
        <v>263962468</v>
      </c>
      <c r="R45" s="92">
        <f t="shared" si="5"/>
        <v>190274</v>
      </c>
      <c r="S45" s="92">
        <f t="shared" si="5"/>
        <v>2996300151</v>
      </c>
      <c r="T45" s="92">
        <f t="shared" si="5"/>
        <v>688647096</v>
      </c>
      <c r="U45" s="94">
        <f t="shared" si="5"/>
        <v>8253218127</v>
      </c>
      <c r="V45" s="88">
        <f t="shared" si="5"/>
        <v>1018230455</v>
      </c>
    </row>
    <row r="46" spans="1:22" ht="12">
      <c r="A46" s="51"/>
      <c r="B46" s="127" t="s">
        <v>42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46:T4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615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565</v>
      </c>
      <c r="B9" s="75" t="s">
        <v>403</v>
      </c>
      <c r="C9" s="76" t="s">
        <v>404</v>
      </c>
      <c r="D9" s="77">
        <v>142532544</v>
      </c>
      <c r="E9" s="78">
        <v>0</v>
      </c>
      <c r="F9" s="78">
        <v>27121761</v>
      </c>
      <c r="G9" s="78">
        <v>0</v>
      </c>
      <c r="H9" s="78">
        <v>0</v>
      </c>
      <c r="I9" s="78">
        <v>210764</v>
      </c>
      <c r="J9" s="78">
        <v>42868067</v>
      </c>
      <c r="K9" s="78">
        <v>289979460</v>
      </c>
      <c r="L9" s="79">
        <v>502712596</v>
      </c>
      <c r="M9" s="77">
        <v>52046184</v>
      </c>
      <c r="N9" s="78">
        <v>0</v>
      </c>
      <c r="O9" s="78">
        <v>22844765</v>
      </c>
      <c r="P9" s="78">
        <v>0</v>
      </c>
      <c r="Q9" s="78">
        <v>20306305</v>
      </c>
      <c r="R9" s="78">
        <v>0</v>
      </c>
      <c r="S9" s="78">
        <v>532680000</v>
      </c>
      <c r="T9" s="78">
        <v>27482869</v>
      </c>
      <c r="U9" s="80">
        <v>655360123</v>
      </c>
      <c r="V9" s="81">
        <v>194780000</v>
      </c>
    </row>
    <row r="10" spans="1:22" ht="12.75">
      <c r="A10" s="47" t="s">
        <v>565</v>
      </c>
      <c r="B10" s="75" t="s">
        <v>85</v>
      </c>
      <c r="C10" s="76" t="s">
        <v>86</v>
      </c>
      <c r="D10" s="77">
        <v>408710000</v>
      </c>
      <c r="E10" s="78">
        <v>480920000</v>
      </c>
      <c r="F10" s="78">
        <v>84950000</v>
      </c>
      <c r="G10" s="78">
        <v>0</v>
      </c>
      <c r="H10" s="78">
        <v>0</v>
      </c>
      <c r="I10" s="78">
        <v>116467000</v>
      </c>
      <c r="J10" s="78">
        <v>285000000</v>
      </c>
      <c r="K10" s="78">
        <v>1060267000</v>
      </c>
      <c r="L10" s="79">
        <v>2436314000</v>
      </c>
      <c r="M10" s="77">
        <v>336016077</v>
      </c>
      <c r="N10" s="78">
        <v>496768118</v>
      </c>
      <c r="O10" s="78">
        <v>161215078</v>
      </c>
      <c r="P10" s="78">
        <v>53478360</v>
      </c>
      <c r="Q10" s="78">
        <v>55862000</v>
      </c>
      <c r="R10" s="78">
        <v>0</v>
      </c>
      <c r="S10" s="78">
        <v>990675000</v>
      </c>
      <c r="T10" s="78">
        <v>116782367</v>
      </c>
      <c r="U10" s="80">
        <v>2210797000</v>
      </c>
      <c r="V10" s="81">
        <v>297797000</v>
      </c>
    </row>
    <row r="11" spans="1:22" ht="12.75">
      <c r="A11" s="47" t="s">
        <v>565</v>
      </c>
      <c r="B11" s="75" t="s">
        <v>87</v>
      </c>
      <c r="C11" s="76" t="s">
        <v>88</v>
      </c>
      <c r="D11" s="77">
        <v>736126969</v>
      </c>
      <c r="E11" s="78">
        <v>1731762164</v>
      </c>
      <c r="F11" s="78">
        <v>409557728</v>
      </c>
      <c r="G11" s="78">
        <v>0</v>
      </c>
      <c r="H11" s="78">
        <v>0</v>
      </c>
      <c r="I11" s="78">
        <v>106211514</v>
      </c>
      <c r="J11" s="78">
        <v>500637713</v>
      </c>
      <c r="K11" s="78">
        <v>1544421927</v>
      </c>
      <c r="L11" s="79">
        <v>5028718015</v>
      </c>
      <c r="M11" s="77">
        <v>362089457</v>
      </c>
      <c r="N11" s="78">
        <v>2105406155</v>
      </c>
      <c r="O11" s="78">
        <v>619816941</v>
      </c>
      <c r="P11" s="78">
        <v>334763703</v>
      </c>
      <c r="Q11" s="78">
        <v>166232452</v>
      </c>
      <c r="R11" s="78">
        <v>269011</v>
      </c>
      <c r="S11" s="78">
        <v>1240695602</v>
      </c>
      <c r="T11" s="78">
        <v>704225775</v>
      </c>
      <c r="U11" s="80">
        <v>5533499096</v>
      </c>
      <c r="V11" s="81">
        <v>470684000</v>
      </c>
    </row>
    <row r="12" spans="1:22" ht="12.75">
      <c r="A12" s="47" t="s">
        <v>565</v>
      </c>
      <c r="B12" s="75" t="s">
        <v>405</v>
      </c>
      <c r="C12" s="76" t="s">
        <v>406</v>
      </c>
      <c r="D12" s="77">
        <v>54413546</v>
      </c>
      <c r="E12" s="78">
        <v>29913764</v>
      </c>
      <c r="F12" s="78">
        <v>1236345</v>
      </c>
      <c r="G12" s="78">
        <v>0</v>
      </c>
      <c r="H12" s="78">
        <v>0</v>
      </c>
      <c r="I12" s="78">
        <v>1000000</v>
      </c>
      <c r="J12" s="78">
        <v>18990000</v>
      </c>
      <c r="K12" s="78">
        <v>137489589</v>
      </c>
      <c r="L12" s="79">
        <v>243043244</v>
      </c>
      <c r="M12" s="77">
        <v>8432000</v>
      </c>
      <c r="N12" s="78">
        <v>46941468</v>
      </c>
      <c r="O12" s="78">
        <v>12744849</v>
      </c>
      <c r="P12" s="78">
        <v>4847094</v>
      </c>
      <c r="Q12" s="78">
        <v>2421638</v>
      </c>
      <c r="R12" s="78">
        <v>0</v>
      </c>
      <c r="S12" s="78">
        <v>149202000</v>
      </c>
      <c r="T12" s="78">
        <v>73732809</v>
      </c>
      <c r="U12" s="80">
        <v>298321858</v>
      </c>
      <c r="V12" s="81">
        <v>54554650</v>
      </c>
    </row>
    <row r="13" spans="1:22" ht="12.75">
      <c r="A13" s="47" t="s">
        <v>565</v>
      </c>
      <c r="B13" s="75" t="s">
        <v>407</v>
      </c>
      <c r="C13" s="76" t="s">
        <v>408</v>
      </c>
      <c r="D13" s="77">
        <v>247586511</v>
      </c>
      <c r="E13" s="78">
        <v>0</v>
      </c>
      <c r="F13" s="78">
        <v>88000000</v>
      </c>
      <c r="G13" s="78">
        <v>0</v>
      </c>
      <c r="H13" s="78">
        <v>0</v>
      </c>
      <c r="I13" s="78">
        <v>7385000</v>
      </c>
      <c r="J13" s="78">
        <v>122026230</v>
      </c>
      <c r="K13" s="78">
        <v>462767284</v>
      </c>
      <c r="L13" s="79">
        <v>927765025</v>
      </c>
      <c r="M13" s="77">
        <v>132173585</v>
      </c>
      <c r="N13" s="78">
        <v>0</v>
      </c>
      <c r="O13" s="78">
        <v>143788142</v>
      </c>
      <c r="P13" s="78">
        <v>3514108</v>
      </c>
      <c r="Q13" s="78">
        <v>12225910</v>
      </c>
      <c r="R13" s="78">
        <v>0</v>
      </c>
      <c r="S13" s="78">
        <v>650474084</v>
      </c>
      <c r="T13" s="78">
        <v>84600370</v>
      </c>
      <c r="U13" s="80">
        <v>1026776199</v>
      </c>
      <c r="V13" s="81">
        <v>221790631</v>
      </c>
    </row>
    <row r="14" spans="1:22" ht="12.75">
      <c r="A14" s="47" t="s">
        <v>566</v>
      </c>
      <c r="B14" s="75" t="s">
        <v>530</v>
      </c>
      <c r="C14" s="76" t="s">
        <v>531</v>
      </c>
      <c r="D14" s="77">
        <v>188758282</v>
      </c>
      <c r="E14" s="78">
        <v>0</v>
      </c>
      <c r="F14" s="78">
        <v>0</v>
      </c>
      <c r="G14" s="78">
        <v>0</v>
      </c>
      <c r="H14" s="78">
        <v>0</v>
      </c>
      <c r="I14" s="78">
        <v>103000</v>
      </c>
      <c r="J14" s="78">
        <v>0</v>
      </c>
      <c r="K14" s="78">
        <v>128231815</v>
      </c>
      <c r="L14" s="79">
        <v>317093097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341323000</v>
      </c>
      <c r="T14" s="78">
        <v>1600000</v>
      </c>
      <c r="U14" s="80">
        <v>342923000</v>
      </c>
      <c r="V14" s="81">
        <v>0</v>
      </c>
    </row>
    <row r="15" spans="1:22" ht="13.5">
      <c r="A15" s="48"/>
      <c r="B15" s="82" t="s">
        <v>616</v>
      </c>
      <c r="C15" s="83"/>
      <c r="D15" s="84">
        <f aca="true" t="shared" si="0" ref="D15:V15">SUM(D9:D14)</f>
        <v>1778127852</v>
      </c>
      <c r="E15" s="85">
        <f t="shared" si="0"/>
        <v>2242595928</v>
      </c>
      <c r="F15" s="85">
        <f t="shared" si="0"/>
        <v>610865834</v>
      </c>
      <c r="G15" s="85">
        <f t="shared" si="0"/>
        <v>0</v>
      </c>
      <c r="H15" s="85">
        <f t="shared" si="0"/>
        <v>0</v>
      </c>
      <c r="I15" s="85">
        <f t="shared" si="0"/>
        <v>231377278</v>
      </c>
      <c r="J15" s="85">
        <f t="shared" si="0"/>
        <v>969522010</v>
      </c>
      <c r="K15" s="85">
        <f t="shared" si="0"/>
        <v>3623157075</v>
      </c>
      <c r="L15" s="86">
        <f t="shared" si="0"/>
        <v>9455645977</v>
      </c>
      <c r="M15" s="84">
        <f t="shared" si="0"/>
        <v>890757303</v>
      </c>
      <c r="N15" s="85">
        <f t="shared" si="0"/>
        <v>2649115741</v>
      </c>
      <c r="O15" s="85">
        <f t="shared" si="0"/>
        <v>960409775</v>
      </c>
      <c r="P15" s="85">
        <f t="shared" si="0"/>
        <v>396603265</v>
      </c>
      <c r="Q15" s="85">
        <f t="shared" si="0"/>
        <v>257048305</v>
      </c>
      <c r="R15" s="85">
        <f t="shared" si="0"/>
        <v>269011</v>
      </c>
      <c r="S15" s="85">
        <f t="shared" si="0"/>
        <v>3905049686</v>
      </c>
      <c r="T15" s="85">
        <f t="shared" si="0"/>
        <v>1008424190</v>
      </c>
      <c r="U15" s="87">
        <f t="shared" si="0"/>
        <v>10067677276</v>
      </c>
      <c r="V15" s="88">
        <f t="shared" si="0"/>
        <v>1239606281</v>
      </c>
    </row>
    <row r="16" spans="1:22" ht="12.75">
      <c r="A16" s="47" t="s">
        <v>565</v>
      </c>
      <c r="B16" s="75" t="s">
        <v>409</v>
      </c>
      <c r="C16" s="76" t="s">
        <v>410</v>
      </c>
      <c r="D16" s="77">
        <v>78299815</v>
      </c>
      <c r="E16" s="78">
        <v>0</v>
      </c>
      <c r="F16" s="78">
        <v>0</v>
      </c>
      <c r="G16" s="78">
        <v>0</v>
      </c>
      <c r="H16" s="78">
        <v>0</v>
      </c>
      <c r="I16" s="78">
        <v>63000</v>
      </c>
      <c r="J16" s="78">
        <v>4200000</v>
      </c>
      <c r="K16" s="78">
        <v>74261837</v>
      </c>
      <c r="L16" s="79">
        <v>156824652</v>
      </c>
      <c r="M16" s="77">
        <v>18349055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155517999</v>
      </c>
      <c r="T16" s="78">
        <v>9283152</v>
      </c>
      <c r="U16" s="80">
        <v>183150206</v>
      </c>
      <c r="V16" s="81">
        <v>29400000</v>
      </c>
    </row>
    <row r="17" spans="1:22" ht="12.75">
      <c r="A17" s="47" t="s">
        <v>565</v>
      </c>
      <c r="B17" s="75" t="s">
        <v>411</v>
      </c>
      <c r="C17" s="76" t="s">
        <v>412</v>
      </c>
      <c r="D17" s="77">
        <v>94965578</v>
      </c>
      <c r="E17" s="78">
        <v>42746679</v>
      </c>
      <c r="F17" s="78">
        <v>844787</v>
      </c>
      <c r="G17" s="78">
        <v>0</v>
      </c>
      <c r="H17" s="78">
        <v>0</v>
      </c>
      <c r="I17" s="78">
        <v>354267</v>
      </c>
      <c r="J17" s="78">
        <v>5714357</v>
      </c>
      <c r="K17" s="78">
        <v>69772974</v>
      </c>
      <c r="L17" s="79">
        <v>214398642</v>
      </c>
      <c r="M17" s="77">
        <v>29998981</v>
      </c>
      <c r="N17" s="78">
        <v>45830892</v>
      </c>
      <c r="O17" s="78">
        <v>6726697</v>
      </c>
      <c r="P17" s="78">
        <v>7641758</v>
      </c>
      <c r="Q17" s="78">
        <v>10296663</v>
      </c>
      <c r="R17" s="78">
        <v>0</v>
      </c>
      <c r="S17" s="78">
        <v>153517000</v>
      </c>
      <c r="T17" s="78">
        <v>4991261</v>
      </c>
      <c r="U17" s="80">
        <v>259003252</v>
      </c>
      <c r="V17" s="81">
        <v>35674000</v>
      </c>
    </row>
    <row r="18" spans="1:22" ht="12.75">
      <c r="A18" s="47" t="s">
        <v>565</v>
      </c>
      <c r="B18" s="75" t="s">
        <v>413</v>
      </c>
      <c r="C18" s="76" t="s">
        <v>414</v>
      </c>
      <c r="D18" s="77">
        <v>255476000</v>
      </c>
      <c r="E18" s="78">
        <v>0</v>
      </c>
      <c r="F18" s="78">
        <v>88986550</v>
      </c>
      <c r="G18" s="78">
        <v>0</v>
      </c>
      <c r="H18" s="78">
        <v>0</v>
      </c>
      <c r="I18" s="78">
        <v>4116325</v>
      </c>
      <c r="J18" s="78">
        <v>151765000</v>
      </c>
      <c r="K18" s="78">
        <v>329516038</v>
      </c>
      <c r="L18" s="79">
        <v>829859913</v>
      </c>
      <c r="M18" s="77">
        <v>308065545</v>
      </c>
      <c r="N18" s="78">
        <v>0</v>
      </c>
      <c r="O18" s="78">
        <v>197319771</v>
      </c>
      <c r="P18" s="78">
        <v>46220297</v>
      </c>
      <c r="Q18" s="78">
        <v>40597385</v>
      </c>
      <c r="R18" s="78">
        <v>0</v>
      </c>
      <c r="S18" s="78">
        <v>322043000</v>
      </c>
      <c r="T18" s="78">
        <v>128554971</v>
      </c>
      <c r="U18" s="80">
        <v>1042800969</v>
      </c>
      <c r="V18" s="81">
        <v>61230000</v>
      </c>
    </row>
    <row r="19" spans="1:22" ht="12.75">
      <c r="A19" s="47" t="s">
        <v>565</v>
      </c>
      <c r="B19" s="75" t="s">
        <v>415</v>
      </c>
      <c r="C19" s="76" t="s">
        <v>416</v>
      </c>
      <c r="D19" s="77">
        <v>193935000</v>
      </c>
      <c r="E19" s="78">
        <v>90860000</v>
      </c>
      <c r="F19" s="78">
        <v>4000000</v>
      </c>
      <c r="G19" s="78">
        <v>0</v>
      </c>
      <c r="H19" s="78">
        <v>0</v>
      </c>
      <c r="I19" s="78">
        <v>980000</v>
      </c>
      <c r="J19" s="78">
        <v>56463000</v>
      </c>
      <c r="K19" s="78">
        <v>174880000</v>
      </c>
      <c r="L19" s="79">
        <v>521118000</v>
      </c>
      <c r="M19" s="77">
        <v>57970000</v>
      </c>
      <c r="N19" s="78">
        <v>193936000</v>
      </c>
      <c r="O19" s="78">
        <v>56916000</v>
      </c>
      <c r="P19" s="78">
        <v>33728000</v>
      </c>
      <c r="Q19" s="78">
        <v>13702000</v>
      </c>
      <c r="R19" s="78">
        <v>4479000</v>
      </c>
      <c r="S19" s="78">
        <v>170476000</v>
      </c>
      <c r="T19" s="78">
        <v>39470500</v>
      </c>
      <c r="U19" s="80">
        <v>570677500</v>
      </c>
      <c r="V19" s="81">
        <v>42940000</v>
      </c>
    </row>
    <row r="20" spans="1:22" ht="12.75">
      <c r="A20" s="47" t="s">
        <v>565</v>
      </c>
      <c r="B20" s="75" t="s">
        <v>417</v>
      </c>
      <c r="C20" s="76" t="s">
        <v>418</v>
      </c>
      <c r="D20" s="77">
        <v>137241654</v>
      </c>
      <c r="E20" s="78">
        <v>46389803</v>
      </c>
      <c r="F20" s="78">
        <v>0</v>
      </c>
      <c r="G20" s="78">
        <v>0</v>
      </c>
      <c r="H20" s="78">
        <v>0</v>
      </c>
      <c r="I20" s="78">
        <v>510401</v>
      </c>
      <c r="J20" s="78">
        <v>22684500</v>
      </c>
      <c r="K20" s="78">
        <v>145238307</v>
      </c>
      <c r="L20" s="79">
        <v>352064665</v>
      </c>
      <c r="M20" s="77">
        <v>45411847</v>
      </c>
      <c r="N20" s="78">
        <v>79270587</v>
      </c>
      <c r="O20" s="78">
        <v>17865014</v>
      </c>
      <c r="P20" s="78">
        <v>5048142</v>
      </c>
      <c r="Q20" s="78">
        <v>10414836</v>
      </c>
      <c r="R20" s="78">
        <v>73720</v>
      </c>
      <c r="S20" s="78">
        <v>226036999</v>
      </c>
      <c r="T20" s="78">
        <v>12913471</v>
      </c>
      <c r="U20" s="80">
        <v>397034616</v>
      </c>
      <c r="V20" s="81">
        <v>52255998</v>
      </c>
    </row>
    <row r="21" spans="1:22" ht="12.75">
      <c r="A21" s="47" t="s">
        <v>566</v>
      </c>
      <c r="B21" s="75" t="s">
        <v>532</v>
      </c>
      <c r="C21" s="76" t="s">
        <v>533</v>
      </c>
      <c r="D21" s="77">
        <v>346061644</v>
      </c>
      <c r="E21" s="78">
        <v>0</v>
      </c>
      <c r="F21" s="78">
        <v>20000000</v>
      </c>
      <c r="G21" s="78">
        <v>0</v>
      </c>
      <c r="H21" s="78">
        <v>0</v>
      </c>
      <c r="I21" s="78">
        <v>600000</v>
      </c>
      <c r="J21" s="78">
        <v>0</v>
      </c>
      <c r="K21" s="78">
        <v>595419359</v>
      </c>
      <c r="L21" s="79">
        <v>962081003</v>
      </c>
      <c r="M21" s="77">
        <v>0</v>
      </c>
      <c r="N21" s="78">
        <v>0</v>
      </c>
      <c r="O21" s="78">
        <v>570927</v>
      </c>
      <c r="P21" s="78">
        <v>59860</v>
      </c>
      <c r="Q21" s="78">
        <v>0</v>
      </c>
      <c r="R21" s="78">
        <v>0</v>
      </c>
      <c r="S21" s="78">
        <v>1066546000</v>
      </c>
      <c r="T21" s="78">
        <v>1950369</v>
      </c>
      <c r="U21" s="80">
        <v>1069127156</v>
      </c>
      <c r="V21" s="81">
        <v>302189000</v>
      </c>
    </row>
    <row r="22" spans="1:22" ht="13.5">
      <c r="A22" s="48"/>
      <c r="B22" s="82" t="s">
        <v>617</v>
      </c>
      <c r="C22" s="83"/>
      <c r="D22" s="84">
        <f aca="true" t="shared" si="1" ref="D22:V22">SUM(D16:D21)</f>
        <v>1105979691</v>
      </c>
      <c r="E22" s="85">
        <f t="shared" si="1"/>
        <v>179996482</v>
      </c>
      <c r="F22" s="85">
        <f t="shared" si="1"/>
        <v>113831337</v>
      </c>
      <c r="G22" s="85">
        <f t="shared" si="1"/>
        <v>0</v>
      </c>
      <c r="H22" s="85">
        <f t="shared" si="1"/>
        <v>0</v>
      </c>
      <c r="I22" s="85">
        <f t="shared" si="1"/>
        <v>6623993</v>
      </c>
      <c r="J22" s="85">
        <f t="shared" si="1"/>
        <v>240826857</v>
      </c>
      <c r="K22" s="85">
        <f t="shared" si="1"/>
        <v>1389088515</v>
      </c>
      <c r="L22" s="86">
        <f t="shared" si="1"/>
        <v>3036346875</v>
      </c>
      <c r="M22" s="84">
        <f t="shared" si="1"/>
        <v>459795428</v>
      </c>
      <c r="N22" s="85">
        <f t="shared" si="1"/>
        <v>319037479</v>
      </c>
      <c r="O22" s="85">
        <f t="shared" si="1"/>
        <v>279398409</v>
      </c>
      <c r="P22" s="85">
        <f t="shared" si="1"/>
        <v>92698057</v>
      </c>
      <c r="Q22" s="85">
        <f t="shared" si="1"/>
        <v>75010884</v>
      </c>
      <c r="R22" s="85">
        <f t="shared" si="1"/>
        <v>4552720</v>
      </c>
      <c r="S22" s="85">
        <f t="shared" si="1"/>
        <v>2094136998</v>
      </c>
      <c r="T22" s="85">
        <f t="shared" si="1"/>
        <v>197163724</v>
      </c>
      <c r="U22" s="87">
        <f t="shared" si="1"/>
        <v>3521793699</v>
      </c>
      <c r="V22" s="88">
        <f t="shared" si="1"/>
        <v>523688998</v>
      </c>
    </row>
    <row r="23" spans="1:22" ht="12.75">
      <c r="A23" s="47" t="s">
        <v>565</v>
      </c>
      <c r="B23" s="75" t="s">
        <v>419</v>
      </c>
      <c r="C23" s="76" t="s">
        <v>420</v>
      </c>
      <c r="D23" s="77">
        <v>170119994</v>
      </c>
      <c r="E23" s="78">
        <v>110875533</v>
      </c>
      <c r="F23" s="78">
        <v>0</v>
      </c>
      <c r="G23" s="78">
        <v>0</v>
      </c>
      <c r="H23" s="78">
        <v>0</v>
      </c>
      <c r="I23" s="78">
        <v>10941657</v>
      </c>
      <c r="J23" s="78">
        <v>7746900</v>
      </c>
      <c r="K23" s="78">
        <v>82804255</v>
      </c>
      <c r="L23" s="79">
        <v>382488339</v>
      </c>
      <c r="M23" s="77">
        <v>56475697</v>
      </c>
      <c r="N23" s="78">
        <v>168022715</v>
      </c>
      <c r="O23" s="78">
        <v>29641861</v>
      </c>
      <c r="P23" s="78">
        <v>20797126</v>
      </c>
      <c r="Q23" s="78">
        <v>16281680</v>
      </c>
      <c r="R23" s="78">
        <v>0</v>
      </c>
      <c r="S23" s="78">
        <v>88689000</v>
      </c>
      <c r="T23" s="78">
        <v>54091369</v>
      </c>
      <c r="U23" s="80">
        <v>433999448</v>
      </c>
      <c r="V23" s="81">
        <v>32979000</v>
      </c>
    </row>
    <row r="24" spans="1:22" ht="12.75">
      <c r="A24" s="47" t="s">
        <v>565</v>
      </c>
      <c r="B24" s="75" t="s">
        <v>421</v>
      </c>
      <c r="C24" s="76" t="s">
        <v>422</v>
      </c>
      <c r="D24" s="77">
        <v>79779684</v>
      </c>
      <c r="E24" s="78">
        <v>30952955</v>
      </c>
      <c r="F24" s="78">
        <v>0</v>
      </c>
      <c r="G24" s="78">
        <v>0</v>
      </c>
      <c r="H24" s="78">
        <v>0</v>
      </c>
      <c r="I24" s="78">
        <v>300000</v>
      </c>
      <c r="J24" s="78">
        <v>27482289</v>
      </c>
      <c r="K24" s="78">
        <v>54566505</v>
      </c>
      <c r="L24" s="79">
        <v>193081433</v>
      </c>
      <c r="M24" s="77">
        <v>13286172</v>
      </c>
      <c r="N24" s="78">
        <v>30453507</v>
      </c>
      <c r="O24" s="78">
        <v>6795583</v>
      </c>
      <c r="P24" s="78">
        <v>11599443</v>
      </c>
      <c r="Q24" s="78">
        <v>7105747</v>
      </c>
      <c r="R24" s="78">
        <v>0</v>
      </c>
      <c r="S24" s="78">
        <v>80044000</v>
      </c>
      <c r="T24" s="78">
        <v>16858281</v>
      </c>
      <c r="U24" s="80">
        <v>166142733</v>
      </c>
      <c r="V24" s="81">
        <v>19696000</v>
      </c>
    </row>
    <row r="25" spans="1:22" ht="12.75">
      <c r="A25" s="47" t="s">
        <v>565</v>
      </c>
      <c r="B25" s="75" t="s">
        <v>423</v>
      </c>
      <c r="C25" s="76" t="s">
        <v>424</v>
      </c>
      <c r="D25" s="77">
        <v>102863800</v>
      </c>
      <c r="E25" s="78">
        <v>4378000</v>
      </c>
      <c r="F25" s="78">
        <v>0</v>
      </c>
      <c r="G25" s="78">
        <v>0</v>
      </c>
      <c r="H25" s="78">
        <v>0</v>
      </c>
      <c r="I25" s="78">
        <v>253000</v>
      </c>
      <c r="J25" s="78">
        <v>3000000</v>
      </c>
      <c r="K25" s="78">
        <v>168470940</v>
      </c>
      <c r="L25" s="79">
        <v>278965740</v>
      </c>
      <c r="M25" s="77">
        <v>39000000</v>
      </c>
      <c r="N25" s="78">
        <v>3518000</v>
      </c>
      <c r="O25" s="78">
        <v>892000</v>
      </c>
      <c r="P25" s="78">
        <v>2165000</v>
      </c>
      <c r="Q25" s="78">
        <v>3482000</v>
      </c>
      <c r="R25" s="78">
        <v>0</v>
      </c>
      <c r="S25" s="78">
        <v>242267000</v>
      </c>
      <c r="T25" s="78">
        <v>22013000</v>
      </c>
      <c r="U25" s="80">
        <v>313337000</v>
      </c>
      <c r="V25" s="81">
        <v>46123800</v>
      </c>
    </row>
    <row r="26" spans="1:22" ht="12.75">
      <c r="A26" s="47" t="s">
        <v>565</v>
      </c>
      <c r="B26" s="75" t="s">
        <v>425</v>
      </c>
      <c r="C26" s="76" t="s">
        <v>426</v>
      </c>
      <c r="D26" s="77">
        <v>62244069</v>
      </c>
      <c r="E26" s="78">
        <v>57795869</v>
      </c>
      <c r="F26" s="78">
        <v>28063000</v>
      </c>
      <c r="G26" s="78">
        <v>0</v>
      </c>
      <c r="H26" s="78">
        <v>0</v>
      </c>
      <c r="I26" s="78">
        <v>1371</v>
      </c>
      <c r="J26" s="78">
        <v>65405780</v>
      </c>
      <c r="K26" s="78">
        <v>82515701</v>
      </c>
      <c r="L26" s="79">
        <v>296025790</v>
      </c>
      <c r="M26" s="77">
        <v>27297307</v>
      </c>
      <c r="N26" s="78">
        <v>85969587</v>
      </c>
      <c r="O26" s="78">
        <v>36249524</v>
      </c>
      <c r="P26" s="78">
        <v>13822459</v>
      </c>
      <c r="Q26" s="78">
        <v>15408340</v>
      </c>
      <c r="R26" s="78">
        <v>0</v>
      </c>
      <c r="S26" s="78">
        <v>81209633</v>
      </c>
      <c r="T26" s="78">
        <v>44438764</v>
      </c>
      <c r="U26" s="80">
        <v>304395614</v>
      </c>
      <c r="V26" s="81">
        <v>28415636</v>
      </c>
    </row>
    <row r="27" spans="1:22" ht="12.75">
      <c r="A27" s="47" t="s">
        <v>565</v>
      </c>
      <c r="B27" s="75" t="s">
        <v>427</v>
      </c>
      <c r="C27" s="76" t="s">
        <v>428</v>
      </c>
      <c r="D27" s="77">
        <v>36459712</v>
      </c>
      <c r="E27" s="78">
        <v>0</v>
      </c>
      <c r="F27" s="78">
        <v>0</v>
      </c>
      <c r="G27" s="78">
        <v>0</v>
      </c>
      <c r="H27" s="78">
        <v>0</v>
      </c>
      <c r="I27" s="78">
        <v>260000</v>
      </c>
      <c r="J27" s="78">
        <v>1350000</v>
      </c>
      <c r="K27" s="78">
        <v>152969592</v>
      </c>
      <c r="L27" s="79">
        <v>191039304</v>
      </c>
      <c r="M27" s="77">
        <v>18678651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152037000</v>
      </c>
      <c r="T27" s="78">
        <v>3669000</v>
      </c>
      <c r="U27" s="80">
        <v>174384651</v>
      </c>
      <c r="V27" s="81">
        <v>30068000</v>
      </c>
    </row>
    <row r="28" spans="1:22" ht="12.75">
      <c r="A28" s="47" t="s">
        <v>566</v>
      </c>
      <c r="B28" s="75" t="s">
        <v>534</v>
      </c>
      <c r="C28" s="76" t="s">
        <v>535</v>
      </c>
      <c r="D28" s="77">
        <v>147617690</v>
      </c>
      <c r="E28" s="78">
        <v>0</v>
      </c>
      <c r="F28" s="78">
        <v>125043774</v>
      </c>
      <c r="G28" s="78">
        <v>0</v>
      </c>
      <c r="H28" s="78">
        <v>0</v>
      </c>
      <c r="I28" s="78">
        <v>140000</v>
      </c>
      <c r="J28" s="78">
        <v>1600000</v>
      </c>
      <c r="K28" s="78">
        <v>131938021</v>
      </c>
      <c r="L28" s="79">
        <v>406339485</v>
      </c>
      <c r="M28" s="77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723062000</v>
      </c>
      <c r="T28" s="78">
        <v>20278000</v>
      </c>
      <c r="U28" s="80">
        <v>743340000</v>
      </c>
      <c r="V28" s="81">
        <v>358166000</v>
      </c>
    </row>
    <row r="29" spans="1:22" ht="13.5">
      <c r="A29" s="48"/>
      <c r="B29" s="82" t="s">
        <v>618</v>
      </c>
      <c r="C29" s="83"/>
      <c r="D29" s="84">
        <f aca="true" t="shared" si="2" ref="D29:V29">SUM(D23:D28)</f>
        <v>599084949</v>
      </c>
      <c r="E29" s="85">
        <f t="shared" si="2"/>
        <v>204002357</v>
      </c>
      <c r="F29" s="85">
        <f t="shared" si="2"/>
        <v>153106774</v>
      </c>
      <c r="G29" s="85">
        <f t="shared" si="2"/>
        <v>0</v>
      </c>
      <c r="H29" s="85">
        <f t="shared" si="2"/>
        <v>0</v>
      </c>
      <c r="I29" s="85">
        <f t="shared" si="2"/>
        <v>11896028</v>
      </c>
      <c r="J29" s="85">
        <f t="shared" si="2"/>
        <v>106584969</v>
      </c>
      <c r="K29" s="85">
        <f t="shared" si="2"/>
        <v>673265014</v>
      </c>
      <c r="L29" s="86">
        <f t="shared" si="2"/>
        <v>1747940091</v>
      </c>
      <c r="M29" s="84">
        <f t="shared" si="2"/>
        <v>154737827</v>
      </c>
      <c r="N29" s="85">
        <f t="shared" si="2"/>
        <v>287963809</v>
      </c>
      <c r="O29" s="85">
        <f t="shared" si="2"/>
        <v>73578968</v>
      </c>
      <c r="P29" s="85">
        <f t="shared" si="2"/>
        <v>48384028</v>
      </c>
      <c r="Q29" s="85">
        <f t="shared" si="2"/>
        <v>42277767</v>
      </c>
      <c r="R29" s="85">
        <f t="shared" si="2"/>
        <v>0</v>
      </c>
      <c r="S29" s="85">
        <f t="shared" si="2"/>
        <v>1367308633</v>
      </c>
      <c r="T29" s="85">
        <f t="shared" si="2"/>
        <v>161348414</v>
      </c>
      <c r="U29" s="87">
        <f t="shared" si="2"/>
        <v>2135599446</v>
      </c>
      <c r="V29" s="88">
        <f t="shared" si="2"/>
        <v>515448436</v>
      </c>
    </row>
    <row r="30" spans="1:22" ht="12.75">
      <c r="A30" s="47" t="s">
        <v>565</v>
      </c>
      <c r="B30" s="75" t="s">
        <v>89</v>
      </c>
      <c r="C30" s="76" t="s">
        <v>90</v>
      </c>
      <c r="D30" s="77">
        <v>688261733</v>
      </c>
      <c r="E30" s="78">
        <v>625237487</v>
      </c>
      <c r="F30" s="78">
        <v>322668000</v>
      </c>
      <c r="G30" s="78">
        <v>0</v>
      </c>
      <c r="H30" s="78">
        <v>0</v>
      </c>
      <c r="I30" s="78">
        <v>11000000</v>
      </c>
      <c r="J30" s="78">
        <v>506470140</v>
      </c>
      <c r="K30" s="78">
        <v>989524074</v>
      </c>
      <c r="L30" s="79">
        <v>3143161434</v>
      </c>
      <c r="M30" s="77">
        <v>438874765</v>
      </c>
      <c r="N30" s="78">
        <v>852936400</v>
      </c>
      <c r="O30" s="78">
        <v>627457366</v>
      </c>
      <c r="P30" s="78">
        <v>126347101</v>
      </c>
      <c r="Q30" s="78">
        <v>188847888</v>
      </c>
      <c r="R30" s="78">
        <v>0</v>
      </c>
      <c r="S30" s="78">
        <v>603728550</v>
      </c>
      <c r="T30" s="78">
        <v>211370125</v>
      </c>
      <c r="U30" s="80">
        <v>3049562195</v>
      </c>
      <c r="V30" s="81">
        <v>165072550</v>
      </c>
    </row>
    <row r="31" spans="1:22" ht="12.75">
      <c r="A31" s="47" t="s">
        <v>565</v>
      </c>
      <c r="B31" s="75" t="s">
        <v>429</v>
      </c>
      <c r="C31" s="76" t="s">
        <v>430</v>
      </c>
      <c r="D31" s="77">
        <v>97743476</v>
      </c>
      <c r="E31" s="78">
        <v>53671764</v>
      </c>
      <c r="F31" s="78">
        <v>60178943</v>
      </c>
      <c r="G31" s="78">
        <v>0</v>
      </c>
      <c r="H31" s="78">
        <v>0</v>
      </c>
      <c r="I31" s="78">
        <v>3686760</v>
      </c>
      <c r="J31" s="78">
        <v>50705733</v>
      </c>
      <c r="K31" s="78">
        <v>153181703</v>
      </c>
      <c r="L31" s="79">
        <v>419168379</v>
      </c>
      <c r="M31" s="77">
        <v>42644868</v>
      </c>
      <c r="N31" s="78">
        <v>61638949</v>
      </c>
      <c r="O31" s="78">
        <v>69063201</v>
      </c>
      <c r="P31" s="78">
        <v>39094779</v>
      </c>
      <c r="Q31" s="78">
        <v>18435807</v>
      </c>
      <c r="R31" s="78">
        <v>0</v>
      </c>
      <c r="S31" s="78">
        <v>157230984</v>
      </c>
      <c r="T31" s="78">
        <v>68690328</v>
      </c>
      <c r="U31" s="80">
        <v>456798916</v>
      </c>
      <c r="V31" s="81">
        <v>28209000</v>
      </c>
    </row>
    <row r="32" spans="1:22" ht="12.75">
      <c r="A32" s="47" t="s">
        <v>565</v>
      </c>
      <c r="B32" s="75" t="s">
        <v>91</v>
      </c>
      <c r="C32" s="76" t="s">
        <v>92</v>
      </c>
      <c r="D32" s="77">
        <v>471544605</v>
      </c>
      <c r="E32" s="78">
        <v>598802672</v>
      </c>
      <c r="F32" s="78">
        <v>23486897</v>
      </c>
      <c r="G32" s="78">
        <v>0</v>
      </c>
      <c r="H32" s="78">
        <v>0</v>
      </c>
      <c r="I32" s="78">
        <v>0</v>
      </c>
      <c r="J32" s="78">
        <v>101110823</v>
      </c>
      <c r="K32" s="78">
        <v>733122091</v>
      </c>
      <c r="L32" s="79">
        <v>1928067088</v>
      </c>
      <c r="M32" s="77">
        <v>183678133</v>
      </c>
      <c r="N32" s="78">
        <v>752387865</v>
      </c>
      <c r="O32" s="78">
        <v>113859951</v>
      </c>
      <c r="P32" s="78">
        <v>70153734</v>
      </c>
      <c r="Q32" s="78">
        <v>65087864</v>
      </c>
      <c r="R32" s="78">
        <v>0</v>
      </c>
      <c r="S32" s="78">
        <v>397908000</v>
      </c>
      <c r="T32" s="78">
        <v>163932778</v>
      </c>
      <c r="U32" s="80">
        <v>1747008325</v>
      </c>
      <c r="V32" s="81">
        <v>135440000</v>
      </c>
    </row>
    <row r="33" spans="1:22" ht="12.75">
      <c r="A33" s="47" t="s">
        <v>566</v>
      </c>
      <c r="B33" s="75" t="s">
        <v>538</v>
      </c>
      <c r="C33" s="76" t="s">
        <v>539</v>
      </c>
      <c r="D33" s="77">
        <v>100981986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82841475</v>
      </c>
      <c r="L33" s="79">
        <v>183823461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189260100</v>
      </c>
      <c r="T33" s="78">
        <v>2550200</v>
      </c>
      <c r="U33" s="80">
        <v>191810300</v>
      </c>
      <c r="V33" s="81">
        <v>0</v>
      </c>
    </row>
    <row r="34" spans="1:22" ht="13.5">
      <c r="A34" s="48"/>
      <c r="B34" s="82" t="s">
        <v>619</v>
      </c>
      <c r="C34" s="83"/>
      <c r="D34" s="84">
        <f aca="true" t="shared" si="3" ref="D34:V34">SUM(D30:D33)</f>
        <v>1358531800</v>
      </c>
      <c r="E34" s="85">
        <f t="shared" si="3"/>
        <v>1277711923</v>
      </c>
      <c r="F34" s="85">
        <f t="shared" si="3"/>
        <v>406333840</v>
      </c>
      <c r="G34" s="85">
        <f t="shared" si="3"/>
        <v>0</v>
      </c>
      <c r="H34" s="85">
        <f t="shared" si="3"/>
        <v>0</v>
      </c>
      <c r="I34" s="85">
        <f t="shared" si="3"/>
        <v>14686760</v>
      </c>
      <c r="J34" s="85">
        <f t="shared" si="3"/>
        <v>658286696</v>
      </c>
      <c r="K34" s="85">
        <f t="shared" si="3"/>
        <v>1958669343</v>
      </c>
      <c r="L34" s="86">
        <f t="shared" si="3"/>
        <v>5674220362</v>
      </c>
      <c r="M34" s="84">
        <f t="shared" si="3"/>
        <v>665197766</v>
      </c>
      <c r="N34" s="85">
        <f t="shared" si="3"/>
        <v>1666963214</v>
      </c>
      <c r="O34" s="85">
        <f t="shared" si="3"/>
        <v>810380518</v>
      </c>
      <c r="P34" s="85">
        <f t="shared" si="3"/>
        <v>235595614</v>
      </c>
      <c r="Q34" s="85">
        <f t="shared" si="3"/>
        <v>272371559</v>
      </c>
      <c r="R34" s="85">
        <f t="shared" si="3"/>
        <v>0</v>
      </c>
      <c r="S34" s="85">
        <f t="shared" si="3"/>
        <v>1348127634</v>
      </c>
      <c r="T34" s="85">
        <f t="shared" si="3"/>
        <v>446543431</v>
      </c>
      <c r="U34" s="87">
        <f t="shared" si="3"/>
        <v>5445179736</v>
      </c>
      <c r="V34" s="88">
        <f t="shared" si="3"/>
        <v>328721550</v>
      </c>
    </row>
    <row r="35" spans="1:22" ht="13.5">
      <c r="A35" s="49"/>
      <c r="B35" s="89" t="s">
        <v>620</v>
      </c>
      <c r="C35" s="90"/>
      <c r="D35" s="91">
        <f aca="true" t="shared" si="4" ref="D35:V35">SUM(D9:D14,D16:D21,D23:D28,D30:D33)</f>
        <v>4841724292</v>
      </c>
      <c r="E35" s="92">
        <f t="shared" si="4"/>
        <v>3904306690</v>
      </c>
      <c r="F35" s="92">
        <f t="shared" si="4"/>
        <v>1284137785</v>
      </c>
      <c r="G35" s="92">
        <f t="shared" si="4"/>
        <v>0</v>
      </c>
      <c r="H35" s="92">
        <f t="shared" si="4"/>
        <v>0</v>
      </c>
      <c r="I35" s="92">
        <f t="shared" si="4"/>
        <v>264584059</v>
      </c>
      <c r="J35" s="92">
        <f t="shared" si="4"/>
        <v>1975220532</v>
      </c>
      <c r="K35" s="92">
        <f t="shared" si="4"/>
        <v>7644179947</v>
      </c>
      <c r="L35" s="93">
        <f t="shared" si="4"/>
        <v>19914153305</v>
      </c>
      <c r="M35" s="91">
        <f t="shared" si="4"/>
        <v>2170488324</v>
      </c>
      <c r="N35" s="92">
        <f t="shared" si="4"/>
        <v>4923080243</v>
      </c>
      <c r="O35" s="92">
        <f t="shared" si="4"/>
        <v>2123767670</v>
      </c>
      <c r="P35" s="92">
        <f t="shared" si="4"/>
        <v>773280964</v>
      </c>
      <c r="Q35" s="92">
        <f t="shared" si="4"/>
        <v>646708515</v>
      </c>
      <c r="R35" s="92">
        <f t="shared" si="4"/>
        <v>4821731</v>
      </c>
      <c r="S35" s="92">
        <f t="shared" si="4"/>
        <v>8714622951</v>
      </c>
      <c r="T35" s="92">
        <f t="shared" si="4"/>
        <v>1813479759</v>
      </c>
      <c r="U35" s="94">
        <f t="shared" si="4"/>
        <v>21170250157</v>
      </c>
      <c r="V35" s="88">
        <f t="shared" si="4"/>
        <v>2607465265</v>
      </c>
    </row>
    <row r="36" spans="1:22" ht="12">
      <c r="A36" s="51"/>
      <c r="B36" s="127" t="s">
        <v>42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95"/>
      <c r="V36" s="96"/>
    </row>
    <row r="37" spans="1:22" ht="12">
      <c r="A37" s="5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ht="12">
      <c r="A38" s="5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36:T3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0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621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563</v>
      </c>
      <c r="B9" s="75" t="s">
        <v>46</v>
      </c>
      <c r="C9" s="76" t="s">
        <v>47</v>
      </c>
      <c r="D9" s="77">
        <v>13946706440</v>
      </c>
      <c r="E9" s="78">
        <v>8991000000</v>
      </c>
      <c r="F9" s="78">
        <v>1905897547</v>
      </c>
      <c r="G9" s="78">
        <v>0</v>
      </c>
      <c r="H9" s="78">
        <v>0</v>
      </c>
      <c r="I9" s="78">
        <v>1564844202</v>
      </c>
      <c r="J9" s="78">
        <v>3347155157</v>
      </c>
      <c r="K9" s="78">
        <v>14038385027</v>
      </c>
      <c r="L9" s="79">
        <v>43793988373</v>
      </c>
      <c r="M9" s="77">
        <v>10248286997</v>
      </c>
      <c r="N9" s="78">
        <v>13519094860</v>
      </c>
      <c r="O9" s="78">
        <v>5037615657</v>
      </c>
      <c r="P9" s="78">
        <v>2524979255</v>
      </c>
      <c r="Q9" s="78">
        <v>1331897310</v>
      </c>
      <c r="R9" s="78">
        <v>738259</v>
      </c>
      <c r="S9" s="78">
        <v>9220026477</v>
      </c>
      <c r="T9" s="78">
        <v>4639441403</v>
      </c>
      <c r="U9" s="80">
        <v>46522080218</v>
      </c>
      <c r="V9" s="81">
        <v>2118841586</v>
      </c>
    </row>
    <row r="10" spans="1:22" ht="13.5">
      <c r="A10" s="48"/>
      <c r="B10" s="82" t="s">
        <v>564</v>
      </c>
      <c r="C10" s="83"/>
      <c r="D10" s="84">
        <f aca="true" t="shared" si="0" ref="D10:V10">D9</f>
        <v>13946706440</v>
      </c>
      <c r="E10" s="85">
        <f t="shared" si="0"/>
        <v>8991000000</v>
      </c>
      <c r="F10" s="85">
        <f t="shared" si="0"/>
        <v>1905897547</v>
      </c>
      <c r="G10" s="85">
        <f t="shared" si="0"/>
        <v>0</v>
      </c>
      <c r="H10" s="85">
        <f t="shared" si="0"/>
        <v>0</v>
      </c>
      <c r="I10" s="85">
        <f t="shared" si="0"/>
        <v>1564844202</v>
      </c>
      <c r="J10" s="85">
        <f t="shared" si="0"/>
        <v>3347155157</v>
      </c>
      <c r="K10" s="85">
        <f t="shared" si="0"/>
        <v>14038385027</v>
      </c>
      <c r="L10" s="86">
        <f t="shared" si="0"/>
        <v>43793988373</v>
      </c>
      <c r="M10" s="84">
        <f t="shared" si="0"/>
        <v>10248286997</v>
      </c>
      <c r="N10" s="85">
        <f t="shared" si="0"/>
        <v>13519094860</v>
      </c>
      <c r="O10" s="85">
        <f t="shared" si="0"/>
        <v>5037615657</v>
      </c>
      <c r="P10" s="85">
        <f t="shared" si="0"/>
        <v>2524979255</v>
      </c>
      <c r="Q10" s="85">
        <f t="shared" si="0"/>
        <v>1331897310</v>
      </c>
      <c r="R10" s="85">
        <f t="shared" si="0"/>
        <v>738259</v>
      </c>
      <c r="S10" s="85">
        <f t="shared" si="0"/>
        <v>9220026477</v>
      </c>
      <c r="T10" s="85">
        <f t="shared" si="0"/>
        <v>4639441403</v>
      </c>
      <c r="U10" s="87">
        <f t="shared" si="0"/>
        <v>46522080218</v>
      </c>
      <c r="V10" s="88">
        <f t="shared" si="0"/>
        <v>2118841586</v>
      </c>
    </row>
    <row r="11" spans="1:22" ht="12.75">
      <c r="A11" s="47" t="s">
        <v>565</v>
      </c>
      <c r="B11" s="75" t="s">
        <v>431</v>
      </c>
      <c r="C11" s="76" t="s">
        <v>432</v>
      </c>
      <c r="D11" s="77">
        <v>128061542</v>
      </c>
      <c r="E11" s="78">
        <v>96652031</v>
      </c>
      <c r="F11" s="78">
        <v>4659685</v>
      </c>
      <c r="G11" s="78">
        <v>0</v>
      </c>
      <c r="H11" s="78">
        <v>0</v>
      </c>
      <c r="I11" s="78">
        <v>9909276</v>
      </c>
      <c r="J11" s="78">
        <v>14205812</v>
      </c>
      <c r="K11" s="78">
        <v>75639090</v>
      </c>
      <c r="L11" s="79">
        <v>329127436</v>
      </c>
      <c r="M11" s="77">
        <v>49647035</v>
      </c>
      <c r="N11" s="78">
        <v>131595514</v>
      </c>
      <c r="O11" s="78">
        <v>16134882</v>
      </c>
      <c r="P11" s="78">
        <v>16778861</v>
      </c>
      <c r="Q11" s="78">
        <v>17135886</v>
      </c>
      <c r="R11" s="78">
        <v>0</v>
      </c>
      <c r="S11" s="78">
        <v>102425000</v>
      </c>
      <c r="T11" s="78">
        <v>33381752</v>
      </c>
      <c r="U11" s="80">
        <v>367098930</v>
      </c>
      <c r="V11" s="81">
        <v>36427000</v>
      </c>
    </row>
    <row r="12" spans="1:22" ht="12.75">
      <c r="A12" s="47" t="s">
        <v>565</v>
      </c>
      <c r="B12" s="75" t="s">
        <v>433</v>
      </c>
      <c r="C12" s="76" t="s">
        <v>434</v>
      </c>
      <c r="D12" s="77">
        <v>110217000</v>
      </c>
      <c r="E12" s="78">
        <v>77308000</v>
      </c>
      <c r="F12" s="78">
        <v>938000</v>
      </c>
      <c r="G12" s="78">
        <v>0</v>
      </c>
      <c r="H12" s="78">
        <v>0</v>
      </c>
      <c r="I12" s="78">
        <v>8736000</v>
      </c>
      <c r="J12" s="78">
        <v>40062000</v>
      </c>
      <c r="K12" s="78">
        <v>93663304</v>
      </c>
      <c r="L12" s="79">
        <v>330924304</v>
      </c>
      <c r="M12" s="77">
        <v>45662000</v>
      </c>
      <c r="N12" s="78">
        <v>90807000</v>
      </c>
      <c r="O12" s="78">
        <v>30939000</v>
      </c>
      <c r="P12" s="78">
        <v>10278000</v>
      </c>
      <c r="Q12" s="78">
        <v>9934000</v>
      </c>
      <c r="R12" s="78">
        <v>0</v>
      </c>
      <c r="S12" s="78">
        <v>116849001</v>
      </c>
      <c r="T12" s="78">
        <v>39077000</v>
      </c>
      <c r="U12" s="80">
        <v>343546001</v>
      </c>
      <c r="V12" s="81">
        <v>27829261</v>
      </c>
    </row>
    <row r="13" spans="1:22" ht="12.75">
      <c r="A13" s="47" t="s">
        <v>565</v>
      </c>
      <c r="B13" s="75" t="s">
        <v>435</v>
      </c>
      <c r="C13" s="76" t="s">
        <v>436</v>
      </c>
      <c r="D13" s="77">
        <v>130281826</v>
      </c>
      <c r="E13" s="78">
        <v>78702000</v>
      </c>
      <c r="F13" s="78">
        <v>5070000</v>
      </c>
      <c r="G13" s="78">
        <v>0</v>
      </c>
      <c r="H13" s="78">
        <v>0</v>
      </c>
      <c r="I13" s="78">
        <v>14770000</v>
      </c>
      <c r="J13" s="78">
        <v>14907000</v>
      </c>
      <c r="K13" s="78">
        <v>102050000</v>
      </c>
      <c r="L13" s="79">
        <v>345780826</v>
      </c>
      <c r="M13" s="77">
        <v>70809000</v>
      </c>
      <c r="N13" s="78">
        <v>118221000</v>
      </c>
      <c r="O13" s="78">
        <v>23046000</v>
      </c>
      <c r="P13" s="78">
        <v>13604000</v>
      </c>
      <c r="Q13" s="78">
        <v>22410000</v>
      </c>
      <c r="R13" s="78">
        <v>0</v>
      </c>
      <c r="S13" s="78">
        <v>74888000</v>
      </c>
      <c r="T13" s="78">
        <v>33305000</v>
      </c>
      <c r="U13" s="80">
        <v>356283000</v>
      </c>
      <c r="V13" s="81">
        <v>18052783</v>
      </c>
    </row>
    <row r="14" spans="1:22" ht="12.75">
      <c r="A14" s="47" t="s">
        <v>565</v>
      </c>
      <c r="B14" s="75" t="s">
        <v>437</v>
      </c>
      <c r="C14" s="76" t="s">
        <v>438</v>
      </c>
      <c r="D14" s="77">
        <v>378376957</v>
      </c>
      <c r="E14" s="78">
        <v>283753907</v>
      </c>
      <c r="F14" s="78">
        <v>89120949</v>
      </c>
      <c r="G14" s="78">
        <v>0</v>
      </c>
      <c r="H14" s="78">
        <v>0</v>
      </c>
      <c r="I14" s="78">
        <v>19956808</v>
      </c>
      <c r="J14" s="78">
        <v>58663025</v>
      </c>
      <c r="K14" s="78">
        <v>398043680</v>
      </c>
      <c r="L14" s="79">
        <v>1227915326</v>
      </c>
      <c r="M14" s="77">
        <v>221463899</v>
      </c>
      <c r="N14" s="78">
        <v>368074187</v>
      </c>
      <c r="O14" s="78">
        <v>162936813</v>
      </c>
      <c r="P14" s="78">
        <v>68898613</v>
      </c>
      <c r="Q14" s="78">
        <v>73136423</v>
      </c>
      <c r="R14" s="78">
        <v>0</v>
      </c>
      <c r="S14" s="78">
        <v>138592480</v>
      </c>
      <c r="T14" s="78">
        <v>143277240</v>
      </c>
      <c r="U14" s="80">
        <v>1176379655</v>
      </c>
      <c r="V14" s="81">
        <v>39645730</v>
      </c>
    </row>
    <row r="15" spans="1:22" ht="12.75">
      <c r="A15" s="47" t="s">
        <v>565</v>
      </c>
      <c r="B15" s="75" t="s">
        <v>439</v>
      </c>
      <c r="C15" s="76" t="s">
        <v>440</v>
      </c>
      <c r="D15" s="77">
        <v>220701668</v>
      </c>
      <c r="E15" s="78">
        <v>207293394</v>
      </c>
      <c r="F15" s="78">
        <v>19319540</v>
      </c>
      <c r="G15" s="78">
        <v>0</v>
      </c>
      <c r="H15" s="78">
        <v>0</v>
      </c>
      <c r="I15" s="78">
        <v>13815019</v>
      </c>
      <c r="J15" s="78">
        <v>17194158</v>
      </c>
      <c r="K15" s="78">
        <v>220538537</v>
      </c>
      <c r="L15" s="79">
        <v>698862316</v>
      </c>
      <c r="M15" s="77">
        <v>111406482</v>
      </c>
      <c r="N15" s="78">
        <v>277177117</v>
      </c>
      <c r="O15" s="78">
        <v>56115960</v>
      </c>
      <c r="P15" s="78">
        <v>42652262</v>
      </c>
      <c r="Q15" s="78">
        <v>25796590</v>
      </c>
      <c r="R15" s="78">
        <v>0</v>
      </c>
      <c r="S15" s="78">
        <v>187629426</v>
      </c>
      <c r="T15" s="78">
        <v>79336904</v>
      </c>
      <c r="U15" s="80">
        <v>780114741</v>
      </c>
      <c r="V15" s="81">
        <v>42261000</v>
      </c>
    </row>
    <row r="16" spans="1:22" ht="12.75">
      <c r="A16" s="47" t="s">
        <v>566</v>
      </c>
      <c r="B16" s="75" t="s">
        <v>474</v>
      </c>
      <c r="C16" s="76" t="s">
        <v>475</v>
      </c>
      <c r="D16" s="77">
        <v>188182074</v>
      </c>
      <c r="E16" s="78">
        <v>0</v>
      </c>
      <c r="F16" s="78">
        <v>13488620</v>
      </c>
      <c r="G16" s="78">
        <v>0</v>
      </c>
      <c r="H16" s="78">
        <v>0</v>
      </c>
      <c r="I16" s="78">
        <v>173300</v>
      </c>
      <c r="J16" s="78">
        <v>800000</v>
      </c>
      <c r="K16" s="78">
        <v>170001974</v>
      </c>
      <c r="L16" s="79">
        <v>372645968</v>
      </c>
      <c r="M16" s="77">
        <v>0</v>
      </c>
      <c r="N16" s="78">
        <v>858002</v>
      </c>
      <c r="O16" s="78">
        <v>103859703</v>
      </c>
      <c r="P16" s="78">
        <v>82175</v>
      </c>
      <c r="Q16" s="78">
        <v>59535</v>
      </c>
      <c r="R16" s="78">
        <v>0</v>
      </c>
      <c r="S16" s="78">
        <v>96322000</v>
      </c>
      <c r="T16" s="78">
        <v>168187626</v>
      </c>
      <c r="U16" s="80">
        <v>369369041</v>
      </c>
      <c r="V16" s="81">
        <v>2710000</v>
      </c>
    </row>
    <row r="17" spans="1:22" ht="13.5">
      <c r="A17" s="48"/>
      <c r="B17" s="82" t="s">
        <v>622</v>
      </c>
      <c r="C17" s="83"/>
      <c r="D17" s="84">
        <f aca="true" t="shared" si="1" ref="D17:V17">SUM(D11:D16)</f>
        <v>1155821067</v>
      </c>
      <c r="E17" s="85">
        <f t="shared" si="1"/>
        <v>743709332</v>
      </c>
      <c r="F17" s="85">
        <f t="shared" si="1"/>
        <v>132596794</v>
      </c>
      <c r="G17" s="85">
        <f t="shared" si="1"/>
        <v>0</v>
      </c>
      <c r="H17" s="85">
        <f t="shared" si="1"/>
        <v>0</v>
      </c>
      <c r="I17" s="85">
        <f t="shared" si="1"/>
        <v>67360403</v>
      </c>
      <c r="J17" s="85">
        <f t="shared" si="1"/>
        <v>145831995</v>
      </c>
      <c r="K17" s="85">
        <f t="shared" si="1"/>
        <v>1059936585</v>
      </c>
      <c r="L17" s="86">
        <f t="shared" si="1"/>
        <v>3305256176</v>
      </c>
      <c r="M17" s="84">
        <f t="shared" si="1"/>
        <v>498988416</v>
      </c>
      <c r="N17" s="85">
        <f t="shared" si="1"/>
        <v>986732820</v>
      </c>
      <c r="O17" s="85">
        <f t="shared" si="1"/>
        <v>393032358</v>
      </c>
      <c r="P17" s="85">
        <f t="shared" si="1"/>
        <v>152293911</v>
      </c>
      <c r="Q17" s="85">
        <f t="shared" si="1"/>
        <v>148472434</v>
      </c>
      <c r="R17" s="85">
        <f t="shared" si="1"/>
        <v>0</v>
      </c>
      <c r="S17" s="85">
        <f t="shared" si="1"/>
        <v>716705907</v>
      </c>
      <c r="T17" s="85">
        <f t="shared" si="1"/>
        <v>496565522</v>
      </c>
      <c r="U17" s="87">
        <f t="shared" si="1"/>
        <v>3392791368</v>
      </c>
      <c r="V17" s="88">
        <f t="shared" si="1"/>
        <v>166925774</v>
      </c>
    </row>
    <row r="18" spans="1:22" ht="12.75">
      <c r="A18" s="47" t="s">
        <v>565</v>
      </c>
      <c r="B18" s="75" t="s">
        <v>441</v>
      </c>
      <c r="C18" s="76" t="s">
        <v>442</v>
      </c>
      <c r="D18" s="77">
        <v>190611963</v>
      </c>
      <c r="E18" s="78">
        <v>207431972</v>
      </c>
      <c r="F18" s="78">
        <v>0</v>
      </c>
      <c r="G18" s="78">
        <v>0</v>
      </c>
      <c r="H18" s="78">
        <v>0</v>
      </c>
      <c r="I18" s="78">
        <v>3891674</v>
      </c>
      <c r="J18" s="78">
        <v>30005489</v>
      </c>
      <c r="K18" s="78">
        <v>205711824</v>
      </c>
      <c r="L18" s="79">
        <v>637652922</v>
      </c>
      <c r="M18" s="77">
        <v>74201993</v>
      </c>
      <c r="N18" s="78">
        <v>249856733</v>
      </c>
      <c r="O18" s="78">
        <v>44236969</v>
      </c>
      <c r="P18" s="78">
        <v>18429912</v>
      </c>
      <c r="Q18" s="78">
        <v>22515951</v>
      </c>
      <c r="R18" s="78">
        <v>0</v>
      </c>
      <c r="S18" s="78">
        <v>200018695</v>
      </c>
      <c r="T18" s="78">
        <v>66171752</v>
      </c>
      <c r="U18" s="80">
        <v>675432005</v>
      </c>
      <c r="V18" s="81">
        <v>39521846</v>
      </c>
    </row>
    <row r="19" spans="1:22" ht="12.75">
      <c r="A19" s="47" t="s">
        <v>565</v>
      </c>
      <c r="B19" s="75" t="s">
        <v>93</v>
      </c>
      <c r="C19" s="76" t="s">
        <v>94</v>
      </c>
      <c r="D19" s="77">
        <v>705795900</v>
      </c>
      <c r="E19" s="78">
        <v>740276243</v>
      </c>
      <c r="F19" s="78">
        <v>39958434</v>
      </c>
      <c r="G19" s="78">
        <v>0</v>
      </c>
      <c r="H19" s="78">
        <v>0</v>
      </c>
      <c r="I19" s="78">
        <v>172297873</v>
      </c>
      <c r="J19" s="78">
        <v>102997343</v>
      </c>
      <c r="K19" s="78">
        <v>819047768</v>
      </c>
      <c r="L19" s="79">
        <v>2580373561</v>
      </c>
      <c r="M19" s="77">
        <v>363498822</v>
      </c>
      <c r="N19" s="78">
        <v>1159210496</v>
      </c>
      <c r="O19" s="78">
        <v>264618938</v>
      </c>
      <c r="P19" s="78">
        <v>128525783</v>
      </c>
      <c r="Q19" s="78">
        <v>127849107</v>
      </c>
      <c r="R19" s="78">
        <v>0</v>
      </c>
      <c r="S19" s="78">
        <v>363498385</v>
      </c>
      <c r="T19" s="78">
        <v>153977148</v>
      </c>
      <c r="U19" s="80">
        <v>2561178679</v>
      </c>
      <c r="V19" s="81">
        <v>57542000</v>
      </c>
    </row>
    <row r="20" spans="1:22" ht="12.75">
      <c r="A20" s="47" t="s">
        <v>565</v>
      </c>
      <c r="B20" s="75" t="s">
        <v>95</v>
      </c>
      <c r="C20" s="76" t="s">
        <v>96</v>
      </c>
      <c r="D20" s="77">
        <v>609319540</v>
      </c>
      <c r="E20" s="78">
        <v>364682300</v>
      </c>
      <c r="F20" s="78">
        <v>47658960</v>
      </c>
      <c r="G20" s="78">
        <v>0</v>
      </c>
      <c r="H20" s="78">
        <v>0</v>
      </c>
      <c r="I20" s="78">
        <v>39876728</v>
      </c>
      <c r="J20" s="78">
        <v>92441580</v>
      </c>
      <c r="K20" s="78">
        <v>665091582</v>
      </c>
      <c r="L20" s="79">
        <v>1819070690</v>
      </c>
      <c r="M20" s="77">
        <v>349065335</v>
      </c>
      <c r="N20" s="78">
        <v>590158046</v>
      </c>
      <c r="O20" s="78">
        <v>245840880</v>
      </c>
      <c r="P20" s="78">
        <v>116715166</v>
      </c>
      <c r="Q20" s="78">
        <v>61223011</v>
      </c>
      <c r="R20" s="78">
        <v>0</v>
      </c>
      <c r="S20" s="78">
        <v>235296000</v>
      </c>
      <c r="T20" s="78">
        <v>227605543</v>
      </c>
      <c r="U20" s="80">
        <v>1825903981</v>
      </c>
      <c r="V20" s="81">
        <v>58979500</v>
      </c>
    </row>
    <row r="21" spans="1:22" ht="12.75">
      <c r="A21" s="47" t="s">
        <v>565</v>
      </c>
      <c r="B21" s="75" t="s">
        <v>443</v>
      </c>
      <c r="C21" s="76" t="s">
        <v>444</v>
      </c>
      <c r="D21" s="77">
        <v>332809119</v>
      </c>
      <c r="E21" s="78">
        <v>295704106</v>
      </c>
      <c r="F21" s="78">
        <v>2533756</v>
      </c>
      <c r="G21" s="78">
        <v>0</v>
      </c>
      <c r="H21" s="78">
        <v>0</v>
      </c>
      <c r="I21" s="78">
        <v>23654166</v>
      </c>
      <c r="J21" s="78">
        <v>63002836</v>
      </c>
      <c r="K21" s="78">
        <v>373539706</v>
      </c>
      <c r="L21" s="79">
        <v>1091243689</v>
      </c>
      <c r="M21" s="77">
        <v>153914800</v>
      </c>
      <c r="N21" s="78">
        <v>418572500</v>
      </c>
      <c r="O21" s="78">
        <v>81426600</v>
      </c>
      <c r="P21" s="78">
        <v>72847400</v>
      </c>
      <c r="Q21" s="78">
        <v>40087600</v>
      </c>
      <c r="R21" s="78">
        <v>0</v>
      </c>
      <c r="S21" s="78">
        <v>279606000</v>
      </c>
      <c r="T21" s="78">
        <v>125360000</v>
      </c>
      <c r="U21" s="80">
        <v>1171814900</v>
      </c>
      <c r="V21" s="81">
        <v>101882000</v>
      </c>
    </row>
    <row r="22" spans="1:22" ht="12.75">
      <c r="A22" s="47" t="s">
        <v>565</v>
      </c>
      <c r="B22" s="75" t="s">
        <v>445</v>
      </c>
      <c r="C22" s="76" t="s">
        <v>446</v>
      </c>
      <c r="D22" s="77">
        <v>215723470</v>
      </c>
      <c r="E22" s="78">
        <v>306292690</v>
      </c>
      <c r="F22" s="78">
        <v>4697690</v>
      </c>
      <c r="G22" s="78">
        <v>0</v>
      </c>
      <c r="H22" s="78">
        <v>0</v>
      </c>
      <c r="I22" s="78">
        <v>12926730</v>
      </c>
      <c r="J22" s="78">
        <v>15435450</v>
      </c>
      <c r="K22" s="78">
        <v>176707360</v>
      </c>
      <c r="L22" s="79">
        <v>731783390</v>
      </c>
      <c r="M22" s="77">
        <v>57658810</v>
      </c>
      <c r="N22" s="78">
        <v>397075370</v>
      </c>
      <c r="O22" s="78">
        <v>48348700</v>
      </c>
      <c r="P22" s="78">
        <v>25287930</v>
      </c>
      <c r="Q22" s="78">
        <v>22836850</v>
      </c>
      <c r="R22" s="78">
        <v>0</v>
      </c>
      <c r="S22" s="78">
        <v>136172040</v>
      </c>
      <c r="T22" s="78">
        <v>51024330</v>
      </c>
      <c r="U22" s="80">
        <v>738404030</v>
      </c>
      <c r="V22" s="81">
        <v>21341740</v>
      </c>
    </row>
    <row r="23" spans="1:22" ht="12.75">
      <c r="A23" s="47" t="s">
        <v>566</v>
      </c>
      <c r="B23" s="75" t="s">
        <v>492</v>
      </c>
      <c r="C23" s="76" t="s">
        <v>493</v>
      </c>
      <c r="D23" s="77">
        <v>220147850</v>
      </c>
      <c r="E23" s="78">
        <v>0</v>
      </c>
      <c r="F23" s="78">
        <v>0</v>
      </c>
      <c r="G23" s="78">
        <v>0</v>
      </c>
      <c r="H23" s="78">
        <v>0</v>
      </c>
      <c r="I23" s="78">
        <v>8000</v>
      </c>
      <c r="J23" s="78">
        <v>1425310</v>
      </c>
      <c r="K23" s="78">
        <v>178150202</v>
      </c>
      <c r="L23" s="79">
        <v>399731362</v>
      </c>
      <c r="M23" s="77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232909500</v>
      </c>
      <c r="T23" s="78">
        <v>166821862</v>
      </c>
      <c r="U23" s="80">
        <v>399731362</v>
      </c>
      <c r="V23" s="81">
        <v>-5183500</v>
      </c>
    </row>
    <row r="24" spans="1:22" ht="13.5">
      <c r="A24" s="48"/>
      <c r="B24" s="82" t="s">
        <v>623</v>
      </c>
      <c r="C24" s="83"/>
      <c r="D24" s="84">
        <f aca="true" t="shared" si="2" ref="D24:V24">SUM(D18:D23)</f>
        <v>2274407842</v>
      </c>
      <c r="E24" s="85">
        <f t="shared" si="2"/>
        <v>1914387311</v>
      </c>
      <c r="F24" s="85">
        <f t="shared" si="2"/>
        <v>94848840</v>
      </c>
      <c r="G24" s="85">
        <f t="shared" si="2"/>
        <v>0</v>
      </c>
      <c r="H24" s="85">
        <f t="shared" si="2"/>
        <v>0</v>
      </c>
      <c r="I24" s="85">
        <f t="shared" si="2"/>
        <v>252655171</v>
      </c>
      <c r="J24" s="85">
        <f t="shared" si="2"/>
        <v>305308008</v>
      </c>
      <c r="K24" s="85">
        <f t="shared" si="2"/>
        <v>2418248442</v>
      </c>
      <c r="L24" s="86">
        <f t="shared" si="2"/>
        <v>7259855614</v>
      </c>
      <c r="M24" s="84">
        <f t="shared" si="2"/>
        <v>998339760</v>
      </c>
      <c r="N24" s="85">
        <f t="shared" si="2"/>
        <v>2814873145</v>
      </c>
      <c r="O24" s="85">
        <f t="shared" si="2"/>
        <v>684472087</v>
      </c>
      <c r="P24" s="85">
        <f t="shared" si="2"/>
        <v>361806191</v>
      </c>
      <c r="Q24" s="85">
        <f t="shared" si="2"/>
        <v>274512519</v>
      </c>
      <c r="R24" s="85">
        <f t="shared" si="2"/>
        <v>0</v>
      </c>
      <c r="S24" s="85">
        <f t="shared" si="2"/>
        <v>1447500620</v>
      </c>
      <c r="T24" s="85">
        <f t="shared" si="2"/>
        <v>790960635</v>
      </c>
      <c r="U24" s="87">
        <f t="shared" si="2"/>
        <v>7372464957</v>
      </c>
      <c r="V24" s="88">
        <f t="shared" si="2"/>
        <v>274083586</v>
      </c>
    </row>
    <row r="25" spans="1:22" ht="12.75">
      <c r="A25" s="47" t="s">
        <v>565</v>
      </c>
      <c r="B25" s="75" t="s">
        <v>447</v>
      </c>
      <c r="C25" s="76" t="s">
        <v>448</v>
      </c>
      <c r="D25" s="77">
        <v>218157435</v>
      </c>
      <c r="E25" s="78">
        <v>63432747</v>
      </c>
      <c r="F25" s="78">
        <v>17971200</v>
      </c>
      <c r="G25" s="78">
        <v>0</v>
      </c>
      <c r="H25" s="78">
        <v>0</v>
      </c>
      <c r="I25" s="78">
        <v>22361693</v>
      </c>
      <c r="J25" s="78">
        <v>62521709</v>
      </c>
      <c r="K25" s="78">
        <v>203523460</v>
      </c>
      <c r="L25" s="79">
        <v>587968244</v>
      </c>
      <c r="M25" s="77">
        <v>108652386</v>
      </c>
      <c r="N25" s="78">
        <v>92568847</v>
      </c>
      <c r="O25" s="78">
        <v>78524578</v>
      </c>
      <c r="P25" s="78">
        <v>35166989</v>
      </c>
      <c r="Q25" s="78">
        <v>36770268</v>
      </c>
      <c r="R25" s="78">
        <v>0</v>
      </c>
      <c r="S25" s="78">
        <v>217687999</v>
      </c>
      <c r="T25" s="78">
        <v>65256118</v>
      </c>
      <c r="U25" s="80">
        <v>634627185</v>
      </c>
      <c r="V25" s="81">
        <v>31578710</v>
      </c>
    </row>
    <row r="26" spans="1:22" ht="12.75">
      <c r="A26" s="47" t="s">
        <v>565</v>
      </c>
      <c r="B26" s="75" t="s">
        <v>449</v>
      </c>
      <c r="C26" s="76" t="s">
        <v>450</v>
      </c>
      <c r="D26" s="77">
        <v>387518184</v>
      </c>
      <c r="E26" s="78">
        <v>255609726</v>
      </c>
      <c r="F26" s="78">
        <v>0</v>
      </c>
      <c r="G26" s="78">
        <v>0</v>
      </c>
      <c r="H26" s="78">
        <v>0</v>
      </c>
      <c r="I26" s="78">
        <v>50433000</v>
      </c>
      <c r="J26" s="78">
        <v>23492000</v>
      </c>
      <c r="K26" s="78">
        <v>511993596</v>
      </c>
      <c r="L26" s="79">
        <v>1229046506</v>
      </c>
      <c r="M26" s="77">
        <v>249098304</v>
      </c>
      <c r="N26" s="78">
        <v>384507079</v>
      </c>
      <c r="O26" s="78">
        <v>123754436</v>
      </c>
      <c r="P26" s="78">
        <v>77553940</v>
      </c>
      <c r="Q26" s="78">
        <v>64648958</v>
      </c>
      <c r="R26" s="78">
        <v>0</v>
      </c>
      <c r="S26" s="78">
        <v>225588000</v>
      </c>
      <c r="T26" s="78">
        <v>105548414</v>
      </c>
      <c r="U26" s="80">
        <v>1230699131</v>
      </c>
      <c r="V26" s="81">
        <v>58529957</v>
      </c>
    </row>
    <row r="27" spans="1:22" ht="12.75">
      <c r="A27" s="47" t="s">
        <v>565</v>
      </c>
      <c r="B27" s="75" t="s">
        <v>451</v>
      </c>
      <c r="C27" s="76" t="s">
        <v>452</v>
      </c>
      <c r="D27" s="77">
        <v>131658200</v>
      </c>
      <c r="E27" s="78">
        <v>88254800</v>
      </c>
      <c r="F27" s="78">
        <v>316500</v>
      </c>
      <c r="G27" s="78">
        <v>0</v>
      </c>
      <c r="H27" s="78">
        <v>0</v>
      </c>
      <c r="I27" s="78">
        <v>9957800</v>
      </c>
      <c r="J27" s="78">
        <v>9904900</v>
      </c>
      <c r="K27" s="78">
        <v>143605200</v>
      </c>
      <c r="L27" s="79">
        <v>383697400</v>
      </c>
      <c r="M27" s="77">
        <v>69363400</v>
      </c>
      <c r="N27" s="78">
        <v>119740600</v>
      </c>
      <c r="O27" s="78">
        <v>28196800</v>
      </c>
      <c r="P27" s="78">
        <v>11069100</v>
      </c>
      <c r="Q27" s="78">
        <v>18288000</v>
      </c>
      <c r="R27" s="78">
        <v>0</v>
      </c>
      <c r="S27" s="78">
        <v>111398000</v>
      </c>
      <c r="T27" s="78">
        <v>32976500</v>
      </c>
      <c r="U27" s="80">
        <v>391032400</v>
      </c>
      <c r="V27" s="81">
        <v>17092333</v>
      </c>
    </row>
    <row r="28" spans="1:22" ht="12.75">
      <c r="A28" s="47" t="s">
        <v>565</v>
      </c>
      <c r="B28" s="75" t="s">
        <v>453</v>
      </c>
      <c r="C28" s="76" t="s">
        <v>454</v>
      </c>
      <c r="D28" s="77">
        <v>105005243</v>
      </c>
      <c r="E28" s="78">
        <v>60471250</v>
      </c>
      <c r="F28" s="78">
        <v>0</v>
      </c>
      <c r="G28" s="78">
        <v>0</v>
      </c>
      <c r="H28" s="78">
        <v>0</v>
      </c>
      <c r="I28" s="78">
        <v>5695328</v>
      </c>
      <c r="J28" s="78">
        <v>22197422</v>
      </c>
      <c r="K28" s="78">
        <v>91960801</v>
      </c>
      <c r="L28" s="79">
        <v>285330044</v>
      </c>
      <c r="M28" s="77">
        <v>39248086</v>
      </c>
      <c r="N28" s="78">
        <v>82600610</v>
      </c>
      <c r="O28" s="78">
        <v>18235546</v>
      </c>
      <c r="P28" s="78">
        <v>14921880</v>
      </c>
      <c r="Q28" s="78">
        <v>8926507</v>
      </c>
      <c r="R28" s="78">
        <v>0</v>
      </c>
      <c r="S28" s="78">
        <v>71727000</v>
      </c>
      <c r="T28" s="78">
        <v>42172643</v>
      </c>
      <c r="U28" s="80">
        <v>277832272</v>
      </c>
      <c r="V28" s="81">
        <v>14313173</v>
      </c>
    </row>
    <row r="29" spans="1:22" ht="12.75">
      <c r="A29" s="47" t="s">
        <v>566</v>
      </c>
      <c r="B29" s="75" t="s">
        <v>514</v>
      </c>
      <c r="C29" s="76" t="s">
        <v>515</v>
      </c>
      <c r="D29" s="77">
        <v>110577298</v>
      </c>
      <c r="E29" s="78">
        <v>0</v>
      </c>
      <c r="F29" s="78">
        <v>0</v>
      </c>
      <c r="G29" s="78">
        <v>0</v>
      </c>
      <c r="H29" s="78">
        <v>0</v>
      </c>
      <c r="I29" s="78">
        <v>5667818</v>
      </c>
      <c r="J29" s="78">
        <v>0</v>
      </c>
      <c r="K29" s="78">
        <v>98345329</v>
      </c>
      <c r="L29" s="79">
        <v>214590445</v>
      </c>
      <c r="M29" s="77">
        <v>0</v>
      </c>
      <c r="N29" s="78">
        <v>0</v>
      </c>
      <c r="O29" s="78">
        <v>0</v>
      </c>
      <c r="P29" s="78">
        <v>0</v>
      </c>
      <c r="Q29" s="78">
        <v>20479505</v>
      </c>
      <c r="R29" s="78">
        <v>0</v>
      </c>
      <c r="S29" s="78">
        <v>161805935</v>
      </c>
      <c r="T29" s="78">
        <v>33919462</v>
      </c>
      <c r="U29" s="80">
        <v>216204902</v>
      </c>
      <c r="V29" s="81">
        <v>0</v>
      </c>
    </row>
    <row r="30" spans="1:22" ht="13.5">
      <c r="A30" s="48"/>
      <c r="B30" s="82" t="s">
        <v>624</v>
      </c>
      <c r="C30" s="83"/>
      <c r="D30" s="84">
        <f aca="true" t="shared" si="3" ref="D30:V30">SUM(D25:D29)</f>
        <v>952916360</v>
      </c>
      <c r="E30" s="85">
        <f t="shared" si="3"/>
        <v>467768523</v>
      </c>
      <c r="F30" s="85">
        <f t="shared" si="3"/>
        <v>18287700</v>
      </c>
      <c r="G30" s="85">
        <f t="shared" si="3"/>
        <v>0</v>
      </c>
      <c r="H30" s="85">
        <f t="shared" si="3"/>
        <v>0</v>
      </c>
      <c r="I30" s="85">
        <f t="shared" si="3"/>
        <v>94115639</v>
      </c>
      <c r="J30" s="85">
        <f t="shared" si="3"/>
        <v>118116031</v>
      </c>
      <c r="K30" s="85">
        <f t="shared" si="3"/>
        <v>1049428386</v>
      </c>
      <c r="L30" s="86">
        <f t="shared" si="3"/>
        <v>2700632639</v>
      </c>
      <c r="M30" s="84">
        <f t="shared" si="3"/>
        <v>466362176</v>
      </c>
      <c r="N30" s="85">
        <f t="shared" si="3"/>
        <v>679417136</v>
      </c>
      <c r="O30" s="85">
        <f t="shared" si="3"/>
        <v>248711360</v>
      </c>
      <c r="P30" s="85">
        <f t="shared" si="3"/>
        <v>138711909</v>
      </c>
      <c r="Q30" s="85">
        <f t="shared" si="3"/>
        <v>149113238</v>
      </c>
      <c r="R30" s="85">
        <f t="shared" si="3"/>
        <v>0</v>
      </c>
      <c r="S30" s="85">
        <f t="shared" si="3"/>
        <v>788206934</v>
      </c>
      <c r="T30" s="85">
        <f t="shared" si="3"/>
        <v>279873137</v>
      </c>
      <c r="U30" s="87">
        <f t="shared" si="3"/>
        <v>2750395890</v>
      </c>
      <c r="V30" s="88">
        <f t="shared" si="3"/>
        <v>121514173</v>
      </c>
    </row>
    <row r="31" spans="1:22" ht="12.75">
      <c r="A31" s="47" t="s">
        <v>565</v>
      </c>
      <c r="B31" s="75" t="s">
        <v>455</v>
      </c>
      <c r="C31" s="76" t="s">
        <v>456</v>
      </c>
      <c r="D31" s="77">
        <v>56806709</v>
      </c>
      <c r="E31" s="78">
        <v>33188910</v>
      </c>
      <c r="F31" s="78">
        <v>844000</v>
      </c>
      <c r="G31" s="78">
        <v>0</v>
      </c>
      <c r="H31" s="78">
        <v>0</v>
      </c>
      <c r="I31" s="78">
        <v>425990</v>
      </c>
      <c r="J31" s="78">
        <v>16898484</v>
      </c>
      <c r="K31" s="78">
        <v>40666352</v>
      </c>
      <c r="L31" s="79">
        <v>148830445</v>
      </c>
      <c r="M31" s="77">
        <v>20991061</v>
      </c>
      <c r="N31" s="78">
        <v>49168550</v>
      </c>
      <c r="O31" s="78">
        <v>13363990</v>
      </c>
      <c r="P31" s="78">
        <v>8848410</v>
      </c>
      <c r="Q31" s="78">
        <v>6650595</v>
      </c>
      <c r="R31" s="78">
        <v>0</v>
      </c>
      <c r="S31" s="78">
        <v>93084000</v>
      </c>
      <c r="T31" s="78">
        <v>19176270</v>
      </c>
      <c r="U31" s="80">
        <v>211282876</v>
      </c>
      <c r="V31" s="81">
        <v>59828450</v>
      </c>
    </row>
    <row r="32" spans="1:22" ht="12.75">
      <c r="A32" s="47" t="s">
        <v>565</v>
      </c>
      <c r="B32" s="75" t="s">
        <v>457</v>
      </c>
      <c r="C32" s="76" t="s">
        <v>458</v>
      </c>
      <c r="D32" s="77">
        <v>179384002</v>
      </c>
      <c r="E32" s="78">
        <v>101197820</v>
      </c>
      <c r="F32" s="78">
        <v>9168583</v>
      </c>
      <c r="G32" s="78">
        <v>0</v>
      </c>
      <c r="H32" s="78">
        <v>0</v>
      </c>
      <c r="I32" s="78">
        <v>27310485</v>
      </c>
      <c r="J32" s="78">
        <v>61937156</v>
      </c>
      <c r="K32" s="78">
        <v>152567867</v>
      </c>
      <c r="L32" s="79">
        <v>531565913</v>
      </c>
      <c r="M32" s="77">
        <v>91959797</v>
      </c>
      <c r="N32" s="78">
        <v>150732006</v>
      </c>
      <c r="O32" s="78">
        <v>38305340</v>
      </c>
      <c r="P32" s="78">
        <v>22199238</v>
      </c>
      <c r="Q32" s="78">
        <v>19077234</v>
      </c>
      <c r="R32" s="78">
        <v>0</v>
      </c>
      <c r="S32" s="78">
        <v>99149800</v>
      </c>
      <c r="T32" s="78">
        <v>106226497</v>
      </c>
      <c r="U32" s="80">
        <v>527649912</v>
      </c>
      <c r="V32" s="81">
        <v>17159200</v>
      </c>
    </row>
    <row r="33" spans="1:22" ht="12.75">
      <c r="A33" s="47" t="s">
        <v>565</v>
      </c>
      <c r="B33" s="75" t="s">
        <v>459</v>
      </c>
      <c r="C33" s="76" t="s">
        <v>460</v>
      </c>
      <c r="D33" s="77">
        <v>309980397</v>
      </c>
      <c r="E33" s="78">
        <v>302936470</v>
      </c>
      <c r="F33" s="78">
        <v>0</v>
      </c>
      <c r="G33" s="78">
        <v>0</v>
      </c>
      <c r="H33" s="78">
        <v>0</v>
      </c>
      <c r="I33" s="78">
        <v>14480380</v>
      </c>
      <c r="J33" s="78">
        <v>18580215</v>
      </c>
      <c r="K33" s="78">
        <v>406758776</v>
      </c>
      <c r="L33" s="79">
        <v>1052736238</v>
      </c>
      <c r="M33" s="77">
        <v>124368631</v>
      </c>
      <c r="N33" s="78">
        <v>428715490</v>
      </c>
      <c r="O33" s="78">
        <v>125541900</v>
      </c>
      <c r="P33" s="78">
        <v>67224455</v>
      </c>
      <c r="Q33" s="78">
        <v>66528403</v>
      </c>
      <c r="R33" s="78">
        <v>0</v>
      </c>
      <c r="S33" s="78">
        <v>210470837</v>
      </c>
      <c r="T33" s="78">
        <v>86488659</v>
      </c>
      <c r="U33" s="80">
        <v>1109338375</v>
      </c>
      <c r="V33" s="81">
        <v>83777000</v>
      </c>
    </row>
    <row r="34" spans="1:22" ht="12.75">
      <c r="A34" s="47" t="s">
        <v>565</v>
      </c>
      <c r="B34" s="75" t="s">
        <v>97</v>
      </c>
      <c r="C34" s="76" t="s">
        <v>98</v>
      </c>
      <c r="D34" s="77">
        <v>575232544</v>
      </c>
      <c r="E34" s="78">
        <v>463989720</v>
      </c>
      <c r="F34" s="78">
        <v>1766300</v>
      </c>
      <c r="G34" s="78">
        <v>0</v>
      </c>
      <c r="H34" s="78">
        <v>0</v>
      </c>
      <c r="I34" s="78">
        <v>35998552</v>
      </c>
      <c r="J34" s="78">
        <v>72066080</v>
      </c>
      <c r="K34" s="78">
        <v>964444032</v>
      </c>
      <c r="L34" s="79">
        <v>2113497228</v>
      </c>
      <c r="M34" s="77">
        <v>270252830</v>
      </c>
      <c r="N34" s="78">
        <v>686485440</v>
      </c>
      <c r="O34" s="78">
        <v>144934640</v>
      </c>
      <c r="P34" s="78">
        <v>96993560</v>
      </c>
      <c r="Q34" s="78">
        <v>89474770</v>
      </c>
      <c r="R34" s="78">
        <v>0</v>
      </c>
      <c r="S34" s="78">
        <v>576813528</v>
      </c>
      <c r="T34" s="78">
        <v>294841026</v>
      </c>
      <c r="U34" s="80">
        <v>2159795794</v>
      </c>
      <c r="V34" s="81">
        <v>47698800</v>
      </c>
    </row>
    <row r="35" spans="1:22" ht="12.75">
      <c r="A35" s="47" t="s">
        <v>565</v>
      </c>
      <c r="B35" s="75" t="s">
        <v>461</v>
      </c>
      <c r="C35" s="76" t="s">
        <v>462</v>
      </c>
      <c r="D35" s="77">
        <v>277039182</v>
      </c>
      <c r="E35" s="78">
        <v>175366364</v>
      </c>
      <c r="F35" s="78">
        <v>3127175</v>
      </c>
      <c r="G35" s="78">
        <v>0</v>
      </c>
      <c r="H35" s="78">
        <v>0</v>
      </c>
      <c r="I35" s="78">
        <v>20306435</v>
      </c>
      <c r="J35" s="78">
        <v>11666179</v>
      </c>
      <c r="K35" s="78">
        <v>208672801</v>
      </c>
      <c r="L35" s="79">
        <v>696178136</v>
      </c>
      <c r="M35" s="77">
        <v>92460088</v>
      </c>
      <c r="N35" s="78">
        <v>252863045</v>
      </c>
      <c r="O35" s="78">
        <v>77607428</v>
      </c>
      <c r="P35" s="78">
        <v>35508460</v>
      </c>
      <c r="Q35" s="78">
        <v>18805390</v>
      </c>
      <c r="R35" s="78">
        <v>0</v>
      </c>
      <c r="S35" s="78">
        <v>178996000</v>
      </c>
      <c r="T35" s="78">
        <v>58732149</v>
      </c>
      <c r="U35" s="80">
        <v>714972560</v>
      </c>
      <c r="V35" s="81">
        <v>65660875</v>
      </c>
    </row>
    <row r="36" spans="1:22" ht="12.75">
      <c r="A36" s="47" t="s">
        <v>565</v>
      </c>
      <c r="B36" s="75" t="s">
        <v>463</v>
      </c>
      <c r="C36" s="76" t="s">
        <v>464</v>
      </c>
      <c r="D36" s="77">
        <v>226169142</v>
      </c>
      <c r="E36" s="78">
        <v>119921298</v>
      </c>
      <c r="F36" s="78">
        <v>301250</v>
      </c>
      <c r="G36" s="78">
        <v>0</v>
      </c>
      <c r="H36" s="78">
        <v>0</v>
      </c>
      <c r="I36" s="78">
        <v>18195801</v>
      </c>
      <c r="J36" s="78">
        <v>26252207</v>
      </c>
      <c r="K36" s="78">
        <v>200123434</v>
      </c>
      <c r="L36" s="79">
        <v>590963132</v>
      </c>
      <c r="M36" s="77">
        <v>138803552</v>
      </c>
      <c r="N36" s="78">
        <v>176608483</v>
      </c>
      <c r="O36" s="78">
        <v>71876665</v>
      </c>
      <c r="P36" s="78">
        <v>56508485</v>
      </c>
      <c r="Q36" s="78">
        <v>33329751</v>
      </c>
      <c r="R36" s="78">
        <v>0</v>
      </c>
      <c r="S36" s="78">
        <v>177632996</v>
      </c>
      <c r="T36" s="78">
        <v>62828945</v>
      </c>
      <c r="U36" s="80">
        <v>717588877</v>
      </c>
      <c r="V36" s="81">
        <v>47632996</v>
      </c>
    </row>
    <row r="37" spans="1:22" ht="12.75">
      <c r="A37" s="47" t="s">
        <v>565</v>
      </c>
      <c r="B37" s="75" t="s">
        <v>465</v>
      </c>
      <c r="C37" s="76" t="s">
        <v>466</v>
      </c>
      <c r="D37" s="77">
        <v>266110400</v>
      </c>
      <c r="E37" s="78">
        <v>185854345</v>
      </c>
      <c r="F37" s="78">
        <v>0</v>
      </c>
      <c r="G37" s="78">
        <v>0</v>
      </c>
      <c r="H37" s="78">
        <v>0</v>
      </c>
      <c r="I37" s="78">
        <v>20038760</v>
      </c>
      <c r="J37" s="78">
        <v>111176598</v>
      </c>
      <c r="K37" s="78">
        <v>327959523</v>
      </c>
      <c r="L37" s="79">
        <v>911139626</v>
      </c>
      <c r="M37" s="77">
        <v>227864096</v>
      </c>
      <c r="N37" s="78">
        <v>269228095</v>
      </c>
      <c r="O37" s="78">
        <v>84155000</v>
      </c>
      <c r="P37" s="78">
        <v>31192000</v>
      </c>
      <c r="Q37" s="78">
        <v>27850929</v>
      </c>
      <c r="R37" s="78">
        <v>0</v>
      </c>
      <c r="S37" s="78">
        <v>180811000</v>
      </c>
      <c r="T37" s="78">
        <v>165841160</v>
      </c>
      <c r="U37" s="80">
        <v>986942280</v>
      </c>
      <c r="V37" s="81">
        <v>33000069</v>
      </c>
    </row>
    <row r="38" spans="1:22" ht="12.75">
      <c r="A38" s="47" t="s">
        <v>566</v>
      </c>
      <c r="B38" s="75" t="s">
        <v>536</v>
      </c>
      <c r="C38" s="76" t="s">
        <v>537</v>
      </c>
      <c r="D38" s="77">
        <v>141466459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1688630</v>
      </c>
      <c r="K38" s="78">
        <v>266887697</v>
      </c>
      <c r="L38" s="79">
        <v>410042786</v>
      </c>
      <c r="M38" s="77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161879059</v>
      </c>
      <c r="T38" s="78">
        <v>251012627</v>
      </c>
      <c r="U38" s="80">
        <v>412891686</v>
      </c>
      <c r="V38" s="81">
        <v>0</v>
      </c>
    </row>
    <row r="39" spans="1:22" ht="13.5">
      <c r="A39" s="48"/>
      <c r="B39" s="82" t="s">
        <v>625</v>
      </c>
      <c r="C39" s="83"/>
      <c r="D39" s="84">
        <f aca="true" t="shared" si="4" ref="D39:V39">SUM(D31:D38)</f>
        <v>2032188835</v>
      </c>
      <c r="E39" s="85">
        <f t="shared" si="4"/>
        <v>1382454927</v>
      </c>
      <c r="F39" s="85">
        <f t="shared" si="4"/>
        <v>15207308</v>
      </c>
      <c r="G39" s="85">
        <f t="shared" si="4"/>
        <v>0</v>
      </c>
      <c r="H39" s="85">
        <f t="shared" si="4"/>
        <v>0</v>
      </c>
      <c r="I39" s="85">
        <f t="shared" si="4"/>
        <v>136756403</v>
      </c>
      <c r="J39" s="85">
        <f t="shared" si="4"/>
        <v>320265549</v>
      </c>
      <c r="K39" s="85">
        <f t="shared" si="4"/>
        <v>2568080482</v>
      </c>
      <c r="L39" s="86">
        <f t="shared" si="4"/>
        <v>6454953504</v>
      </c>
      <c r="M39" s="84">
        <f t="shared" si="4"/>
        <v>966700055</v>
      </c>
      <c r="N39" s="85">
        <f t="shared" si="4"/>
        <v>2013801109</v>
      </c>
      <c r="O39" s="85">
        <f t="shared" si="4"/>
        <v>555784963</v>
      </c>
      <c r="P39" s="85">
        <f t="shared" si="4"/>
        <v>318474608</v>
      </c>
      <c r="Q39" s="85">
        <f t="shared" si="4"/>
        <v>261717072</v>
      </c>
      <c r="R39" s="85">
        <f t="shared" si="4"/>
        <v>0</v>
      </c>
      <c r="S39" s="85">
        <f t="shared" si="4"/>
        <v>1678837220</v>
      </c>
      <c r="T39" s="85">
        <f t="shared" si="4"/>
        <v>1045147333</v>
      </c>
      <c r="U39" s="87">
        <f t="shared" si="4"/>
        <v>6840462360</v>
      </c>
      <c r="V39" s="88">
        <f t="shared" si="4"/>
        <v>354757390</v>
      </c>
    </row>
    <row r="40" spans="1:22" ht="12.75">
      <c r="A40" s="47" t="s">
        <v>565</v>
      </c>
      <c r="B40" s="75" t="s">
        <v>467</v>
      </c>
      <c r="C40" s="76" t="s">
        <v>468</v>
      </c>
      <c r="D40" s="77">
        <v>26830080</v>
      </c>
      <c r="E40" s="78">
        <v>8483520</v>
      </c>
      <c r="F40" s="78">
        <v>0</v>
      </c>
      <c r="G40" s="78">
        <v>0</v>
      </c>
      <c r="H40" s="78">
        <v>0</v>
      </c>
      <c r="I40" s="78">
        <v>7440</v>
      </c>
      <c r="J40" s="78">
        <v>26946600</v>
      </c>
      <c r="K40" s="78">
        <v>33444340</v>
      </c>
      <c r="L40" s="79">
        <v>95711980</v>
      </c>
      <c r="M40" s="77">
        <v>4260720</v>
      </c>
      <c r="N40" s="78">
        <v>15293520</v>
      </c>
      <c r="O40" s="78">
        <v>1673160</v>
      </c>
      <c r="P40" s="78">
        <v>1392960</v>
      </c>
      <c r="Q40" s="78">
        <v>1395000</v>
      </c>
      <c r="R40" s="78">
        <v>0</v>
      </c>
      <c r="S40" s="78">
        <v>31048000</v>
      </c>
      <c r="T40" s="78">
        <v>40457040</v>
      </c>
      <c r="U40" s="80">
        <v>95520400</v>
      </c>
      <c r="V40" s="81">
        <v>10769950</v>
      </c>
    </row>
    <row r="41" spans="1:22" ht="12.75">
      <c r="A41" s="47" t="s">
        <v>565</v>
      </c>
      <c r="B41" s="75" t="s">
        <v>469</v>
      </c>
      <c r="C41" s="76" t="s">
        <v>470</v>
      </c>
      <c r="D41" s="77">
        <v>21814367</v>
      </c>
      <c r="E41" s="78">
        <v>10500000</v>
      </c>
      <c r="F41" s="78">
        <v>0</v>
      </c>
      <c r="G41" s="78">
        <v>0</v>
      </c>
      <c r="H41" s="78">
        <v>0</v>
      </c>
      <c r="I41" s="78">
        <v>55000</v>
      </c>
      <c r="J41" s="78">
        <v>6433400</v>
      </c>
      <c r="K41" s="78">
        <v>40777670</v>
      </c>
      <c r="L41" s="79">
        <v>79580437</v>
      </c>
      <c r="M41" s="77">
        <v>3680000</v>
      </c>
      <c r="N41" s="78">
        <v>15238000</v>
      </c>
      <c r="O41" s="78">
        <v>3826820</v>
      </c>
      <c r="P41" s="78">
        <v>3085000</v>
      </c>
      <c r="Q41" s="78">
        <v>1634000</v>
      </c>
      <c r="R41" s="78">
        <v>0</v>
      </c>
      <c r="S41" s="78">
        <v>51647000</v>
      </c>
      <c r="T41" s="78">
        <v>12805800</v>
      </c>
      <c r="U41" s="80">
        <v>91916620</v>
      </c>
      <c r="V41" s="81">
        <v>12332950</v>
      </c>
    </row>
    <row r="42" spans="1:22" ht="12.75">
      <c r="A42" s="47" t="s">
        <v>565</v>
      </c>
      <c r="B42" s="75" t="s">
        <v>471</v>
      </c>
      <c r="C42" s="76" t="s">
        <v>472</v>
      </c>
      <c r="D42" s="77">
        <v>110994051</v>
      </c>
      <c r="E42" s="78">
        <v>65402000</v>
      </c>
      <c r="F42" s="78">
        <v>9540000</v>
      </c>
      <c r="G42" s="78">
        <v>0</v>
      </c>
      <c r="H42" s="78">
        <v>0</v>
      </c>
      <c r="I42" s="78">
        <v>2447000</v>
      </c>
      <c r="J42" s="78">
        <v>24202182</v>
      </c>
      <c r="K42" s="78">
        <v>116770752</v>
      </c>
      <c r="L42" s="79">
        <v>329355985</v>
      </c>
      <c r="M42" s="77">
        <v>39385822</v>
      </c>
      <c r="N42" s="78">
        <v>83182864</v>
      </c>
      <c r="O42" s="78">
        <v>21208819</v>
      </c>
      <c r="P42" s="78">
        <v>16447490</v>
      </c>
      <c r="Q42" s="78">
        <v>8655589</v>
      </c>
      <c r="R42" s="78">
        <v>0</v>
      </c>
      <c r="S42" s="78">
        <v>126394000</v>
      </c>
      <c r="T42" s="78">
        <v>43640408</v>
      </c>
      <c r="U42" s="80">
        <v>338914992</v>
      </c>
      <c r="V42" s="81">
        <v>22873400</v>
      </c>
    </row>
    <row r="43" spans="1:22" ht="12.75">
      <c r="A43" s="47" t="s">
        <v>566</v>
      </c>
      <c r="B43" s="75" t="s">
        <v>552</v>
      </c>
      <c r="C43" s="76" t="s">
        <v>553</v>
      </c>
      <c r="D43" s="77">
        <v>49910461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33550229</v>
      </c>
      <c r="L43" s="79">
        <v>83460690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36789999</v>
      </c>
      <c r="T43" s="78">
        <v>48250481</v>
      </c>
      <c r="U43" s="80">
        <v>85040480</v>
      </c>
      <c r="V43" s="81">
        <v>0</v>
      </c>
    </row>
    <row r="44" spans="1:22" ht="13.5">
      <c r="A44" s="48"/>
      <c r="B44" s="82" t="s">
        <v>626</v>
      </c>
      <c r="C44" s="83"/>
      <c r="D44" s="84">
        <f aca="true" t="shared" si="5" ref="D44:V44">SUM(D40:D43)</f>
        <v>209548959</v>
      </c>
      <c r="E44" s="85">
        <f t="shared" si="5"/>
        <v>84385520</v>
      </c>
      <c r="F44" s="85">
        <f t="shared" si="5"/>
        <v>9540000</v>
      </c>
      <c r="G44" s="85">
        <f t="shared" si="5"/>
        <v>0</v>
      </c>
      <c r="H44" s="85">
        <f t="shared" si="5"/>
        <v>0</v>
      </c>
      <c r="I44" s="85">
        <f t="shared" si="5"/>
        <v>2509440</v>
      </c>
      <c r="J44" s="85">
        <f t="shared" si="5"/>
        <v>57582182</v>
      </c>
      <c r="K44" s="85">
        <f t="shared" si="5"/>
        <v>224542991</v>
      </c>
      <c r="L44" s="86">
        <f t="shared" si="5"/>
        <v>588109092</v>
      </c>
      <c r="M44" s="84">
        <f t="shared" si="5"/>
        <v>47326542</v>
      </c>
      <c r="N44" s="85">
        <f t="shared" si="5"/>
        <v>113714384</v>
      </c>
      <c r="O44" s="85">
        <f t="shared" si="5"/>
        <v>26708799</v>
      </c>
      <c r="P44" s="85">
        <f t="shared" si="5"/>
        <v>20925450</v>
      </c>
      <c r="Q44" s="85">
        <f t="shared" si="5"/>
        <v>11684589</v>
      </c>
      <c r="R44" s="85">
        <f t="shared" si="5"/>
        <v>0</v>
      </c>
      <c r="S44" s="85">
        <f t="shared" si="5"/>
        <v>245878999</v>
      </c>
      <c r="T44" s="85">
        <f t="shared" si="5"/>
        <v>145153729</v>
      </c>
      <c r="U44" s="87">
        <f t="shared" si="5"/>
        <v>611392492</v>
      </c>
      <c r="V44" s="88">
        <f t="shared" si="5"/>
        <v>45976300</v>
      </c>
    </row>
    <row r="45" spans="1:22" ht="13.5">
      <c r="A45" s="49"/>
      <c r="B45" s="89" t="s">
        <v>627</v>
      </c>
      <c r="C45" s="90"/>
      <c r="D45" s="91">
        <f aca="true" t="shared" si="6" ref="D45:V45">SUM(D9,D11:D16,D18:D23,D25:D29,D31:D38,D40:D43)</f>
        <v>20571589503</v>
      </c>
      <c r="E45" s="92">
        <f t="shared" si="6"/>
        <v>13583705613</v>
      </c>
      <c r="F45" s="92">
        <f t="shared" si="6"/>
        <v>2176378189</v>
      </c>
      <c r="G45" s="92">
        <f t="shared" si="6"/>
        <v>0</v>
      </c>
      <c r="H45" s="92">
        <f t="shared" si="6"/>
        <v>0</v>
      </c>
      <c r="I45" s="92">
        <f t="shared" si="6"/>
        <v>2118241258</v>
      </c>
      <c r="J45" s="92">
        <f t="shared" si="6"/>
        <v>4294258922</v>
      </c>
      <c r="K45" s="92">
        <f t="shared" si="6"/>
        <v>21358621913</v>
      </c>
      <c r="L45" s="93">
        <f t="shared" si="6"/>
        <v>64102795398</v>
      </c>
      <c r="M45" s="91">
        <f t="shared" si="6"/>
        <v>13226003946</v>
      </c>
      <c r="N45" s="92">
        <f t="shared" si="6"/>
        <v>20127633454</v>
      </c>
      <c r="O45" s="92">
        <f t="shared" si="6"/>
        <v>6946325224</v>
      </c>
      <c r="P45" s="92">
        <f t="shared" si="6"/>
        <v>3517191324</v>
      </c>
      <c r="Q45" s="92">
        <f t="shared" si="6"/>
        <v>2177397162</v>
      </c>
      <c r="R45" s="92">
        <f t="shared" si="6"/>
        <v>738259</v>
      </c>
      <c r="S45" s="92">
        <f t="shared" si="6"/>
        <v>14097156157</v>
      </c>
      <c r="T45" s="92">
        <f t="shared" si="6"/>
        <v>7397141759</v>
      </c>
      <c r="U45" s="94">
        <f t="shared" si="6"/>
        <v>67489587285</v>
      </c>
      <c r="V45" s="88">
        <f t="shared" si="6"/>
        <v>3082098809</v>
      </c>
    </row>
    <row r="46" spans="1:22" ht="12">
      <c r="A46" s="51"/>
      <c r="B46" s="127" t="s">
        <v>42</v>
      </c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46:T4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0"/>
  <sheetViews>
    <sheetView showGridLines="0" zoomScalePageLayoutView="0" workbookViewId="0" topLeftCell="A1">
      <selection activeCell="V1" sqref="V1:V1638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0" width="10.7109375" style="3" customWidth="1"/>
    <col min="21" max="21" width="11.7109375" style="3" customWidth="1"/>
    <col min="22" max="22" width="0" style="3" hidden="1" customWidth="1"/>
    <col min="23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5.75" customHeight="1">
      <c r="A2" s="4"/>
      <c r="B2" s="119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2"/>
      <c r="W2" s="2"/>
      <c r="X2" s="2"/>
      <c r="Y2" s="2"/>
    </row>
    <row r="3" spans="1:21" ht="16.5" customHeight="1">
      <c r="A3" s="5"/>
      <c r="B3" s="12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43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44</v>
      </c>
      <c r="C9" s="53" t="s">
        <v>45</v>
      </c>
      <c r="D9" s="54">
        <v>2055137876</v>
      </c>
      <c r="E9" s="55">
        <v>1558178000</v>
      </c>
      <c r="F9" s="55">
        <v>269939900</v>
      </c>
      <c r="G9" s="55">
        <v>0</v>
      </c>
      <c r="H9" s="55">
        <v>0</v>
      </c>
      <c r="I9" s="55">
        <v>104636597</v>
      </c>
      <c r="J9" s="55">
        <v>387604702</v>
      </c>
      <c r="K9" s="55">
        <v>2663898164</v>
      </c>
      <c r="L9" s="56">
        <v>7039395239</v>
      </c>
      <c r="M9" s="57">
        <v>1549937745</v>
      </c>
      <c r="N9" s="58">
        <v>2106760092</v>
      </c>
      <c r="O9" s="55">
        <v>619853541</v>
      </c>
      <c r="P9" s="58">
        <v>355623097</v>
      </c>
      <c r="Q9" s="58">
        <v>323199406</v>
      </c>
      <c r="R9" s="58">
        <v>22253164</v>
      </c>
      <c r="S9" s="58">
        <v>2591976970</v>
      </c>
      <c r="T9" s="58">
        <v>477072948</v>
      </c>
      <c r="U9" s="102">
        <v>8046676963</v>
      </c>
      <c r="V9" s="59">
        <v>999476840</v>
      </c>
    </row>
    <row r="10" spans="1:22" s="10" customFormat="1" ht="12.75">
      <c r="A10" s="25"/>
      <c r="B10" s="52" t="s">
        <v>46</v>
      </c>
      <c r="C10" s="53" t="s">
        <v>47</v>
      </c>
      <c r="D10" s="54">
        <v>13946706440</v>
      </c>
      <c r="E10" s="55">
        <v>8991000000</v>
      </c>
      <c r="F10" s="55">
        <v>1905897547</v>
      </c>
      <c r="G10" s="55">
        <v>0</v>
      </c>
      <c r="H10" s="55">
        <v>0</v>
      </c>
      <c r="I10" s="55">
        <v>1564844202</v>
      </c>
      <c r="J10" s="55">
        <v>3347155157</v>
      </c>
      <c r="K10" s="55">
        <v>14038385027</v>
      </c>
      <c r="L10" s="56">
        <v>43793988373</v>
      </c>
      <c r="M10" s="57">
        <v>10248286997</v>
      </c>
      <c r="N10" s="58">
        <v>13519094860</v>
      </c>
      <c r="O10" s="55">
        <v>5037615657</v>
      </c>
      <c r="P10" s="58">
        <v>2524979255</v>
      </c>
      <c r="Q10" s="58">
        <v>1331897310</v>
      </c>
      <c r="R10" s="58">
        <v>738259</v>
      </c>
      <c r="S10" s="58">
        <v>9220026477</v>
      </c>
      <c r="T10" s="58">
        <v>4639441403</v>
      </c>
      <c r="U10" s="102">
        <v>46522080218</v>
      </c>
      <c r="V10" s="59">
        <v>2118841586</v>
      </c>
    </row>
    <row r="11" spans="1:22" s="10" customFormat="1" ht="12.75">
      <c r="A11" s="25"/>
      <c r="B11" s="52" t="s">
        <v>48</v>
      </c>
      <c r="C11" s="53" t="s">
        <v>49</v>
      </c>
      <c r="D11" s="54">
        <v>9513498045</v>
      </c>
      <c r="E11" s="55">
        <v>11031720984</v>
      </c>
      <c r="F11" s="55">
        <v>3897693497</v>
      </c>
      <c r="G11" s="55">
        <v>0</v>
      </c>
      <c r="H11" s="55">
        <v>0</v>
      </c>
      <c r="I11" s="55">
        <v>1076811294</v>
      </c>
      <c r="J11" s="55">
        <v>1569722099</v>
      </c>
      <c r="K11" s="55">
        <v>11162098651</v>
      </c>
      <c r="L11" s="56">
        <v>38251544570</v>
      </c>
      <c r="M11" s="57">
        <v>6102837899</v>
      </c>
      <c r="N11" s="58">
        <v>14902316740</v>
      </c>
      <c r="O11" s="55">
        <v>4580143061</v>
      </c>
      <c r="P11" s="58">
        <v>1754269398</v>
      </c>
      <c r="Q11" s="58">
        <v>1452660581</v>
      </c>
      <c r="R11" s="58">
        <v>0</v>
      </c>
      <c r="S11" s="58">
        <v>8644256058</v>
      </c>
      <c r="T11" s="58">
        <v>3099679045</v>
      </c>
      <c r="U11" s="102">
        <v>40536162782</v>
      </c>
      <c r="V11" s="59">
        <v>2281917361</v>
      </c>
    </row>
    <row r="12" spans="1:22" s="10" customFormat="1" ht="12.75">
      <c r="A12" s="25"/>
      <c r="B12" s="52" t="s">
        <v>50</v>
      </c>
      <c r="C12" s="53" t="s">
        <v>51</v>
      </c>
      <c r="D12" s="54">
        <v>11381028966</v>
      </c>
      <c r="E12" s="55">
        <v>9622609120</v>
      </c>
      <c r="F12" s="55">
        <v>2797292190</v>
      </c>
      <c r="G12" s="55">
        <v>0</v>
      </c>
      <c r="H12" s="55">
        <v>0</v>
      </c>
      <c r="I12" s="55">
        <v>982615740</v>
      </c>
      <c r="J12" s="55">
        <v>978187820</v>
      </c>
      <c r="K12" s="55">
        <v>12207159504</v>
      </c>
      <c r="L12" s="56">
        <v>37968893340</v>
      </c>
      <c r="M12" s="57">
        <v>8014602330</v>
      </c>
      <c r="N12" s="58">
        <v>14174455410</v>
      </c>
      <c r="O12" s="55">
        <v>5025179080</v>
      </c>
      <c r="P12" s="58">
        <v>1183395460</v>
      </c>
      <c r="Q12" s="58">
        <v>796065590</v>
      </c>
      <c r="R12" s="58">
        <v>0</v>
      </c>
      <c r="S12" s="58">
        <v>9755866260</v>
      </c>
      <c r="T12" s="58">
        <v>2712726030</v>
      </c>
      <c r="U12" s="102">
        <v>41662290160</v>
      </c>
      <c r="V12" s="59">
        <v>3629292050</v>
      </c>
    </row>
    <row r="13" spans="1:22" s="10" customFormat="1" ht="12.75">
      <c r="A13" s="25"/>
      <c r="B13" s="52" t="s">
        <v>52</v>
      </c>
      <c r="C13" s="53" t="s">
        <v>53</v>
      </c>
      <c r="D13" s="54">
        <v>14688130564</v>
      </c>
      <c r="E13" s="55">
        <v>12304686000</v>
      </c>
      <c r="F13" s="55">
        <v>3624166200</v>
      </c>
      <c r="G13" s="55">
        <v>2416110800</v>
      </c>
      <c r="H13" s="55">
        <v>0</v>
      </c>
      <c r="I13" s="55">
        <v>2466865000</v>
      </c>
      <c r="J13" s="55">
        <v>3032642000</v>
      </c>
      <c r="K13" s="55">
        <v>17385758008</v>
      </c>
      <c r="L13" s="56">
        <v>55918358572</v>
      </c>
      <c r="M13" s="57">
        <v>10644327000</v>
      </c>
      <c r="N13" s="58">
        <v>18292047000</v>
      </c>
      <c r="O13" s="55">
        <v>7895938000</v>
      </c>
      <c r="P13" s="58">
        <v>4547619000</v>
      </c>
      <c r="Q13" s="58">
        <v>1632288000</v>
      </c>
      <c r="R13" s="58">
        <v>586076000</v>
      </c>
      <c r="S13" s="58">
        <v>11615802400</v>
      </c>
      <c r="T13" s="58">
        <v>4537428000</v>
      </c>
      <c r="U13" s="102">
        <v>59751525400</v>
      </c>
      <c r="V13" s="59">
        <v>2693432400</v>
      </c>
    </row>
    <row r="14" spans="1:22" s="10" customFormat="1" ht="12.75">
      <c r="A14" s="25"/>
      <c r="B14" s="52" t="s">
        <v>54</v>
      </c>
      <c r="C14" s="53" t="s">
        <v>55</v>
      </c>
      <c r="D14" s="54">
        <v>2085931922</v>
      </c>
      <c r="E14" s="55">
        <v>1549849078</v>
      </c>
      <c r="F14" s="55">
        <v>568418451</v>
      </c>
      <c r="G14" s="55">
        <v>0</v>
      </c>
      <c r="H14" s="55">
        <v>0</v>
      </c>
      <c r="I14" s="55">
        <v>154029374</v>
      </c>
      <c r="J14" s="55">
        <v>372612226</v>
      </c>
      <c r="K14" s="55">
        <v>2003100720</v>
      </c>
      <c r="L14" s="56">
        <v>6733941771</v>
      </c>
      <c r="M14" s="57">
        <v>1284809110</v>
      </c>
      <c r="N14" s="58">
        <v>2514473229</v>
      </c>
      <c r="O14" s="55">
        <v>937962561</v>
      </c>
      <c r="P14" s="58">
        <v>320470797</v>
      </c>
      <c r="Q14" s="58">
        <v>131112046</v>
      </c>
      <c r="R14" s="58">
        <v>0</v>
      </c>
      <c r="S14" s="58">
        <v>2144442712</v>
      </c>
      <c r="T14" s="58">
        <v>549240088</v>
      </c>
      <c r="U14" s="102">
        <v>7882510543</v>
      </c>
      <c r="V14" s="59">
        <v>1085850490</v>
      </c>
    </row>
    <row r="15" spans="1:22" s="10" customFormat="1" ht="12.75">
      <c r="A15" s="25"/>
      <c r="B15" s="52" t="s">
        <v>56</v>
      </c>
      <c r="C15" s="53" t="s">
        <v>57</v>
      </c>
      <c r="D15" s="54">
        <v>3574705772</v>
      </c>
      <c r="E15" s="55">
        <v>3265081640</v>
      </c>
      <c r="F15" s="55">
        <v>154339850</v>
      </c>
      <c r="G15" s="55">
        <v>0</v>
      </c>
      <c r="H15" s="55">
        <v>0</v>
      </c>
      <c r="I15" s="55">
        <v>174724160</v>
      </c>
      <c r="J15" s="55">
        <v>541019120</v>
      </c>
      <c r="K15" s="55">
        <v>3369623674</v>
      </c>
      <c r="L15" s="56">
        <v>11079494216</v>
      </c>
      <c r="M15" s="57">
        <v>2331217420</v>
      </c>
      <c r="N15" s="58">
        <v>4222300390</v>
      </c>
      <c r="O15" s="55">
        <v>820753500</v>
      </c>
      <c r="P15" s="58">
        <v>503623500</v>
      </c>
      <c r="Q15" s="58">
        <v>322599040</v>
      </c>
      <c r="R15" s="58">
        <v>0</v>
      </c>
      <c r="S15" s="58">
        <v>2951439189</v>
      </c>
      <c r="T15" s="58">
        <v>977846550</v>
      </c>
      <c r="U15" s="102">
        <v>12129779589</v>
      </c>
      <c r="V15" s="59">
        <v>1033572617</v>
      </c>
    </row>
    <row r="16" spans="1:22" s="10" customFormat="1" ht="12.75">
      <c r="A16" s="25"/>
      <c r="B16" s="52" t="s">
        <v>58</v>
      </c>
      <c r="C16" s="53" t="s">
        <v>59</v>
      </c>
      <c r="D16" s="54">
        <v>10209723146</v>
      </c>
      <c r="E16" s="55">
        <v>8670118670</v>
      </c>
      <c r="F16" s="55">
        <v>2742127841</v>
      </c>
      <c r="G16" s="55">
        <v>0</v>
      </c>
      <c r="H16" s="55">
        <v>0</v>
      </c>
      <c r="I16" s="55">
        <v>1543626855</v>
      </c>
      <c r="J16" s="55">
        <v>1756269536</v>
      </c>
      <c r="K16" s="55">
        <v>9340166110</v>
      </c>
      <c r="L16" s="56">
        <v>34262032158</v>
      </c>
      <c r="M16" s="57">
        <v>7399474136</v>
      </c>
      <c r="N16" s="58">
        <v>12703656571</v>
      </c>
      <c r="O16" s="55">
        <v>4289226095</v>
      </c>
      <c r="P16" s="58">
        <v>1352851732</v>
      </c>
      <c r="Q16" s="58">
        <v>1575496414</v>
      </c>
      <c r="R16" s="58">
        <v>19467454</v>
      </c>
      <c r="S16" s="58">
        <v>6858986001</v>
      </c>
      <c r="T16" s="58">
        <v>2461323876</v>
      </c>
      <c r="U16" s="102">
        <v>36660482279</v>
      </c>
      <c r="V16" s="59">
        <v>2233164481</v>
      </c>
    </row>
    <row r="17" spans="1:22" s="10" customFormat="1" ht="12.75">
      <c r="A17" s="25"/>
      <c r="B17" s="103" t="s">
        <v>564</v>
      </c>
      <c r="C17" s="53"/>
      <c r="D17" s="63">
        <f aca="true" t="shared" si="0" ref="D17:V17">SUM(D9:D16)</f>
        <v>67454862731</v>
      </c>
      <c r="E17" s="64">
        <f t="shared" si="0"/>
        <v>56993243492</v>
      </c>
      <c r="F17" s="64">
        <f t="shared" si="0"/>
        <v>15959875476</v>
      </c>
      <c r="G17" s="64">
        <f t="shared" si="0"/>
        <v>2416110800</v>
      </c>
      <c r="H17" s="64">
        <f t="shared" si="0"/>
        <v>0</v>
      </c>
      <c r="I17" s="64">
        <f t="shared" si="0"/>
        <v>8068153222</v>
      </c>
      <c r="J17" s="64">
        <f t="shared" si="0"/>
        <v>11985212660</v>
      </c>
      <c r="K17" s="64">
        <f t="shared" si="0"/>
        <v>72170189858</v>
      </c>
      <c r="L17" s="104">
        <f t="shared" si="0"/>
        <v>235047648239</v>
      </c>
      <c r="M17" s="105">
        <f t="shared" si="0"/>
        <v>47575492637</v>
      </c>
      <c r="N17" s="106">
        <f t="shared" si="0"/>
        <v>82435104292</v>
      </c>
      <c r="O17" s="64">
        <f t="shared" si="0"/>
        <v>29206671495</v>
      </c>
      <c r="P17" s="106">
        <f t="shared" si="0"/>
        <v>12542832239</v>
      </c>
      <c r="Q17" s="106">
        <f t="shared" si="0"/>
        <v>7565318387</v>
      </c>
      <c r="R17" s="106">
        <f t="shared" si="0"/>
        <v>628534877</v>
      </c>
      <c r="S17" s="106">
        <f t="shared" si="0"/>
        <v>53782796067</v>
      </c>
      <c r="T17" s="106">
        <f t="shared" si="0"/>
        <v>19454757940</v>
      </c>
      <c r="U17" s="107">
        <f t="shared" si="0"/>
        <v>253191507934</v>
      </c>
      <c r="V17" s="59">
        <f t="shared" si="0"/>
        <v>16075547825</v>
      </c>
    </row>
    <row r="18" spans="1:22" s="10" customFormat="1" ht="12.75">
      <c r="A18" s="27"/>
      <c r="B18" s="108"/>
      <c r="C18" s="109"/>
      <c r="D18" s="110"/>
      <c r="E18" s="111"/>
      <c r="F18" s="111"/>
      <c r="G18" s="111"/>
      <c r="H18" s="111"/>
      <c r="I18" s="111"/>
      <c r="J18" s="111"/>
      <c r="K18" s="111"/>
      <c r="L18" s="112"/>
      <c r="M18" s="113"/>
      <c r="N18" s="114"/>
      <c r="O18" s="111"/>
      <c r="P18" s="114"/>
      <c r="Q18" s="114"/>
      <c r="R18" s="114"/>
      <c r="S18" s="114"/>
      <c r="T18" s="114"/>
      <c r="U18" s="115"/>
      <c r="V18" s="59"/>
    </row>
    <row r="19" spans="1:22" ht="12">
      <c r="A19" s="2"/>
      <c r="B19" s="122" t="s">
        <v>42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74"/>
    </row>
    <row r="20" spans="1:22" ht="12">
      <c r="A20" s="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12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2:22" ht="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2:22" ht="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19:U19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showGridLines="0" zoomScalePageLayoutView="0" workbookViewId="0" topLeftCell="O7">
      <selection activeCell="V1" sqref="V1:V1638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8.28125" style="3" customWidth="1"/>
    <col min="23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s="6" customFormat="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60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61</v>
      </c>
      <c r="C9" s="53" t="s">
        <v>62</v>
      </c>
      <c r="D9" s="54">
        <v>791253027</v>
      </c>
      <c r="E9" s="55">
        <v>466111742</v>
      </c>
      <c r="F9" s="55">
        <v>504838045</v>
      </c>
      <c r="G9" s="55">
        <v>0</v>
      </c>
      <c r="H9" s="55">
        <v>0</v>
      </c>
      <c r="I9" s="55">
        <v>141093501</v>
      </c>
      <c r="J9" s="55">
        <v>142020000</v>
      </c>
      <c r="K9" s="55">
        <v>500608159</v>
      </c>
      <c r="L9" s="56">
        <v>2545924474</v>
      </c>
      <c r="M9" s="57">
        <v>309931372</v>
      </c>
      <c r="N9" s="58">
        <v>709843765</v>
      </c>
      <c r="O9" s="55">
        <v>380745273</v>
      </c>
      <c r="P9" s="58">
        <v>163968352</v>
      </c>
      <c r="Q9" s="55">
        <v>93202428</v>
      </c>
      <c r="R9" s="58">
        <v>0</v>
      </c>
      <c r="S9" s="58">
        <v>631349000</v>
      </c>
      <c r="T9" s="58">
        <v>438186648</v>
      </c>
      <c r="U9" s="56">
        <v>2727226838</v>
      </c>
      <c r="V9" s="59">
        <v>126750000</v>
      </c>
    </row>
    <row r="10" spans="1:22" s="10" customFormat="1" ht="12.75" customHeight="1">
      <c r="A10" s="25"/>
      <c r="B10" s="52" t="s">
        <v>63</v>
      </c>
      <c r="C10" s="53" t="s">
        <v>64</v>
      </c>
      <c r="D10" s="54">
        <v>1195437080</v>
      </c>
      <c r="E10" s="55">
        <v>1506128757</v>
      </c>
      <c r="F10" s="55">
        <v>788547531</v>
      </c>
      <c r="G10" s="55">
        <v>0</v>
      </c>
      <c r="H10" s="55">
        <v>0</v>
      </c>
      <c r="I10" s="55">
        <v>4559700</v>
      </c>
      <c r="J10" s="55">
        <v>931031116</v>
      </c>
      <c r="K10" s="55">
        <v>1195317984</v>
      </c>
      <c r="L10" s="56">
        <v>5621022168</v>
      </c>
      <c r="M10" s="57">
        <v>861888916</v>
      </c>
      <c r="N10" s="58">
        <v>1604272578</v>
      </c>
      <c r="O10" s="55">
        <v>1195211105</v>
      </c>
      <c r="P10" s="58">
        <v>358964322</v>
      </c>
      <c r="Q10" s="55">
        <v>203146292</v>
      </c>
      <c r="R10" s="58">
        <v>0</v>
      </c>
      <c r="S10" s="58">
        <v>1093306794</v>
      </c>
      <c r="T10" s="58">
        <v>695479819</v>
      </c>
      <c r="U10" s="56">
        <v>6012269826</v>
      </c>
      <c r="V10" s="59">
        <v>231847000</v>
      </c>
    </row>
    <row r="11" spans="1:22" s="10" customFormat="1" ht="12.75" customHeight="1">
      <c r="A11" s="25"/>
      <c r="B11" s="52" t="s">
        <v>65</v>
      </c>
      <c r="C11" s="53" t="s">
        <v>66</v>
      </c>
      <c r="D11" s="54">
        <v>831022543</v>
      </c>
      <c r="E11" s="55">
        <v>791806960</v>
      </c>
      <c r="F11" s="55">
        <v>247614310</v>
      </c>
      <c r="G11" s="55">
        <v>6324000</v>
      </c>
      <c r="H11" s="55">
        <v>0</v>
      </c>
      <c r="I11" s="55">
        <v>43801196</v>
      </c>
      <c r="J11" s="55">
        <v>110357948</v>
      </c>
      <c r="K11" s="55">
        <v>792163355</v>
      </c>
      <c r="L11" s="56">
        <v>2823090312</v>
      </c>
      <c r="M11" s="57">
        <v>609701722</v>
      </c>
      <c r="N11" s="58">
        <v>1004953203</v>
      </c>
      <c r="O11" s="55">
        <v>297319672</v>
      </c>
      <c r="P11" s="58">
        <v>164275142</v>
      </c>
      <c r="Q11" s="55">
        <v>161665738</v>
      </c>
      <c r="R11" s="58">
        <v>36879956</v>
      </c>
      <c r="S11" s="58">
        <v>649043000</v>
      </c>
      <c r="T11" s="58">
        <v>245274803</v>
      </c>
      <c r="U11" s="56">
        <v>3169113236</v>
      </c>
      <c r="V11" s="59">
        <v>223197700</v>
      </c>
    </row>
    <row r="12" spans="1:22" s="10" customFormat="1" ht="12.75" customHeight="1">
      <c r="A12" s="25"/>
      <c r="B12" s="52" t="s">
        <v>67</v>
      </c>
      <c r="C12" s="53" t="s">
        <v>68</v>
      </c>
      <c r="D12" s="54">
        <v>1368957002</v>
      </c>
      <c r="E12" s="55">
        <v>1657657765</v>
      </c>
      <c r="F12" s="55">
        <v>570735070</v>
      </c>
      <c r="G12" s="55">
        <v>74336</v>
      </c>
      <c r="H12" s="55">
        <v>0</v>
      </c>
      <c r="I12" s="55">
        <v>43287197</v>
      </c>
      <c r="J12" s="55">
        <v>116788701</v>
      </c>
      <c r="K12" s="55">
        <v>1461115638</v>
      </c>
      <c r="L12" s="56">
        <v>5218615709</v>
      </c>
      <c r="M12" s="57">
        <v>954887191</v>
      </c>
      <c r="N12" s="58">
        <v>2326839370</v>
      </c>
      <c r="O12" s="55">
        <v>682619478</v>
      </c>
      <c r="P12" s="58">
        <v>145296314</v>
      </c>
      <c r="Q12" s="55">
        <v>112652561</v>
      </c>
      <c r="R12" s="58">
        <v>0</v>
      </c>
      <c r="S12" s="58">
        <v>1085742377</v>
      </c>
      <c r="T12" s="58">
        <v>454461330</v>
      </c>
      <c r="U12" s="56">
        <v>5762498621</v>
      </c>
      <c r="V12" s="59">
        <v>394145061</v>
      </c>
    </row>
    <row r="13" spans="1:22" s="10" customFormat="1" ht="12.75" customHeight="1">
      <c r="A13" s="25"/>
      <c r="B13" s="52" t="s">
        <v>69</v>
      </c>
      <c r="C13" s="53" t="s">
        <v>70</v>
      </c>
      <c r="D13" s="54">
        <v>475719795</v>
      </c>
      <c r="E13" s="55">
        <v>556825020</v>
      </c>
      <c r="F13" s="55">
        <v>103320552</v>
      </c>
      <c r="G13" s="55">
        <v>0</v>
      </c>
      <c r="H13" s="55">
        <v>0</v>
      </c>
      <c r="I13" s="55">
        <v>41570966</v>
      </c>
      <c r="J13" s="55">
        <v>173289274</v>
      </c>
      <c r="K13" s="55">
        <v>834354832</v>
      </c>
      <c r="L13" s="56">
        <v>2185080439</v>
      </c>
      <c r="M13" s="57">
        <v>310272645</v>
      </c>
      <c r="N13" s="58">
        <v>719464416</v>
      </c>
      <c r="O13" s="55">
        <v>170798976</v>
      </c>
      <c r="P13" s="58">
        <v>100430703</v>
      </c>
      <c r="Q13" s="55">
        <v>67680091</v>
      </c>
      <c r="R13" s="58">
        <v>0</v>
      </c>
      <c r="S13" s="58">
        <v>591065000</v>
      </c>
      <c r="T13" s="58">
        <v>71674175</v>
      </c>
      <c r="U13" s="56">
        <v>2031386006</v>
      </c>
      <c r="V13" s="59">
        <v>175568000</v>
      </c>
    </row>
    <row r="14" spans="1:22" s="10" customFormat="1" ht="12.75" customHeight="1">
      <c r="A14" s="25"/>
      <c r="B14" s="52" t="s">
        <v>71</v>
      </c>
      <c r="C14" s="53" t="s">
        <v>72</v>
      </c>
      <c r="D14" s="54">
        <v>881891100</v>
      </c>
      <c r="E14" s="55">
        <v>932169700</v>
      </c>
      <c r="F14" s="55">
        <v>109792900</v>
      </c>
      <c r="G14" s="55">
        <v>0</v>
      </c>
      <c r="H14" s="55">
        <v>0</v>
      </c>
      <c r="I14" s="55">
        <v>70845600</v>
      </c>
      <c r="J14" s="55">
        <v>28103200</v>
      </c>
      <c r="K14" s="55">
        <v>1185186800</v>
      </c>
      <c r="L14" s="56">
        <v>3207989300</v>
      </c>
      <c r="M14" s="57">
        <v>501849100</v>
      </c>
      <c r="N14" s="58">
        <v>1671088100</v>
      </c>
      <c r="O14" s="55">
        <v>357410900</v>
      </c>
      <c r="P14" s="58">
        <v>105397900</v>
      </c>
      <c r="Q14" s="55">
        <v>85028600</v>
      </c>
      <c r="R14" s="58">
        <v>0</v>
      </c>
      <c r="S14" s="58">
        <v>552113400</v>
      </c>
      <c r="T14" s="58">
        <v>133472800</v>
      </c>
      <c r="U14" s="56">
        <v>3406360800</v>
      </c>
      <c r="V14" s="59">
        <v>165728000</v>
      </c>
    </row>
    <row r="15" spans="1:22" s="10" customFormat="1" ht="12.75" customHeight="1">
      <c r="A15" s="25"/>
      <c r="B15" s="52" t="s">
        <v>73</v>
      </c>
      <c r="C15" s="53" t="s">
        <v>74</v>
      </c>
      <c r="D15" s="54">
        <v>869703000</v>
      </c>
      <c r="E15" s="55">
        <v>753269000</v>
      </c>
      <c r="F15" s="55">
        <v>217157000</v>
      </c>
      <c r="G15" s="55">
        <v>0</v>
      </c>
      <c r="H15" s="55">
        <v>0</v>
      </c>
      <c r="I15" s="55">
        <v>111445000</v>
      </c>
      <c r="J15" s="55">
        <v>249100000</v>
      </c>
      <c r="K15" s="55">
        <v>1352757400</v>
      </c>
      <c r="L15" s="56">
        <v>3553431400</v>
      </c>
      <c r="M15" s="57">
        <v>498403000</v>
      </c>
      <c r="N15" s="58">
        <v>1155164000</v>
      </c>
      <c r="O15" s="55">
        <v>273918000</v>
      </c>
      <c r="P15" s="58">
        <v>109193000</v>
      </c>
      <c r="Q15" s="55">
        <v>120289000</v>
      </c>
      <c r="R15" s="58">
        <v>0</v>
      </c>
      <c r="S15" s="58">
        <v>2085987000</v>
      </c>
      <c r="T15" s="58">
        <v>675074000</v>
      </c>
      <c r="U15" s="56">
        <v>4918028000</v>
      </c>
      <c r="V15" s="59">
        <v>1032747000</v>
      </c>
    </row>
    <row r="16" spans="1:22" s="10" customFormat="1" ht="12.75" customHeight="1">
      <c r="A16" s="25"/>
      <c r="B16" s="52" t="s">
        <v>75</v>
      </c>
      <c r="C16" s="53" t="s">
        <v>76</v>
      </c>
      <c r="D16" s="54">
        <v>501080148</v>
      </c>
      <c r="E16" s="55">
        <v>530208000</v>
      </c>
      <c r="F16" s="55">
        <v>315000000</v>
      </c>
      <c r="G16" s="55">
        <v>0</v>
      </c>
      <c r="H16" s="55">
        <v>0</v>
      </c>
      <c r="I16" s="55">
        <v>3788292</v>
      </c>
      <c r="J16" s="55">
        <v>94853280</v>
      </c>
      <c r="K16" s="55">
        <v>559432812</v>
      </c>
      <c r="L16" s="56">
        <v>2004362532</v>
      </c>
      <c r="M16" s="57">
        <v>368329164</v>
      </c>
      <c r="N16" s="58">
        <v>512898770</v>
      </c>
      <c r="O16" s="55">
        <v>389322254</v>
      </c>
      <c r="P16" s="58">
        <v>106817616</v>
      </c>
      <c r="Q16" s="55">
        <v>113637516</v>
      </c>
      <c r="R16" s="58">
        <v>0</v>
      </c>
      <c r="S16" s="58">
        <v>365508156</v>
      </c>
      <c r="T16" s="58">
        <v>51964632</v>
      </c>
      <c r="U16" s="56">
        <v>1908478108</v>
      </c>
      <c r="V16" s="59">
        <v>67883556</v>
      </c>
    </row>
    <row r="17" spans="1:22" s="10" customFormat="1" ht="12.75" customHeight="1">
      <c r="A17" s="25"/>
      <c r="B17" s="52" t="s">
        <v>77</v>
      </c>
      <c r="C17" s="53" t="s">
        <v>78</v>
      </c>
      <c r="D17" s="54">
        <v>895951144</v>
      </c>
      <c r="E17" s="55">
        <v>1075663177</v>
      </c>
      <c r="F17" s="55">
        <v>0</v>
      </c>
      <c r="G17" s="55">
        <v>0</v>
      </c>
      <c r="H17" s="55">
        <v>0</v>
      </c>
      <c r="I17" s="55">
        <v>86365173</v>
      </c>
      <c r="J17" s="55">
        <v>408953121</v>
      </c>
      <c r="K17" s="55">
        <v>935970029</v>
      </c>
      <c r="L17" s="56">
        <v>3402902644</v>
      </c>
      <c r="M17" s="57">
        <v>429445442</v>
      </c>
      <c r="N17" s="58">
        <v>1334093847</v>
      </c>
      <c r="O17" s="55">
        <v>511059650</v>
      </c>
      <c r="P17" s="58">
        <v>191682596</v>
      </c>
      <c r="Q17" s="55">
        <v>131687269</v>
      </c>
      <c r="R17" s="58">
        <v>0</v>
      </c>
      <c r="S17" s="58">
        <v>545532305</v>
      </c>
      <c r="T17" s="58">
        <v>253903892</v>
      </c>
      <c r="U17" s="56">
        <v>3397405001</v>
      </c>
      <c r="V17" s="59">
        <v>175083250</v>
      </c>
    </row>
    <row r="18" spans="1:22" s="10" customFormat="1" ht="12.75" customHeight="1">
      <c r="A18" s="25"/>
      <c r="B18" s="52" t="s">
        <v>79</v>
      </c>
      <c r="C18" s="53" t="s">
        <v>80</v>
      </c>
      <c r="D18" s="54">
        <v>583269376</v>
      </c>
      <c r="E18" s="55">
        <v>473325678</v>
      </c>
      <c r="F18" s="55">
        <v>19551788</v>
      </c>
      <c r="G18" s="55">
        <v>0</v>
      </c>
      <c r="H18" s="55">
        <v>0</v>
      </c>
      <c r="I18" s="55">
        <v>29514898</v>
      </c>
      <c r="J18" s="55">
        <v>21121150</v>
      </c>
      <c r="K18" s="55">
        <v>507239212</v>
      </c>
      <c r="L18" s="56">
        <v>1634022102</v>
      </c>
      <c r="M18" s="57">
        <v>366024346</v>
      </c>
      <c r="N18" s="58">
        <v>623054654</v>
      </c>
      <c r="O18" s="55">
        <v>96298593</v>
      </c>
      <c r="P18" s="58">
        <v>71061561</v>
      </c>
      <c r="Q18" s="55">
        <v>74993954</v>
      </c>
      <c r="R18" s="58">
        <v>0</v>
      </c>
      <c r="S18" s="58">
        <v>272904305</v>
      </c>
      <c r="T18" s="58">
        <v>140301639</v>
      </c>
      <c r="U18" s="56">
        <v>1644639052</v>
      </c>
      <c r="V18" s="59">
        <v>67448000</v>
      </c>
    </row>
    <row r="19" spans="1:22" s="10" customFormat="1" ht="12.75" customHeight="1">
      <c r="A19" s="25"/>
      <c r="B19" s="52" t="s">
        <v>81</v>
      </c>
      <c r="C19" s="53" t="s">
        <v>82</v>
      </c>
      <c r="D19" s="54">
        <v>928669586</v>
      </c>
      <c r="E19" s="55">
        <v>741117220</v>
      </c>
      <c r="F19" s="55">
        <v>53465493</v>
      </c>
      <c r="G19" s="55">
        <v>0</v>
      </c>
      <c r="H19" s="55">
        <v>0</v>
      </c>
      <c r="I19" s="55">
        <v>37010215</v>
      </c>
      <c r="J19" s="55">
        <v>152378740</v>
      </c>
      <c r="K19" s="55">
        <v>1422150560</v>
      </c>
      <c r="L19" s="56">
        <v>3334791814</v>
      </c>
      <c r="M19" s="57">
        <v>633248273</v>
      </c>
      <c r="N19" s="58">
        <v>976346598</v>
      </c>
      <c r="O19" s="55">
        <v>101016087</v>
      </c>
      <c r="P19" s="58">
        <v>29630411</v>
      </c>
      <c r="Q19" s="55">
        <v>110816101</v>
      </c>
      <c r="R19" s="58">
        <v>0</v>
      </c>
      <c r="S19" s="58">
        <v>1290309000</v>
      </c>
      <c r="T19" s="58">
        <v>293881270</v>
      </c>
      <c r="U19" s="56">
        <v>3435247740</v>
      </c>
      <c r="V19" s="59">
        <v>534657450</v>
      </c>
    </row>
    <row r="20" spans="1:22" s="10" customFormat="1" ht="12.75" customHeight="1">
      <c r="A20" s="25"/>
      <c r="B20" s="52" t="s">
        <v>83</v>
      </c>
      <c r="C20" s="53" t="s">
        <v>84</v>
      </c>
      <c r="D20" s="54">
        <v>760561532</v>
      </c>
      <c r="E20" s="55">
        <v>498960000</v>
      </c>
      <c r="F20" s="55">
        <v>99550000</v>
      </c>
      <c r="G20" s="55">
        <v>0</v>
      </c>
      <c r="H20" s="55">
        <v>0</v>
      </c>
      <c r="I20" s="55">
        <v>24663145</v>
      </c>
      <c r="J20" s="55">
        <v>248650000</v>
      </c>
      <c r="K20" s="55">
        <v>555789934</v>
      </c>
      <c r="L20" s="56">
        <v>2188174611</v>
      </c>
      <c r="M20" s="57">
        <v>594269890</v>
      </c>
      <c r="N20" s="58">
        <v>781007276</v>
      </c>
      <c r="O20" s="55">
        <v>287935597</v>
      </c>
      <c r="P20" s="58">
        <v>67631483</v>
      </c>
      <c r="Q20" s="55">
        <v>50579025</v>
      </c>
      <c r="R20" s="58">
        <v>0</v>
      </c>
      <c r="S20" s="58">
        <v>430952000</v>
      </c>
      <c r="T20" s="58">
        <v>211235207</v>
      </c>
      <c r="U20" s="56">
        <v>2423610478</v>
      </c>
      <c r="V20" s="59">
        <v>226036358</v>
      </c>
    </row>
    <row r="21" spans="1:22" s="10" customFormat="1" ht="12.75" customHeight="1">
      <c r="A21" s="25"/>
      <c r="B21" s="52" t="s">
        <v>85</v>
      </c>
      <c r="C21" s="53" t="s">
        <v>86</v>
      </c>
      <c r="D21" s="54">
        <v>408710000</v>
      </c>
      <c r="E21" s="55">
        <v>480920000</v>
      </c>
      <c r="F21" s="55">
        <v>84950000</v>
      </c>
      <c r="G21" s="55">
        <v>0</v>
      </c>
      <c r="H21" s="55">
        <v>0</v>
      </c>
      <c r="I21" s="55">
        <v>116467000</v>
      </c>
      <c r="J21" s="55">
        <v>285000000</v>
      </c>
      <c r="K21" s="55">
        <v>1060267000</v>
      </c>
      <c r="L21" s="56">
        <v>2436314000</v>
      </c>
      <c r="M21" s="57">
        <v>336016077</v>
      </c>
      <c r="N21" s="58">
        <v>496768118</v>
      </c>
      <c r="O21" s="55">
        <v>161215078</v>
      </c>
      <c r="P21" s="58">
        <v>53478360</v>
      </c>
      <c r="Q21" s="55">
        <v>55862000</v>
      </c>
      <c r="R21" s="58">
        <v>0</v>
      </c>
      <c r="S21" s="58">
        <v>990675000</v>
      </c>
      <c r="T21" s="58">
        <v>116782367</v>
      </c>
      <c r="U21" s="56">
        <v>2210797000</v>
      </c>
      <c r="V21" s="59">
        <v>297797000</v>
      </c>
    </row>
    <row r="22" spans="1:22" s="10" customFormat="1" ht="12.75" customHeight="1">
      <c r="A22" s="25"/>
      <c r="B22" s="52" t="s">
        <v>87</v>
      </c>
      <c r="C22" s="53" t="s">
        <v>88</v>
      </c>
      <c r="D22" s="54">
        <v>736126969</v>
      </c>
      <c r="E22" s="55">
        <v>1731762164</v>
      </c>
      <c r="F22" s="55">
        <v>409557728</v>
      </c>
      <c r="G22" s="55">
        <v>0</v>
      </c>
      <c r="H22" s="55">
        <v>0</v>
      </c>
      <c r="I22" s="55">
        <v>106211514</v>
      </c>
      <c r="J22" s="55">
        <v>500637713</v>
      </c>
      <c r="K22" s="55">
        <v>1544421927</v>
      </c>
      <c r="L22" s="56">
        <v>5028718015</v>
      </c>
      <c r="M22" s="57">
        <v>362089457</v>
      </c>
      <c r="N22" s="58">
        <v>2105406155</v>
      </c>
      <c r="O22" s="55">
        <v>619816941</v>
      </c>
      <c r="P22" s="58">
        <v>334763703</v>
      </c>
      <c r="Q22" s="55">
        <v>166232452</v>
      </c>
      <c r="R22" s="58">
        <v>269011</v>
      </c>
      <c r="S22" s="58">
        <v>1240695602</v>
      </c>
      <c r="T22" s="58">
        <v>704225775</v>
      </c>
      <c r="U22" s="56">
        <v>5533499096</v>
      </c>
      <c r="V22" s="59">
        <v>470684000</v>
      </c>
    </row>
    <row r="23" spans="1:22" s="10" customFormat="1" ht="12.75" customHeight="1">
      <c r="A23" s="25"/>
      <c r="B23" s="52" t="s">
        <v>89</v>
      </c>
      <c r="C23" s="53" t="s">
        <v>90</v>
      </c>
      <c r="D23" s="54">
        <v>688261733</v>
      </c>
      <c r="E23" s="55">
        <v>625237487</v>
      </c>
      <c r="F23" s="55">
        <v>322668000</v>
      </c>
      <c r="G23" s="55">
        <v>0</v>
      </c>
      <c r="H23" s="55">
        <v>0</v>
      </c>
      <c r="I23" s="55">
        <v>11000000</v>
      </c>
      <c r="J23" s="55">
        <v>506470140</v>
      </c>
      <c r="K23" s="55">
        <v>989524074</v>
      </c>
      <c r="L23" s="56">
        <v>3143161434</v>
      </c>
      <c r="M23" s="57">
        <v>438874765</v>
      </c>
      <c r="N23" s="58">
        <v>852936400</v>
      </c>
      <c r="O23" s="55">
        <v>627457366</v>
      </c>
      <c r="P23" s="58">
        <v>126347101</v>
      </c>
      <c r="Q23" s="55">
        <v>188847888</v>
      </c>
      <c r="R23" s="58">
        <v>0</v>
      </c>
      <c r="S23" s="58">
        <v>603728550</v>
      </c>
      <c r="T23" s="58">
        <v>211370125</v>
      </c>
      <c r="U23" s="56">
        <v>3049562195</v>
      </c>
      <c r="V23" s="59">
        <v>165072550</v>
      </c>
    </row>
    <row r="24" spans="1:22" s="10" customFormat="1" ht="12.75" customHeight="1">
      <c r="A24" s="25"/>
      <c r="B24" s="52" t="s">
        <v>91</v>
      </c>
      <c r="C24" s="53" t="s">
        <v>92</v>
      </c>
      <c r="D24" s="54">
        <v>471544605</v>
      </c>
      <c r="E24" s="55">
        <v>598802672</v>
      </c>
      <c r="F24" s="55">
        <v>23486897</v>
      </c>
      <c r="G24" s="55">
        <v>0</v>
      </c>
      <c r="H24" s="55">
        <v>0</v>
      </c>
      <c r="I24" s="55">
        <v>0</v>
      </c>
      <c r="J24" s="55">
        <v>101110823</v>
      </c>
      <c r="K24" s="55">
        <v>733122091</v>
      </c>
      <c r="L24" s="56">
        <v>1928067088</v>
      </c>
      <c r="M24" s="57">
        <v>183678133</v>
      </c>
      <c r="N24" s="58">
        <v>752387865</v>
      </c>
      <c r="O24" s="55">
        <v>113859951</v>
      </c>
      <c r="P24" s="58">
        <v>70153734</v>
      </c>
      <c r="Q24" s="55">
        <v>65087864</v>
      </c>
      <c r="R24" s="58">
        <v>0</v>
      </c>
      <c r="S24" s="58">
        <v>397908000</v>
      </c>
      <c r="T24" s="58">
        <v>163932778</v>
      </c>
      <c r="U24" s="56">
        <v>1747008325</v>
      </c>
      <c r="V24" s="59">
        <v>135440000</v>
      </c>
    </row>
    <row r="25" spans="1:22" s="10" customFormat="1" ht="12.75" customHeight="1">
      <c r="A25" s="25"/>
      <c r="B25" s="52" t="s">
        <v>93</v>
      </c>
      <c r="C25" s="53" t="s">
        <v>94</v>
      </c>
      <c r="D25" s="54">
        <v>705795900</v>
      </c>
      <c r="E25" s="55">
        <v>740276243</v>
      </c>
      <c r="F25" s="55">
        <v>39958434</v>
      </c>
      <c r="G25" s="55">
        <v>0</v>
      </c>
      <c r="H25" s="55">
        <v>0</v>
      </c>
      <c r="I25" s="55">
        <v>172297873</v>
      </c>
      <c r="J25" s="55">
        <v>102997343</v>
      </c>
      <c r="K25" s="55">
        <v>819047768</v>
      </c>
      <c r="L25" s="56">
        <v>2580373561</v>
      </c>
      <c r="M25" s="57">
        <v>363498822</v>
      </c>
      <c r="N25" s="58">
        <v>1159210496</v>
      </c>
      <c r="O25" s="55">
        <v>264618938</v>
      </c>
      <c r="P25" s="58">
        <v>128525783</v>
      </c>
      <c r="Q25" s="55">
        <v>127849107</v>
      </c>
      <c r="R25" s="58">
        <v>0</v>
      </c>
      <c r="S25" s="58">
        <v>363498385</v>
      </c>
      <c r="T25" s="58">
        <v>153977148</v>
      </c>
      <c r="U25" s="56">
        <v>2561178679</v>
      </c>
      <c r="V25" s="59">
        <v>57542000</v>
      </c>
    </row>
    <row r="26" spans="1:22" s="10" customFormat="1" ht="12.75" customHeight="1">
      <c r="A26" s="25"/>
      <c r="B26" s="52" t="s">
        <v>95</v>
      </c>
      <c r="C26" s="53" t="s">
        <v>96</v>
      </c>
      <c r="D26" s="54">
        <v>609319540</v>
      </c>
      <c r="E26" s="55">
        <v>364682300</v>
      </c>
      <c r="F26" s="55">
        <v>47658960</v>
      </c>
      <c r="G26" s="55">
        <v>0</v>
      </c>
      <c r="H26" s="55">
        <v>0</v>
      </c>
      <c r="I26" s="55">
        <v>39876728</v>
      </c>
      <c r="J26" s="55">
        <v>92441580</v>
      </c>
      <c r="K26" s="55">
        <v>665091582</v>
      </c>
      <c r="L26" s="56">
        <v>1819070690</v>
      </c>
      <c r="M26" s="57">
        <v>349065335</v>
      </c>
      <c r="N26" s="58">
        <v>590158046</v>
      </c>
      <c r="O26" s="55">
        <v>245840880</v>
      </c>
      <c r="P26" s="58">
        <v>116715166</v>
      </c>
      <c r="Q26" s="55">
        <v>61223011</v>
      </c>
      <c r="R26" s="58">
        <v>0</v>
      </c>
      <c r="S26" s="58">
        <v>235296000</v>
      </c>
      <c r="T26" s="58">
        <v>227605543</v>
      </c>
      <c r="U26" s="56">
        <v>1825903981</v>
      </c>
      <c r="V26" s="59">
        <v>58979500</v>
      </c>
    </row>
    <row r="27" spans="1:22" s="10" customFormat="1" ht="12.75" customHeight="1">
      <c r="A27" s="25"/>
      <c r="B27" s="60" t="s">
        <v>97</v>
      </c>
      <c r="C27" s="53" t="s">
        <v>98</v>
      </c>
      <c r="D27" s="54">
        <v>575232544</v>
      </c>
      <c r="E27" s="55">
        <v>463989720</v>
      </c>
      <c r="F27" s="55">
        <v>1766300</v>
      </c>
      <c r="G27" s="55">
        <v>0</v>
      </c>
      <c r="H27" s="55">
        <v>0</v>
      </c>
      <c r="I27" s="55">
        <v>35998552</v>
      </c>
      <c r="J27" s="55">
        <v>72066080</v>
      </c>
      <c r="K27" s="55">
        <v>964444032</v>
      </c>
      <c r="L27" s="56">
        <v>2113497228</v>
      </c>
      <c r="M27" s="57">
        <v>270252830</v>
      </c>
      <c r="N27" s="58">
        <v>686485440</v>
      </c>
      <c r="O27" s="55">
        <v>144934640</v>
      </c>
      <c r="P27" s="58">
        <v>96993560</v>
      </c>
      <c r="Q27" s="55">
        <v>89474770</v>
      </c>
      <c r="R27" s="58">
        <v>0</v>
      </c>
      <c r="S27" s="58">
        <v>576813528</v>
      </c>
      <c r="T27" s="58">
        <v>294841026</v>
      </c>
      <c r="U27" s="56">
        <v>2159795794</v>
      </c>
      <c r="V27" s="59">
        <v>47698800</v>
      </c>
    </row>
    <row r="28" spans="1:23" s="10" customFormat="1" ht="12.75" customHeight="1">
      <c r="A28" s="26"/>
      <c r="B28" s="61" t="s">
        <v>629</v>
      </c>
      <c r="C28" s="62"/>
      <c r="D28" s="63">
        <f aca="true" t="shared" si="0" ref="D28:V28">SUM(D9:D27)</f>
        <v>14278506624</v>
      </c>
      <c r="E28" s="64">
        <f t="shared" si="0"/>
        <v>14988913605</v>
      </c>
      <c r="F28" s="64">
        <f t="shared" si="0"/>
        <v>3959619008</v>
      </c>
      <c r="G28" s="64">
        <f t="shared" si="0"/>
        <v>6398336</v>
      </c>
      <c r="H28" s="64">
        <f t="shared" si="0"/>
        <v>0</v>
      </c>
      <c r="I28" s="64">
        <f t="shared" si="0"/>
        <v>1119796550</v>
      </c>
      <c r="J28" s="64">
        <f t="shared" si="0"/>
        <v>4337370209</v>
      </c>
      <c r="K28" s="64">
        <f t="shared" si="0"/>
        <v>18078005189</v>
      </c>
      <c r="L28" s="65">
        <f t="shared" si="0"/>
        <v>56768609521</v>
      </c>
      <c r="M28" s="66">
        <f t="shared" si="0"/>
        <v>8741726480</v>
      </c>
      <c r="N28" s="67">
        <f t="shared" si="0"/>
        <v>20062379097</v>
      </c>
      <c r="O28" s="64">
        <f t="shared" si="0"/>
        <v>6921399379</v>
      </c>
      <c r="P28" s="67">
        <f t="shared" si="0"/>
        <v>2541326807</v>
      </c>
      <c r="Q28" s="64">
        <f t="shared" si="0"/>
        <v>2079955667</v>
      </c>
      <c r="R28" s="67">
        <f t="shared" si="0"/>
        <v>37148967</v>
      </c>
      <c r="S28" s="67">
        <f t="shared" si="0"/>
        <v>14002427402</v>
      </c>
      <c r="T28" s="67">
        <f t="shared" si="0"/>
        <v>5537644977</v>
      </c>
      <c r="U28" s="65">
        <f t="shared" si="0"/>
        <v>59924008776</v>
      </c>
      <c r="V28" s="59">
        <f t="shared" si="0"/>
        <v>4654305225</v>
      </c>
      <c r="W28" s="59">
        <f>U28-V28</f>
        <v>55269703551</v>
      </c>
    </row>
    <row r="29" spans="1:22" s="10" customFormat="1" ht="12.75" customHeight="1">
      <c r="A29" s="27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2"/>
      <c r="M29" s="70"/>
      <c r="N29" s="71"/>
      <c r="O29" s="71"/>
      <c r="P29" s="71"/>
      <c r="Q29" s="71"/>
      <c r="R29" s="71"/>
      <c r="S29" s="71"/>
      <c r="T29" s="71"/>
      <c r="U29" s="72"/>
      <c r="V29" s="59"/>
    </row>
    <row r="30" spans="1:22" s="10" customFormat="1" ht="12.75" customHeight="1">
      <c r="A30" s="28"/>
      <c r="B30" s="122" t="s">
        <v>42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59"/>
    </row>
    <row r="31" spans="1:22" ht="12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1:22" ht="12">
      <c r="A85" s="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/>
    </row>
    <row r="86" spans="1:22" ht="12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</row>
    <row r="87" spans="1:22" ht="12">
      <c r="A87" s="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</row>
    <row r="88" spans="1:22" ht="12">
      <c r="A88" s="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  <row r="89" spans="1:22" ht="12">
      <c r="A89" s="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4"/>
    </row>
    <row r="90" spans="1:22" ht="12">
      <c r="A90" s="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/>
    </row>
    <row r="91" spans="1:22" ht="12">
      <c r="A91" s="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/>
    </row>
    <row r="92" spans="1:22" ht="12">
      <c r="A92" s="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</row>
    <row r="93" spans="1:22" ht="12">
      <c r="A93" s="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</row>
    <row r="94" spans="1:22" ht="12">
      <c r="A94" s="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4"/>
    </row>
    <row r="95" spans="2:22" ht="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30:U30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40"/>
  <sheetViews>
    <sheetView showGridLines="0" view="pageBreakPreview" zoomScale="60" zoomScalePageLayoutView="0" workbookViewId="0" topLeftCell="A190">
      <selection activeCell="D233" sqref="D23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0" style="3" hidden="1" customWidth="1"/>
    <col min="23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s="6" customFormat="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s="10" customFormat="1" ht="16.5" customHeight="1">
      <c r="A4" s="7"/>
      <c r="B4" s="8"/>
      <c r="C4" s="9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s="10" customFormat="1" ht="81.75" customHeight="1">
      <c r="A5" s="11"/>
      <c r="B5" s="12" t="s">
        <v>2</v>
      </c>
      <c r="C5" s="13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0" t="s">
        <v>22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99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44</v>
      </c>
      <c r="C9" s="53" t="s">
        <v>45</v>
      </c>
      <c r="D9" s="54">
        <v>2055137876</v>
      </c>
      <c r="E9" s="55">
        <v>1558178000</v>
      </c>
      <c r="F9" s="55">
        <v>269939900</v>
      </c>
      <c r="G9" s="55">
        <v>0</v>
      </c>
      <c r="H9" s="55">
        <v>0</v>
      </c>
      <c r="I9" s="55">
        <v>104636597</v>
      </c>
      <c r="J9" s="55">
        <v>387604702</v>
      </c>
      <c r="K9" s="55">
        <v>2663898164</v>
      </c>
      <c r="L9" s="56">
        <v>7039395239</v>
      </c>
      <c r="M9" s="57">
        <v>1549937745</v>
      </c>
      <c r="N9" s="58">
        <v>2106760092</v>
      </c>
      <c r="O9" s="55">
        <v>619853541</v>
      </c>
      <c r="P9" s="58">
        <v>355623097</v>
      </c>
      <c r="Q9" s="58">
        <v>323199406</v>
      </c>
      <c r="R9" s="58">
        <v>22253164</v>
      </c>
      <c r="S9" s="58">
        <v>2591976970</v>
      </c>
      <c r="T9" s="58">
        <v>477072948</v>
      </c>
      <c r="U9" s="56">
        <v>8046676963</v>
      </c>
      <c r="V9" s="59">
        <v>999476840</v>
      </c>
    </row>
    <row r="10" spans="1:22" s="10" customFormat="1" ht="12.75" customHeight="1">
      <c r="A10" s="25"/>
      <c r="B10" s="52" t="s">
        <v>46</v>
      </c>
      <c r="C10" s="53" t="s">
        <v>47</v>
      </c>
      <c r="D10" s="54">
        <v>13946706440</v>
      </c>
      <c r="E10" s="55">
        <v>8991000000</v>
      </c>
      <c r="F10" s="55">
        <v>1905897547</v>
      </c>
      <c r="G10" s="55">
        <v>0</v>
      </c>
      <c r="H10" s="55">
        <v>0</v>
      </c>
      <c r="I10" s="55">
        <v>1564844202</v>
      </c>
      <c r="J10" s="55">
        <v>3347155157</v>
      </c>
      <c r="K10" s="55">
        <v>14038385027</v>
      </c>
      <c r="L10" s="56">
        <v>43793988373</v>
      </c>
      <c r="M10" s="57">
        <v>10248286997</v>
      </c>
      <c r="N10" s="58">
        <v>13519094860</v>
      </c>
      <c r="O10" s="55">
        <v>5037615657</v>
      </c>
      <c r="P10" s="58">
        <v>2524979255</v>
      </c>
      <c r="Q10" s="58">
        <v>1331897310</v>
      </c>
      <c r="R10" s="58">
        <v>738259</v>
      </c>
      <c r="S10" s="58">
        <v>9220026477</v>
      </c>
      <c r="T10" s="58">
        <v>4639441403</v>
      </c>
      <c r="U10" s="56">
        <v>46522080218</v>
      </c>
      <c r="V10" s="59">
        <v>2118841586</v>
      </c>
    </row>
    <row r="11" spans="1:22" s="10" customFormat="1" ht="12.75" customHeight="1">
      <c r="A11" s="25"/>
      <c r="B11" s="52" t="s">
        <v>48</v>
      </c>
      <c r="C11" s="53" t="s">
        <v>49</v>
      </c>
      <c r="D11" s="54">
        <v>9513498045</v>
      </c>
      <c r="E11" s="55">
        <v>11031720984</v>
      </c>
      <c r="F11" s="55">
        <v>3897693497</v>
      </c>
      <c r="G11" s="55">
        <v>0</v>
      </c>
      <c r="H11" s="55">
        <v>0</v>
      </c>
      <c r="I11" s="55">
        <v>1076811294</v>
      </c>
      <c r="J11" s="55">
        <v>1569722099</v>
      </c>
      <c r="K11" s="55">
        <v>11162098651</v>
      </c>
      <c r="L11" s="56">
        <v>38251544570</v>
      </c>
      <c r="M11" s="57">
        <v>6102837899</v>
      </c>
      <c r="N11" s="58">
        <v>14902316740</v>
      </c>
      <c r="O11" s="55">
        <v>4580143061</v>
      </c>
      <c r="P11" s="58">
        <v>1754269398</v>
      </c>
      <c r="Q11" s="58">
        <v>1452660581</v>
      </c>
      <c r="R11" s="58">
        <v>0</v>
      </c>
      <c r="S11" s="58">
        <v>8644256058</v>
      </c>
      <c r="T11" s="58">
        <v>3099679045</v>
      </c>
      <c r="U11" s="56">
        <v>40536162782</v>
      </c>
      <c r="V11" s="59">
        <v>2281917361</v>
      </c>
    </row>
    <row r="12" spans="1:22" s="10" customFormat="1" ht="12.75" customHeight="1">
      <c r="A12" s="25"/>
      <c r="B12" s="52" t="s">
        <v>50</v>
      </c>
      <c r="C12" s="53" t="s">
        <v>51</v>
      </c>
      <c r="D12" s="54">
        <v>11381028966</v>
      </c>
      <c r="E12" s="55">
        <v>9622609120</v>
      </c>
      <c r="F12" s="55">
        <v>2797292190</v>
      </c>
      <c r="G12" s="55">
        <v>0</v>
      </c>
      <c r="H12" s="55">
        <v>0</v>
      </c>
      <c r="I12" s="55">
        <v>982615740</v>
      </c>
      <c r="J12" s="55">
        <v>978187820</v>
      </c>
      <c r="K12" s="55">
        <v>12207159504</v>
      </c>
      <c r="L12" s="56">
        <v>37968893340</v>
      </c>
      <c r="M12" s="57">
        <v>8014602330</v>
      </c>
      <c r="N12" s="58">
        <v>14174455410</v>
      </c>
      <c r="O12" s="55">
        <v>5025179080</v>
      </c>
      <c r="P12" s="58">
        <v>1183395460</v>
      </c>
      <c r="Q12" s="58">
        <v>796065590</v>
      </c>
      <c r="R12" s="58">
        <v>0</v>
      </c>
      <c r="S12" s="58">
        <v>9755866260</v>
      </c>
      <c r="T12" s="58">
        <v>2712726030</v>
      </c>
      <c r="U12" s="56">
        <v>41662290160</v>
      </c>
      <c r="V12" s="59">
        <v>3629292050</v>
      </c>
    </row>
    <row r="13" spans="1:22" s="10" customFormat="1" ht="12.75" customHeight="1">
      <c r="A13" s="25"/>
      <c r="B13" s="52" t="s">
        <v>52</v>
      </c>
      <c r="C13" s="53" t="s">
        <v>53</v>
      </c>
      <c r="D13" s="54">
        <v>14688130564</v>
      </c>
      <c r="E13" s="55">
        <v>12304686000</v>
      </c>
      <c r="F13" s="55">
        <v>3624166200</v>
      </c>
      <c r="G13" s="55">
        <v>2416110800</v>
      </c>
      <c r="H13" s="55">
        <v>0</v>
      </c>
      <c r="I13" s="55">
        <v>2466865000</v>
      </c>
      <c r="J13" s="55">
        <v>3032642000</v>
      </c>
      <c r="K13" s="55">
        <v>17385758008</v>
      </c>
      <c r="L13" s="56">
        <v>55918358572</v>
      </c>
      <c r="M13" s="57">
        <v>10644327000</v>
      </c>
      <c r="N13" s="58">
        <v>18292047000</v>
      </c>
      <c r="O13" s="55">
        <v>7895938000</v>
      </c>
      <c r="P13" s="58">
        <v>4547619000</v>
      </c>
      <c r="Q13" s="58">
        <v>1632288000</v>
      </c>
      <c r="R13" s="58">
        <v>586076000</v>
      </c>
      <c r="S13" s="58">
        <v>11615802400</v>
      </c>
      <c r="T13" s="58">
        <v>4537428000</v>
      </c>
      <c r="U13" s="56">
        <v>59751525400</v>
      </c>
      <c r="V13" s="59">
        <v>2693432400</v>
      </c>
    </row>
    <row r="14" spans="1:22" s="10" customFormat="1" ht="12.75" customHeight="1">
      <c r="A14" s="25"/>
      <c r="B14" s="52" t="s">
        <v>54</v>
      </c>
      <c r="C14" s="53" t="s">
        <v>55</v>
      </c>
      <c r="D14" s="54">
        <v>2085931922</v>
      </c>
      <c r="E14" s="55">
        <v>1549849078</v>
      </c>
      <c r="F14" s="55">
        <v>568418451</v>
      </c>
      <c r="G14" s="55">
        <v>0</v>
      </c>
      <c r="H14" s="55">
        <v>0</v>
      </c>
      <c r="I14" s="55">
        <v>154029374</v>
      </c>
      <c r="J14" s="55">
        <v>372612226</v>
      </c>
      <c r="K14" s="55">
        <v>2003100720</v>
      </c>
      <c r="L14" s="56">
        <v>6733941771</v>
      </c>
      <c r="M14" s="57">
        <v>1284809110</v>
      </c>
      <c r="N14" s="58">
        <v>2514473229</v>
      </c>
      <c r="O14" s="55">
        <v>937962561</v>
      </c>
      <c r="P14" s="58">
        <v>320470797</v>
      </c>
      <c r="Q14" s="58">
        <v>131112046</v>
      </c>
      <c r="R14" s="58">
        <v>0</v>
      </c>
      <c r="S14" s="58">
        <v>2144442712</v>
      </c>
      <c r="T14" s="58">
        <v>549240088</v>
      </c>
      <c r="U14" s="56">
        <v>7882510543</v>
      </c>
      <c r="V14" s="59">
        <v>1085850490</v>
      </c>
    </row>
    <row r="15" spans="1:22" s="10" customFormat="1" ht="12.75" customHeight="1">
      <c r="A15" s="25"/>
      <c r="B15" s="52" t="s">
        <v>56</v>
      </c>
      <c r="C15" s="53" t="s">
        <v>57</v>
      </c>
      <c r="D15" s="54">
        <v>3574705772</v>
      </c>
      <c r="E15" s="55">
        <v>3265081640</v>
      </c>
      <c r="F15" s="55">
        <v>154339850</v>
      </c>
      <c r="G15" s="55">
        <v>0</v>
      </c>
      <c r="H15" s="55">
        <v>0</v>
      </c>
      <c r="I15" s="55">
        <v>174724160</v>
      </c>
      <c r="J15" s="55">
        <v>541019120</v>
      </c>
      <c r="K15" s="55">
        <v>3369623674</v>
      </c>
      <c r="L15" s="56">
        <v>11079494216</v>
      </c>
      <c r="M15" s="57">
        <v>2331217420</v>
      </c>
      <c r="N15" s="58">
        <v>4222300390</v>
      </c>
      <c r="O15" s="55">
        <v>820753500</v>
      </c>
      <c r="P15" s="58">
        <v>503623500</v>
      </c>
      <c r="Q15" s="58">
        <v>322599040</v>
      </c>
      <c r="R15" s="58">
        <v>0</v>
      </c>
      <c r="S15" s="58">
        <v>2951439189</v>
      </c>
      <c r="T15" s="58">
        <v>977846550</v>
      </c>
      <c r="U15" s="56">
        <v>12129779589</v>
      </c>
      <c r="V15" s="59">
        <v>1033572617</v>
      </c>
    </row>
    <row r="16" spans="1:22" s="10" customFormat="1" ht="12.75" customHeight="1">
      <c r="A16" s="25"/>
      <c r="B16" s="52" t="s">
        <v>58</v>
      </c>
      <c r="C16" s="53" t="s">
        <v>59</v>
      </c>
      <c r="D16" s="54">
        <v>10209723146</v>
      </c>
      <c r="E16" s="55">
        <v>8670118670</v>
      </c>
      <c r="F16" s="55">
        <v>2742127841</v>
      </c>
      <c r="G16" s="55">
        <v>0</v>
      </c>
      <c r="H16" s="55">
        <v>0</v>
      </c>
      <c r="I16" s="55">
        <v>1543626855</v>
      </c>
      <c r="J16" s="55">
        <v>1756269536</v>
      </c>
      <c r="K16" s="55">
        <v>9340166110</v>
      </c>
      <c r="L16" s="56">
        <v>34262032158</v>
      </c>
      <c r="M16" s="57">
        <v>7399474136</v>
      </c>
      <c r="N16" s="58">
        <v>12703656571</v>
      </c>
      <c r="O16" s="55">
        <v>4289226095</v>
      </c>
      <c r="P16" s="58">
        <v>1352851732</v>
      </c>
      <c r="Q16" s="58">
        <v>1575496414</v>
      </c>
      <c r="R16" s="58">
        <v>19467454</v>
      </c>
      <c r="S16" s="58">
        <v>6858986001</v>
      </c>
      <c r="T16" s="58">
        <v>2461323876</v>
      </c>
      <c r="U16" s="56">
        <v>36660482279</v>
      </c>
      <c r="V16" s="59">
        <v>2233164481</v>
      </c>
    </row>
    <row r="17" spans="1:22" s="10" customFormat="1" ht="12.75" customHeight="1">
      <c r="A17" s="26"/>
      <c r="B17" s="61" t="s">
        <v>564</v>
      </c>
      <c r="C17" s="62"/>
      <c r="D17" s="63">
        <f aca="true" t="shared" si="0" ref="D17:V17">SUM(D9:D16)</f>
        <v>67454862731</v>
      </c>
      <c r="E17" s="64">
        <f t="shared" si="0"/>
        <v>56993243492</v>
      </c>
      <c r="F17" s="64">
        <f t="shared" si="0"/>
        <v>15959875476</v>
      </c>
      <c r="G17" s="64">
        <f t="shared" si="0"/>
        <v>2416110800</v>
      </c>
      <c r="H17" s="64">
        <f t="shared" si="0"/>
        <v>0</v>
      </c>
      <c r="I17" s="64">
        <f t="shared" si="0"/>
        <v>8068153222</v>
      </c>
      <c r="J17" s="64">
        <f t="shared" si="0"/>
        <v>11985212660</v>
      </c>
      <c r="K17" s="64">
        <f t="shared" si="0"/>
        <v>72170189858</v>
      </c>
      <c r="L17" s="65">
        <f t="shared" si="0"/>
        <v>235047648239</v>
      </c>
      <c r="M17" s="66">
        <f t="shared" si="0"/>
        <v>47575492637</v>
      </c>
      <c r="N17" s="67">
        <f t="shared" si="0"/>
        <v>82435104292</v>
      </c>
      <c r="O17" s="64">
        <f t="shared" si="0"/>
        <v>29206671495</v>
      </c>
      <c r="P17" s="67">
        <f t="shared" si="0"/>
        <v>12542832239</v>
      </c>
      <c r="Q17" s="67">
        <f t="shared" si="0"/>
        <v>7565318387</v>
      </c>
      <c r="R17" s="67">
        <f t="shared" si="0"/>
        <v>628534877</v>
      </c>
      <c r="S17" s="67">
        <f t="shared" si="0"/>
        <v>53782796067</v>
      </c>
      <c r="T17" s="67">
        <f t="shared" si="0"/>
        <v>19454757940</v>
      </c>
      <c r="U17" s="65">
        <f t="shared" si="0"/>
        <v>253191507934</v>
      </c>
      <c r="V17" s="59">
        <f t="shared" si="0"/>
        <v>16075547825</v>
      </c>
    </row>
    <row r="18" spans="1:22" s="10" customFormat="1" ht="12.75" customHeight="1">
      <c r="A18" s="25"/>
      <c r="B18" s="52"/>
      <c r="C18" s="53"/>
      <c r="D18" s="54"/>
      <c r="E18" s="55"/>
      <c r="F18" s="55"/>
      <c r="G18" s="55"/>
      <c r="H18" s="55"/>
      <c r="I18" s="55"/>
      <c r="J18" s="55"/>
      <c r="K18" s="55"/>
      <c r="L18" s="56"/>
      <c r="M18" s="57"/>
      <c r="N18" s="58"/>
      <c r="O18" s="55"/>
      <c r="P18" s="58"/>
      <c r="Q18" s="58"/>
      <c r="R18" s="58"/>
      <c r="S18" s="58"/>
      <c r="T18" s="58"/>
      <c r="U18" s="56"/>
      <c r="V18" s="59"/>
    </row>
    <row r="19" spans="1:22" s="10" customFormat="1" ht="12.75" customHeight="1">
      <c r="A19" s="19"/>
      <c r="B19" s="97" t="s">
        <v>100</v>
      </c>
      <c r="C19" s="98"/>
      <c r="D19" s="99"/>
      <c r="E19" s="100"/>
      <c r="F19" s="100"/>
      <c r="G19" s="100"/>
      <c r="H19" s="100"/>
      <c r="I19" s="100"/>
      <c r="J19" s="100"/>
      <c r="K19" s="100"/>
      <c r="L19" s="101"/>
      <c r="M19" s="99"/>
      <c r="N19" s="100"/>
      <c r="O19" s="100"/>
      <c r="P19" s="100"/>
      <c r="Q19" s="100"/>
      <c r="R19" s="100"/>
      <c r="S19" s="100"/>
      <c r="T19" s="100"/>
      <c r="U19" s="101"/>
      <c r="V19" s="59"/>
    </row>
    <row r="20" spans="1:22" s="10" customFormat="1" ht="12.75" customHeight="1">
      <c r="A20" s="25"/>
      <c r="B20" s="52"/>
      <c r="C20" s="53"/>
      <c r="D20" s="54"/>
      <c r="E20" s="55"/>
      <c r="F20" s="55"/>
      <c r="G20" s="55"/>
      <c r="H20" s="55"/>
      <c r="I20" s="55"/>
      <c r="J20" s="55"/>
      <c r="K20" s="55"/>
      <c r="L20" s="56"/>
      <c r="M20" s="57"/>
      <c r="N20" s="58"/>
      <c r="O20" s="55"/>
      <c r="P20" s="58"/>
      <c r="Q20" s="58"/>
      <c r="R20" s="58"/>
      <c r="S20" s="58"/>
      <c r="T20" s="58"/>
      <c r="U20" s="56"/>
      <c r="V20" s="59"/>
    </row>
    <row r="21" spans="1:22" s="10" customFormat="1" ht="12.75" customHeight="1">
      <c r="A21" s="25"/>
      <c r="B21" s="52" t="s">
        <v>101</v>
      </c>
      <c r="C21" s="53" t="s">
        <v>102</v>
      </c>
      <c r="D21" s="54">
        <v>144906445</v>
      </c>
      <c r="E21" s="55">
        <v>87310186</v>
      </c>
      <c r="F21" s="55">
        <v>0</v>
      </c>
      <c r="G21" s="55">
        <v>0</v>
      </c>
      <c r="H21" s="55">
        <v>0</v>
      </c>
      <c r="I21" s="55">
        <v>5965892</v>
      </c>
      <c r="J21" s="55">
        <v>3710000</v>
      </c>
      <c r="K21" s="55">
        <v>140499529</v>
      </c>
      <c r="L21" s="56">
        <v>382392052</v>
      </c>
      <c r="M21" s="57">
        <v>31354021</v>
      </c>
      <c r="N21" s="58">
        <v>107642164</v>
      </c>
      <c r="O21" s="55">
        <v>26998384</v>
      </c>
      <c r="P21" s="58">
        <v>10918813</v>
      </c>
      <c r="Q21" s="58">
        <v>12151052</v>
      </c>
      <c r="R21" s="58">
        <v>4253699</v>
      </c>
      <c r="S21" s="58">
        <v>133029631</v>
      </c>
      <c r="T21" s="58">
        <v>19064309</v>
      </c>
      <c r="U21" s="56">
        <v>345412073</v>
      </c>
      <c r="V21" s="59">
        <v>32718000</v>
      </c>
    </row>
    <row r="22" spans="1:22" s="10" customFormat="1" ht="12.75" customHeight="1">
      <c r="A22" s="25"/>
      <c r="B22" s="52" t="s">
        <v>103</v>
      </c>
      <c r="C22" s="53" t="s">
        <v>104</v>
      </c>
      <c r="D22" s="54">
        <v>89186236</v>
      </c>
      <c r="E22" s="55">
        <v>85811670</v>
      </c>
      <c r="F22" s="55">
        <v>1000000</v>
      </c>
      <c r="G22" s="55">
        <v>0</v>
      </c>
      <c r="H22" s="55">
        <v>0</v>
      </c>
      <c r="I22" s="55">
        <v>3810830</v>
      </c>
      <c r="J22" s="55">
        <v>9980250</v>
      </c>
      <c r="K22" s="55">
        <v>80119324</v>
      </c>
      <c r="L22" s="56">
        <v>269908310</v>
      </c>
      <c r="M22" s="57">
        <v>14825800</v>
      </c>
      <c r="N22" s="58">
        <v>110360650</v>
      </c>
      <c r="O22" s="55">
        <v>13679250</v>
      </c>
      <c r="P22" s="58">
        <v>5057430</v>
      </c>
      <c r="Q22" s="58">
        <v>6288450</v>
      </c>
      <c r="R22" s="58">
        <v>0</v>
      </c>
      <c r="S22" s="58">
        <v>77940000</v>
      </c>
      <c r="T22" s="58">
        <v>8635300</v>
      </c>
      <c r="U22" s="56">
        <v>236786880</v>
      </c>
      <c r="V22" s="59">
        <v>18724000</v>
      </c>
    </row>
    <row r="23" spans="1:22" s="10" customFormat="1" ht="12.75" customHeight="1">
      <c r="A23" s="25"/>
      <c r="B23" s="52" t="s">
        <v>105</v>
      </c>
      <c r="C23" s="53" t="s">
        <v>106</v>
      </c>
      <c r="D23" s="54">
        <v>192127310</v>
      </c>
      <c r="E23" s="55">
        <v>51542345</v>
      </c>
      <c r="F23" s="55">
        <v>35977000</v>
      </c>
      <c r="G23" s="55">
        <v>31655</v>
      </c>
      <c r="H23" s="55">
        <v>0</v>
      </c>
      <c r="I23" s="55">
        <v>7905000</v>
      </c>
      <c r="J23" s="55">
        <v>21080000</v>
      </c>
      <c r="K23" s="55">
        <v>143964655</v>
      </c>
      <c r="L23" s="56">
        <v>452627965</v>
      </c>
      <c r="M23" s="57">
        <v>70982000</v>
      </c>
      <c r="N23" s="58">
        <v>129315729</v>
      </c>
      <c r="O23" s="55">
        <v>74255458</v>
      </c>
      <c r="P23" s="58">
        <v>17545125</v>
      </c>
      <c r="Q23" s="58">
        <v>14664225</v>
      </c>
      <c r="R23" s="58">
        <v>0</v>
      </c>
      <c r="S23" s="58">
        <v>129422000</v>
      </c>
      <c r="T23" s="58">
        <v>55151313</v>
      </c>
      <c r="U23" s="56">
        <v>491335850</v>
      </c>
      <c r="V23" s="59">
        <v>31930000</v>
      </c>
    </row>
    <row r="24" spans="1:22" s="10" customFormat="1" ht="12.75" customHeight="1">
      <c r="A24" s="25"/>
      <c r="B24" s="52" t="s">
        <v>107</v>
      </c>
      <c r="C24" s="53" t="s">
        <v>108</v>
      </c>
      <c r="D24" s="54">
        <v>152781295</v>
      </c>
      <c r="E24" s="55">
        <v>43255000</v>
      </c>
      <c r="F24" s="55">
        <v>7912500</v>
      </c>
      <c r="G24" s="55">
        <v>0</v>
      </c>
      <c r="H24" s="55">
        <v>0</v>
      </c>
      <c r="I24" s="55">
        <v>1497162</v>
      </c>
      <c r="J24" s="55">
        <v>24031871</v>
      </c>
      <c r="K24" s="55">
        <v>133533494</v>
      </c>
      <c r="L24" s="56">
        <v>363011322</v>
      </c>
      <c r="M24" s="57">
        <v>109694903</v>
      </c>
      <c r="N24" s="58">
        <v>64518114</v>
      </c>
      <c r="O24" s="55">
        <v>26680226</v>
      </c>
      <c r="P24" s="58">
        <v>8866294</v>
      </c>
      <c r="Q24" s="58">
        <v>12219069</v>
      </c>
      <c r="R24" s="58">
        <v>0</v>
      </c>
      <c r="S24" s="58">
        <v>139266765</v>
      </c>
      <c r="T24" s="58">
        <v>34988596</v>
      </c>
      <c r="U24" s="56">
        <v>396233967</v>
      </c>
      <c r="V24" s="59">
        <v>33269320</v>
      </c>
    </row>
    <row r="25" spans="1:22" s="10" customFormat="1" ht="12.75" customHeight="1">
      <c r="A25" s="25"/>
      <c r="B25" s="52" t="s">
        <v>109</v>
      </c>
      <c r="C25" s="53" t="s">
        <v>110</v>
      </c>
      <c r="D25" s="54">
        <v>77674469</v>
      </c>
      <c r="E25" s="55">
        <v>15829155</v>
      </c>
      <c r="F25" s="55">
        <v>12657049</v>
      </c>
      <c r="G25" s="55">
        <v>0</v>
      </c>
      <c r="H25" s="55">
        <v>0</v>
      </c>
      <c r="I25" s="55">
        <v>3571121</v>
      </c>
      <c r="J25" s="55">
        <v>25901062</v>
      </c>
      <c r="K25" s="55">
        <v>113959281</v>
      </c>
      <c r="L25" s="56">
        <v>249592137</v>
      </c>
      <c r="M25" s="57">
        <v>51593338</v>
      </c>
      <c r="N25" s="58">
        <v>17404560</v>
      </c>
      <c r="O25" s="55">
        <v>14826368</v>
      </c>
      <c r="P25" s="58">
        <v>6125807</v>
      </c>
      <c r="Q25" s="58">
        <v>9514813</v>
      </c>
      <c r="R25" s="58">
        <v>0</v>
      </c>
      <c r="S25" s="58">
        <v>141126731</v>
      </c>
      <c r="T25" s="58">
        <v>20641720</v>
      </c>
      <c r="U25" s="56">
        <v>261233337</v>
      </c>
      <c r="V25" s="59">
        <v>43420000</v>
      </c>
    </row>
    <row r="26" spans="1:22" s="10" customFormat="1" ht="12.75" customHeight="1">
      <c r="A26" s="25"/>
      <c r="B26" s="52" t="s">
        <v>111</v>
      </c>
      <c r="C26" s="53" t="s">
        <v>112</v>
      </c>
      <c r="D26" s="54">
        <v>287533827</v>
      </c>
      <c r="E26" s="55">
        <v>211796183</v>
      </c>
      <c r="F26" s="55">
        <v>42719147</v>
      </c>
      <c r="G26" s="55">
        <v>0</v>
      </c>
      <c r="H26" s="55">
        <v>0</v>
      </c>
      <c r="I26" s="55">
        <v>2201127</v>
      </c>
      <c r="J26" s="55">
        <v>44263364</v>
      </c>
      <c r="K26" s="55">
        <v>250911564</v>
      </c>
      <c r="L26" s="56">
        <v>839425212</v>
      </c>
      <c r="M26" s="57">
        <v>190023702</v>
      </c>
      <c r="N26" s="58">
        <v>265875249</v>
      </c>
      <c r="O26" s="55">
        <v>68446932</v>
      </c>
      <c r="P26" s="58">
        <v>45407322</v>
      </c>
      <c r="Q26" s="58">
        <v>46785458</v>
      </c>
      <c r="R26" s="58">
        <v>0</v>
      </c>
      <c r="S26" s="58">
        <v>175359878</v>
      </c>
      <c r="T26" s="58">
        <v>56110661</v>
      </c>
      <c r="U26" s="56">
        <v>848009202</v>
      </c>
      <c r="V26" s="59">
        <v>41977342</v>
      </c>
    </row>
    <row r="27" spans="1:22" s="10" customFormat="1" ht="12.75" customHeight="1">
      <c r="A27" s="25"/>
      <c r="B27" s="52" t="s">
        <v>113</v>
      </c>
      <c r="C27" s="53" t="s">
        <v>114</v>
      </c>
      <c r="D27" s="54">
        <v>57963957</v>
      </c>
      <c r="E27" s="55">
        <v>5152629</v>
      </c>
      <c r="F27" s="55">
        <v>133183</v>
      </c>
      <c r="G27" s="55">
        <v>0</v>
      </c>
      <c r="H27" s="55">
        <v>0</v>
      </c>
      <c r="I27" s="55">
        <v>1191020</v>
      </c>
      <c r="J27" s="55">
        <v>23875521</v>
      </c>
      <c r="K27" s="55">
        <v>71604294</v>
      </c>
      <c r="L27" s="56">
        <v>159920604</v>
      </c>
      <c r="M27" s="57">
        <v>15388875</v>
      </c>
      <c r="N27" s="58">
        <v>461060</v>
      </c>
      <c r="O27" s="55">
        <v>11334573</v>
      </c>
      <c r="P27" s="58">
        <v>4582101</v>
      </c>
      <c r="Q27" s="58">
        <v>3288291</v>
      </c>
      <c r="R27" s="58">
        <v>0</v>
      </c>
      <c r="S27" s="58">
        <v>77059004</v>
      </c>
      <c r="T27" s="58">
        <v>31987715</v>
      </c>
      <c r="U27" s="56">
        <v>144101619</v>
      </c>
      <c r="V27" s="59">
        <v>21026200</v>
      </c>
    </row>
    <row r="28" spans="1:22" s="10" customFormat="1" ht="12.75" customHeight="1">
      <c r="A28" s="25"/>
      <c r="B28" s="52" t="s">
        <v>115</v>
      </c>
      <c r="C28" s="53" t="s">
        <v>116</v>
      </c>
      <c r="D28" s="54">
        <v>113022077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1060861</v>
      </c>
      <c r="K28" s="55">
        <v>254032857</v>
      </c>
      <c r="L28" s="56">
        <v>368115795</v>
      </c>
      <c r="M28" s="57">
        <v>5985000</v>
      </c>
      <c r="N28" s="58">
        <v>0</v>
      </c>
      <c r="O28" s="55">
        <v>0</v>
      </c>
      <c r="P28" s="58">
        <v>0</v>
      </c>
      <c r="Q28" s="58">
        <v>1365000</v>
      </c>
      <c r="R28" s="58">
        <v>367500</v>
      </c>
      <c r="S28" s="58">
        <v>319437550</v>
      </c>
      <c r="T28" s="58">
        <v>27295000</v>
      </c>
      <c r="U28" s="56">
        <v>354450050</v>
      </c>
      <c r="V28" s="59">
        <v>75992000</v>
      </c>
    </row>
    <row r="29" spans="1:22" s="10" customFormat="1" ht="12.75" customHeight="1">
      <c r="A29" s="25"/>
      <c r="B29" s="52" t="s">
        <v>117</v>
      </c>
      <c r="C29" s="53" t="s">
        <v>118</v>
      </c>
      <c r="D29" s="54">
        <v>199807252</v>
      </c>
      <c r="E29" s="55">
        <v>0</v>
      </c>
      <c r="F29" s="55">
        <v>0</v>
      </c>
      <c r="G29" s="55">
        <v>0</v>
      </c>
      <c r="H29" s="55">
        <v>0</v>
      </c>
      <c r="I29" s="55">
        <v>31650</v>
      </c>
      <c r="J29" s="55">
        <v>30553855</v>
      </c>
      <c r="K29" s="55">
        <v>217524537</v>
      </c>
      <c r="L29" s="56">
        <v>447917294</v>
      </c>
      <c r="M29" s="57">
        <v>20542960</v>
      </c>
      <c r="N29" s="58">
        <v>0</v>
      </c>
      <c r="O29" s="55">
        <v>0</v>
      </c>
      <c r="P29" s="58">
        <v>0</v>
      </c>
      <c r="Q29" s="58">
        <v>4325500</v>
      </c>
      <c r="R29" s="58">
        <v>0</v>
      </c>
      <c r="S29" s="58">
        <v>326784000</v>
      </c>
      <c r="T29" s="58">
        <v>28117580</v>
      </c>
      <c r="U29" s="56">
        <v>379770040</v>
      </c>
      <c r="V29" s="59">
        <v>69078142</v>
      </c>
    </row>
    <row r="30" spans="1:22" s="10" customFormat="1" ht="12.75" customHeight="1">
      <c r="A30" s="25"/>
      <c r="B30" s="52" t="s">
        <v>119</v>
      </c>
      <c r="C30" s="53" t="s">
        <v>120</v>
      </c>
      <c r="D30" s="54">
        <v>53168468</v>
      </c>
      <c r="E30" s="55">
        <v>9169800</v>
      </c>
      <c r="F30" s="55">
        <v>0</v>
      </c>
      <c r="G30" s="55">
        <v>0</v>
      </c>
      <c r="H30" s="55">
        <v>0</v>
      </c>
      <c r="I30" s="55">
        <v>700910</v>
      </c>
      <c r="J30" s="55">
        <v>13175000</v>
      </c>
      <c r="K30" s="55">
        <v>65640760</v>
      </c>
      <c r="L30" s="56">
        <v>141854938</v>
      </c>
      <c r="M30" s="57">
        <v>27183524</v>
      </c>
      <c r="N30" s="58">
        <v>3584519</v>
      </c>
      <c r="O30" s="55">
        <v>0</v>
      </c>
      <c r="P30" s="58">
        <v>0</v>
      </c>
      <c r="Q30" s="58">
        <v>11034517</v>
      </c>
      <c r="R30" s="58">
        <v>0</v>
      </c>
      <c r="S30" s="58">
        <v>62253000</v>
      </c>
      <c r="T30" s="58">
        <v>16719031</v>
      </c>
      <c r="U30" s="56">
        <v>120774591</v>
      </c>
      <c r="V30" s="59">
        <v>17653000</v>
      </c>
    </row>
    <row r="31" spans="1:22" s="10" customFormat="1" ht="12.75" customHeight="1">
      <c r="A31" s="25"/>
      <c r="B31" s="60" t="s">
        <v>121</v>
      </c>
      <c r="C31" s="53" t="s">
        <v>122</v>
      </c>
      <c r="D31" s="54">
        <v>127152470</v>
      </c>
      <c r="E31" s="55">
        <v>32249231</v>
      </c>
      <c r="F31" s="55">
        <v>0</v>
      </c>
      <c r="G31" s="55">
        <v>0</v>
      </c>
      <c r="H31" s="55">
        <v>0</v>
      </c>
      <c r="I31" s="55">
        <v>53660</v>
      </c>
      <c r="J31" s="55">
        <v>5000000</v>
      </c>
      <c r="K31" s="55">
        <v>88672960</v>
      </c>
      <c r="L31" s="56">
        <v>253128321</v>
      </c>
      <c r="M31" s="57">
        <v>18612820</v>
      </c>
      <c r="N31" s="58">
        <v>47037021</v>
      </c>
      <c r="O31" s="55">
        <v>0</v>
      </c>
      <c r="P31" s="58">
        <v>0</v>
      </c>
      <c r="Q31" s="58">
        <v>11296971</v>
      </c>
      <c r="R31" s="58">
        <v>0</v>
      </c>
      <c r="S31" s="58">
        <v>143424000</v>
      </c>
      <c r="T31" s="58">
        <v>33591546</v>
      </c>
      <c r="U31" s="56">
        <v>253962358</v>
      </c>
      <c r="V31" s="59">
        <v>36332050</v>
      </c>
    </row>
    <row r="32" spans="1:22" s="10" customFormat="1" ht="12.75" customHeight="1">
      <c r="A32" s="25"/>
      <c r="B32" s="52" t="s">
        <v>123</v>
      </c>
      <c r="C32" s="53" t="s">
        <v>124</v>
      </c>
      <c r="D32" s="54">
        <v>71149645</v>
      </c>
      <c r="E32" s="55">
        <v>0</v>
      </c>
      <c r="F32" s="55">
        <v>0</v>
      </c>
      <c r="G32" s="55">
        <v>0</v>
      </c>
      <c r="H32" s="55">
        <v>0</v>
      </c>
      <c r="I32" s="55">
        <v>2211300</v>
      </c>
      <c r="J32" s="55">
        <v>2284589</v>
      </c>
      <c r="K32" s="55">
        <v>58243528</v>
      </c>
      <c r="L32" s="56">
        <v>133889062</v>
      </c>
      <c r="M32" s="57">
        <v>30305162</v>
      </c>
      <c r="N32" s="58">
        <v>0</v>
      </c>
      <c r="O32" s="55">
        <v>0</v>
      </c>
      <c r="P32" s="58">
        <v>0</v>
      </c>
      <c r="Q32" s="58">
        <v>795356</v>
      </c>
      <c r="R32" s="58">
        <v>0</v>
      </c>
      <c r="S32" s="58">
        <v>106691814</v>
      </c>
      <c r="T32" s="58">
        <v>19715259</v>
      </c>
      <c r="U32" s="56">
        <v>157507591</v>
      </c>
      <c r="V32" s="59">
        <v>21378800</v>
      </c>
    </row>
    <row r="33" spans="1:22" s="10" customFormat="1" ht="12.75" customHeight="1">
      <c r="A33" s="25"/>
      <c r="B33" s="52" t="s">
        <v>125</v>
      </c>
      <c r="C33" s="53" t="s">
        <v>126</v>
      </c>
      <c r="D33" s="54">
        <v>161099070</v>
      </c>
      <c r="E33" s="55">
        <v>63975270</v>
      </c>
      <c r="F33" s="55">
        <v>0</v>
      </c>
      <c r="G33" s="55">
        <v>0</v>
      </c>
      <c r="H33" s="55">
        <v>0</v>
      </c>
      <c r="I33" s="55">
        <v>2977540</v>
      </c>
      <c r="J33" s="55">
        <v>24159024</v>
      </c>
      <c r="K33" s="55">
        <v>165384716</v>
      </c>
      <c r="L33" s="56">
        <v>417595620</v>
      </c>
      <c r="M33" s="57">
        <v>80781235</v>
      </c>
      <c r="N33" s="58">
        <v>67940059</v>
      </c>
      <c r="O33" s="55">
        <v>0</v>
      </c>
      <c r="P33" s="58">
        <v>0</v>
      </c>
      <c r="Q33" s="58">
        <v>20655082</v>
      </c>
      <c r="R33" s="58">
        <v>0</v>
      </c>
      <c r="S33" s="58">
        <v>226650002</v>
      </c>
      <c r="T33" s="58">
        <v>36544864</v>
      </c>
      <c r="U33" s="56">
        <v>432571242</v>
      </c>
      <c r="V33" s="59">
        <v>35309700</v>
      </c>
    </row>
    <row r="34" spans="1:22" s="10" customFormat="1" ht="12.75" customHeight="1">
      <c r="A34" s="25"/>
      <c r="B34" s="52" t="s">
        <v>127</v>
      </c>
      <c r="C34" s="53" t="s">
        <v>128</v>
      </c>
      <c r="D34" s="54">
        <v>91576789</v>
      </c>
      <c r="E34" s="55">
        <v>68510000</v>
      </c>
      <c r="F34" s="55">
        <v>0</v>
      </c>
      <c r="G34" s="55">
        <v>0</v>
      </c>
      <c r="H34" s="55">
        <v>0</v>
      </c>
      <c r="I34" s="55">
        <v>4216000</v>
      </c>
      <c r="J34" s="55">
        <v>4426800</v>
      </c>
      <c r="K34" s="55">
        <v>133510046</v>
      </c>
      <c r="L34" s="56">
        <v>302239635</v>
      </c>
      <c r="M34" s="57">
        <v>44822273</v>
      </c>
      <c r="N34" s="58">
        <v>133777718</v>
      </c>
      <c r="O34" s="55">
        <v>0</v>
      </c>
      <c r="P34" s="58">
        <v>0</v>
      </c>
      <c r="Q34" s="58">
        <v>24416964</v>
      </c>
      <c r="R34" s="58">
        <v>27746550</v>
      </c>
      <c r="S34" s="58">
        <v>79928000</v>
      </c>
      <c r="T34" s="58">
        <v>31977233</v>
      </c>
      <c r="U34" s="56">
        <v>342668738</v>
      </c>
      <c r="V34" s="59">
        <v>30404000</v>
      </c>
    </row>
    <row r="35" spans="1:22" s="10" customFormat="1" ht="12.75" customHeight="1">
      <c r="A35" s="25"/>
      <c r="B35" s="52" t="s">
        <v>129</v>
      </c>
      <c r="C35" s="53" t="s">
        <v>130</v>
      </c>
      <c r="D35" s="54">
        <v>120750976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686011</v>
      </c>
      <c r="K35" s="55">
        <v>94305802</v>
      </c>
      <c r="L35" s="56">
        <v>215742789</v>
      </c>
      <c r="M35" s="57">
        <v>7905000</v>
      </c>
      <c r="N35" s="58">
        <v>0</v>
      </c>
      <c r="O35" s="55">
        <v>0</v>
      </c>
      <c r="P35" s="58">
        <v>0</v>
      </c>
      <c r="Q35" s="58">
        <v>913500</v>
      </c>
      <c r="R35" s="58">
        <v>0</v>
      </c>
      <c r="S35" s="58">
        <v>205378000</v>
      </c>
      <c r="T35" s="58">
        <v>21743350</v>
      </c>
      <c r="U35" s="56">
        <v>235939850</v>
      </c>
      <c r="V35" s="59">
        <v>47471000</v>
      </c>
    </row>
    <row r="36" spans="1:22" s="10" customFormat="1" ht="12.75" customHeight="1">
      <c r="A36" s="25"/>
      <c r="B36" s="52" t="s">
        <v>131</v>
      </c>
      <c r="C36" s="53" t="s">
        <v>132</v>
      </c>
      <c r="D36" s="54">
        <v>91375138</v>
      </c>
      <c r="E36" s="55">
        <v>15070000</v>
      </c>
      <c r="F36" s="55">
        <v>0</v>
      </c>
      <c r="G36" s="55">
        <v>0</v>
      </c>
      <c r="H36" s="55">
        <v>0</v>
      </c>
      <c r="I36" s="55">
        <v>2215786</v>
      </c>
      <c r="J36" s="55">
        <v>6000000</v>
      </c>
      <c r="K36" s="55">
        <v>78063466</v>
      </c>
      <c r="L36" s="56">
        <v>192724390</v>
      </c>
      <c r="M36" s="57">
        <v>4846081</v>
      </c>
      <c r="N36" s="58">
        <v>11098740</v>
      </c>
      <c r="O36" s="55">
        <v>0</v>
      </c>
      <c r="P36" s="58">
        <v>0</v>
      </c>
      <c r="Q36" s="58">
        <v>4860020</v>
      </c>
      <c r="R36" s="58">
        <v>0</v>
      </c>
      <c r="S36" s="58">
        <v>162799076</v>
      </c>
      <c r="T36" s="58">
        <v>12273792</v>
      </c>
      <c r="U36" s="56">
        <v>195877709</v>
      </c>
      <c r="V36" s="59">
        <v>31847800</v>
      </c>
    </row>
    <row r="37" spans="1:22" s="10" customFormat="1" ht="12.75" customHeight="1">
      <c r="A37" s="25"/>
      <c r="B37" s="52" t="s">
        <v>133</v>
      </c>
      <c r="C37" s="53" t="s">
        <v>134</v>
      </c>
      <c r="D37" s="54">
        <v>82545873</v>
      </c>
      <c r="E37" s="55">
        <v>0</v>
      </c>
      <c r="F37" s="55">
        <v>0</v>
      </c>
      <c r="G37" s="55">
        <v>0</v>
      </c>
      <c r="H37" s="55">
        <v>0</v>
      </c>
      <c r="I37" s="55">
        <v>211000</v>
      </c>
      <c r="J37" s="55">
        <v>2110000</v>
      </c>
      <c r="K37" s="55">
        <v>127582585</v>
      </c>
      <c r="L37" s="56">
        <v>212449458</v>
      </c>
      <c r="M37" s="57">
        <v>4514568</v>
      </c>
      <c r="N37" s="58">
        <v>0</v>
      </c>
      <c r="O37" s="55">
        <v>0</v>
      </c>
      <c r="P37" s="58">
        <v>0</v>
      </c>
      <c r="Q37" s="58">
        <v>1144404</v>
      </c>
      <c r="R37" s="58">
        <v>0</v>
      </c>
      <c r="S37" s="58">
        <v>202134000</v>
      </c>
      <c r="T37" s="58">
        <v>42499554</v>
      </c>
      <c r="U37" s="56">
        <v>250292526</v>
      </c>
      <c r="V37" s="59">
        <v>55545000</v>
      </c>
    </row>
    <row r="38" spans="1:22" s="10" customFormat="1" ht="12.75" customHeight="1">
      <c r="A38" s="25"/>
      <c r="B38" s="52" t="s">
        <v>135</v>
      </c>
      <c r="C38" s="53" t="s">
        <v>136</v>
      </c>
      <c r="D38" s="54">
        <v>50487981</v>
      </c>
      <c r="E38" s="55">
        <v>12575243</v>
      </c>
      <c r="F38" s="55">
        <v>0</v>
      </c>
      <c r="G38" s="55">
        <v>0</v>
      </c>
      <c r="H38" s="55">
        <v>0</v>
      </c>
      <c r="I38" s="55">
        <v>478516</v>
      </c>
      <c r="J38" s="55">
        <v>2108000</v>
      </c>
      <c r="K38" s="55">
        <v>48941914</v>
      </c>
      <c r="L38" s="56">
        <v>114591654</v>
      </c>
      <c r="M38" s="57">
        <v>6090589</v>
      </c>
      <c r="N38" s="58">
        <v>4935355</v>
      </c>
      <c r="O38" s="55">
        <v>0</v>
      </c>
      <c r="P38" s="58">
        <v>0</v>
      </c>
      <c r="Q38" s="58">
        <v>1064473</v>
      </c>
      <c r="R38" s="58">
        <v>0</v>
      </c>
      <c r="S38" s="58">
        <v>88220571</v>
      </c>
      <c r="T38" s="58">
        <v>15874041</v>
      </c>
      <c r="U38" s="56">
        <v>116185029</v>
      </c>
      <c r="V38" s="59">
        <v>18878965</v>
      </c>
    </row>
    <row r="39" spans="1:22" s="10" customFormat="1" ht="12.75" customHeight="1">
      <c r="A39" s="25"/>
      <c r="B39" s="52" t="s">
        <v>137</v>
      </c>
      <c r="C39" s="53" t="s">
        <v>138</v>
      </c>
      <c r="D39" s="54">
        <v>247553569</v>
      </c>
      <c r="E39" s="55">
        <v>272473185</v>
      </c>
      <c r="F39" s="55">
        <v>0</v>
      </c>
      <c r="G39" s="55">
        <v>0</v>
      </c>
      <c r="H39" s="55">
        <v>0</v>
      </c>
      <c r="I39" s="55">
        <v>161700</v>
      </c>
      <c r="J39" s="55">
        <v>20176459</v>
      </c>
      <c r="K39" s="55">
        <v>172414554</v>
      </c>
      <c r="L39" s="56">
        <v>712779467</v>
      </c>
      <c r="M39" s="57">
        <v>114345107</v>
      </c>
      <c r="N39" s="58">
        <v>267248215</v>
      </c>
      <c r="O39" s="55">
        <v>0</v>
      </c>
      <c r="P39" s="58">
        <v>0</v>
      </c>
      <c r="Q39" s="58">
        <v>49092174</v>
      </c>
      <c r="R39" s="58">
        <v>0</v>
      </c>
      <c r="S39" s="58">
        <v>185652628</v>
      </c>
      <c r="T39" s="58">
        <v>96076162</v>
      </c>
      <c r="U39" s="56">
        <v>712414286</v>
      </c>
      <c r="V39" s="59">
        <v>0</v>
      </c>
    </row>
    <row r="40" spans="1:22" s="10" customFormat="1" ht="12.75" customHeight="1">
      <c r="A40" s="25"/>
      <c r="B40" s="52" t="s">
        <v>139</v>
      </c>
      <c r="C40" s="53" t="s">
        <v>140</v>
      </c>
      <c r="D40" s="54">
        <v>103861655</v>
      </c>
      <c r="E40" s="55">
        <v>28035429</v>
      </c>
      <c r="F40" s="55">
        <v>0</v>
      </c>
      <c r="G40" s="55">
        <v>0</v>
      </c>
      <c r="H40" s="55">
        <v>0</v>
      </c>
      <c r="I40" s="55">
        <v>56073</v>
      </c>
      <c r="J40" s="55">
        <v>8232604</v>
      </c>
      <c r="K40" s="55">
        <v>211666926</v>
      </c>
      <c r="L40" s="56">
        <v>351852687</v>
      </c>
      <c r="M40" s="57">
        <v>29780248</v>
      </c>
      <c r="N40" s="58">
        <v>27386097</v>
      </c>
      <c r="O40" s="55">
        <v>0</v>
      </c>
      <c r="P40" s="58">
        <v>0</v>
      </c>
      <c r="Q40" s="58">
        <v>3084760</v>
      </c>
      <c r="R40" s="58">
        <v>0</v>
      </c>
      <c r="S40" s="58">
        <v>257856428</v>
      </c>
      <c r="T40" s="58">
        <v>31353435</v>
      </c>
      <c r="U40" s="56">
        <v>349460968</v>
      </c>
      <c r="V40" s="59">
        <v>59253000</v>
      </c>
    </row>
    <row r="41" spans="1:22" s="10" customFormat="1" ht="12.75" customHeight="1">
      <c r="A41" s="25"/>
      <c r="B41" s="52" t="s">
        <v>141</v>
      </c>
      <c r="C41" s="53" t="s">
        <v>142</v>
      </c>
      <c r="D41" s="54">
        <v>92673558</v>
      </c>
      <c r="E41" s="55">
        <v>37450578</v>
      </c>
      <c r="F41" s="55">
        <v>0</v>
      </c>
      <c r="G41" s="55">
        <v>0</v>
      </c>
      <c r="H41" s="55">
        <v>0</v>
      </c>
      <c r="I41" s="55">
        <v>3353186</v>
      </c>
      <c r="J41" s="55">
        <v>5598384</v>
      </c>
      <c r="K41" s="55">
        <v>111487638</v>
      </c>
      <c r="L41" s="56">
        <v>250563344</v>
      </c>
      <c r="M41" s="57">
        <v>8635448</v>
      </c>
      <c r="N41" s="58">
        <v>44214804</v>
      </c>
      <c r="O41" s="55">
        <v>0</v>
      </c>
      <c r="P41" s="58">
        <v>0</v>
      </c>
      <c r="Q41" s="58">
        <v>9647230</v>
      </c>
      <c r="R41" s="58">
        <v>0</v>
      </c>
      <c r="S41" s="58">
        <v>191444000</v>
      </c>
      <c r="T41" s="58">
        <v>21882002</v>
      </c>
      <c r="U41" s="56">
        <v>275823484</v>
      </c>
      <c r="V41" s="59">
        <v>39760750</v>
      </c>
    </row>
    <row r="42" spans="1:22" s="10" customFormat="1" ht="12.75" customHeight="1">
      <c r="A42" s="25"/>
      <c r="B42" s="52" t="s">
        <v>143</v>
      </c>
      <c r="C42" s="53" t="s">
        <v>144</v>
      </c>
      <c r="D42" s="54">
        <v>101089909</v>
      </c>
      <c r="E42" s="55">
        <v>80204040</v>
      </c>
      <c r="F42" s="55">
        <v>0</v>
      </c>
      <c r="G42" s="55">
        <v>0</v>
      </c>
      <c r="H42" s="55">
        <v>0</v>
      </c>
      <c r="I42" s="55">
        <v>472880</v>
      </c>
      <c r="J42" s="55">
        <v>2652250</v>
      </c>
      <c r="K42" s="55">
        <v>69217869</v>
      </c>
      <c r="L42" s="56">
        <v>253636948</v>
      </c>
      <c r="M42" s="57">
        <v>39928740</v>
      </c>
      <c r="N42" s="58">
        <v>102528146</v>
      </c>
      <c r="O42" s="55">
        <v>0</v>
      </c>
      <c r="P42" s="58">
        <v>0</v>
      </c>
      <c r="Q42" s="58">
        <v>29669520</v>
      </c>
      <c r="R42" s="58">
        <v>0</v>
      </c>
      <c r="S42" s="58">
        <v>86580000</v>
      </c>
      <c r="T42" s="58">
        <v>38119373</v>
      </c>
      <c r="U42" s="56">
        <v>296825779</v>
      </c>
      <c r="V42" s="59">
        <v>23992000</v>
      </c>
    </row>
    <row r="43" spans="1:22" s="10" customFormat="1" ht="12.75" customHeight="1">
      <c r="A43" s="25"/>
      <c r="B43" s="52" t="s">
        <v>145</v>
      </c>
      <c r="C43" s="53" t="s">
        <v>146</v>
      </c>
      <c r="D43" s="54">
        <v>151245938</v>
      </c>
      <c r="E43" s="55">
        <v>0</v>
      </c>
      <c r="F43" s="55">
        <v>0</v>
      </c>
      <c r="G43" s="55">
        <v>0</v>
      </c>
      <c r="H43" s="55">
        <v>0</v>
      </c>
      <c r="I43" s="55">
        <v>1236363</v>
      </c>
      <c r="J43" s="55">
        <v>9486000</v>
      </c>
      <c r="K43" s="55">
        <v>165430506</v>
      </c>
      <c r="L43" s="56">
        <v>327398807</v>
      </c>
      <c r="M43" s="57">
        <v>30174067</v>
      </c>
      <c r="N43" s="58">
        <v>0</v>
      </c>
      <c r="O43" s="55">
        <v>0</v>
      </c>
      <c r="P43" s="58">
        <v>0</v>
      </c>
      <c r="Q43" s="58">
        <v>1355491</v>
      </c>
      <c r="R43" s="58">
        <v>0</v>
      </c>
      <c r="S43" s="58">
        <v>315801987</v>
      </c>
      <c r="T43" s="58">
        <v>56870528</v>
      </c>
      <c r="U43" s="56">
        <v>404202073</v>
      </c>
      <c r="V43" s="59">
        <v>62705987</v>
      </c>
    </row>
    <row r="44" spans="1:22" s="10" customFormat="1" ht="12.75" customHeight="1">
      <c r="A44" s="25"/>
      <c r="B44" s="52" t="s">
        <v>147</v>
      </c>
      <c r="C44" s="53" t="s">
        <v>148</v>
      </c>
      <c r="D44" s="54">
        <v>75800333</v>
      </c>
      <c r="E44" s="55">
        <v>0</v>
      </c>
      <c r="F44" s="55">
        <v>0</v>
      </c>
      <c r="G44" s="55">
        <v>0</v>
      </c>
      <c r="H44" s="55">
        <v>0</v>
      </c>
      <c r="I44" s="55">
        <v>387346</v>
      </c>
      <c r="J44" s="55">
        <v>8853632</v>
      </c>
      <c r="K44" s="55">
        <v>145528704</v>
      </c>
      <c r="L44" s="56">
        <v>230570015</v>
      </c>
      <c r="M44" s="57">
        <v>8853632</v>
      </c>
      <c r="N44" s="58">
        <v>0</v>
      </c>
      <c r="O44" s="55">
        <v>0</v>
      </c>
      <c r="P44" s="58">
        <v>0</v>
      </c>
      <c r="Q44" s="58">
        <v>1052000</v>
      </c>
      <c r="R44" s="58">
        <v>0</v>
      </c>
      <c r="S44" s="58">
        <v>233256000</v>
      </c>
      <c r="T44" s="58">
        <v>26980896</v>
      </c>
      <c r="U44" s="56">
        <v>270142528</v>
      </c>
      <c r="V44" s="59">
        <v>80925000</v>
      </c>
    </row>
    <row r="45" spans="1:22" s="10" customFormat="1" ht="12.75" customHeight="1">
      <c r="A45" s="25"/>
      <c r="B45" s="52" t="s">
        <v>149</v>
      </c>
      <c r="C45" s="53" t="s">
        <v>150</v>
      </c>
      <c r="D45" s="54">
        <v>147375908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3399312</v>
      </c>
      <c r="K45" s="55">
        <v>199749939</v>
      </c>
      <c r="L45" s="56">
        <v>350525159</v>
      </c>
      <c r="M45" s="57">
        <v>7848244</v>
      </c>
      <c r="N45" s="58">
        <v>-2455585</v>
      </c>
      <c r="O45" s="55">
        <v>0</v>
      </c>
      <c r="P45" s="58">
        <v>0</v>
      </c>
      <c r="Q45" s="58">
        <v>240783</v>
      </c>
      <c r="R45" s="58">
        <v>0</v>
      </c>
      <c r="S45" s="58">
        <v>358205600</v>
      </c>
      <c r="T45" s="58">
        <v>87600038</v>
      </c>
      <c r="U45" s="56">
        <v>451439080</v>
      </c>
      <c r="V45" s="59">
        <v>80596800</v>
      </c>
    </row>
    <row r="46" spans="1:22" s="10" customFormat="1" ht="12.75" customHeight="1">
      <c r="A46" s="25"/>
      <c r="B46" s="52" t="s">
        <v>151</v>
      </c>
      <c r="C46" s="53" t="s">
        <v>152</v>
      </c>
      <c r="D46" s="54">
        <v>100209186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230408754</v>
      </c>
      <c r="L46" s="56">
        <v>330617940</v>
      </c>
      <c r="M46" s="57">
        <v>22150037</v>
      </c>
      <c r="N46" s="58">
        <v>0</v>
      </c>
      <c r="O46" s="55">
        <v>0</v>
      </c>
      <c r="P46" s="58">
        <v>0</v>
      </c>
      <c r="Q46" s="58">
        <v>1451756</v>
      </c>
      <c r="R46" s="58">
        <v>0</v>
      </c>
      <c r="S46" s="58">
        <v>246357611</v>
      </c>
      <c r="T46" s="58">
        <v>35483875</v>
      </c>
      <c r="U46" s="56">
        <v>305443279</v>
      </c>
      <c r="V46" s="59">
        <v>65992057</v>
      </c>
    </row>
    <row r="47" spans="1:22" s="10" customFormat="1" ht="12.75" customHeight="1">
      <c r="A47" s="25"/>
      <c r="B47" s="52" t="s">
        <v>153</v>
      </c>
      <c r="C47" s="53" t="s">
        <v>154</v>
      </c>
      <c r="D47" s="54">
        <v>464523399</v>
      </c>
      <c r="E47" s="55">
        <v>323096379</v>
      </c>
      <c r="F47" s="55">
        <v>0</v>
      </c>
      <c r="G47" s="55">
        <v>0</v>
      </c>
      <c r="H47" s="55">
        <v>0</v>
      </c>
      <c r="I47" s="55">
        <v>31588226</v>
      </c>
      <c r="J47" s="55">
        <v>31134958</v>
      </c>
      <c r="K47" s="55">
        <v>317185216</v>
      </c>
      <c r="L47" s="56">
        <v>1167528178</v>
      </c>
      <c r="M47" s="57">
        <v>260953697</v>
      </c>
      <c r="N47" s="58">
        <v>443624116</v>
      </c>
      <c r="O47" s="55">
        <v>0</v>
      </c>
      <c r="P47" s="58">
        <v>0</v>
      </c>
      <c r="Q47" s="58">
        <v>53865087</v>
      </c>
      <c r="R47" s="58">
        <v>0</v>
      </c>
      <c r="S47" s="58">
        <v>625642169</v>
      </c>
      <c r="T47" s="58">
        <v>98617235</v>
      </c>
      <c r="U47" s="56">
        <v>1482702304</v>
      </c>
      <c r="V47" s="59">
        <v>281975049</v>
      </c>
    </row>
    <row r="48" spans="1:22" s="10" customFormat="1" ht="12.75" customHeight="1">
      <c r="A48" s="25"/>
      <c r="B48" s="52" t="s">
        <v>155</v>
      </c>
      <c r="C48" s="53" t="s">
        <v>156</v>
      </c>
      <c r="D48" s="54">
        <v>120046884</v>
      </c>
      <c r="E48" s="55">
        <v>44100000</v>
      </c>
      <c r="F48" s="55">
        <v>0</v>
      </c>
      <c r="G48" s="55">
        <v>0</v>
      </c>
      <c r="H48" s="55">
        <v>0</v>
      </c>
      <c r="I48" s="55">
        <v>0</v>
      </c>
      <c r="J48" s="55">
        <v>5250000</v>
      </c>
      <c r="K48" s="55">
        <v>185096112</v>
      </c>
      <c r="L48" s="56">
        <v>354492996</v>
      </c>
      <c r="M48" s="57">
        <v>37393116</v>
      </c>
      <c r="N48" s="58">
        <v>54554388</v>
      </c>
      <c r="O48" s="55">
        <v>0</v>
      </c>
      <c r="P48" s="58">
        <v>0</v>
      </c>
      <c r="Q48" s="58">
        <v>10352748</v>
      </c>
      <c r="R48" s="58">
        <v>0</v>
      </c>
      <c r="S48" s="58">
        <v>338614498</v>
      </c>
      <c r="T48" s="58">
        <v>25874183</v>
      </c>
      <c r="U48" s="56">
        <v>466788933</v>
      </c>
      <c r="V48" s="59">
        <v>104392748</v>
      </c>
    </row>
    <row r="49" spans="1:22" s="10" customFormat="1" ht="12.75" customHeight="1">
      <c r="A49" s="25"/>
      <c r="B49" s="52" t="s">
        <v>157</v>
      </c>
      <c r="C49" s="53" t="s">
        <v>158</v>
      </c>
      <c r="D49" s="54">
        <v>81478691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5270000</v>
      </c>
      <c r="K49" s="55">
        <v>201901781</v>
      </c>
      <c r="L49" s="56">
        <v>288650472</v>
      </c>
      <c r="M49" s="57">
        <v>16345959</v>
      </c>
      <c r="N49" s="58">
        <v>0</v>
      </c>
      <c r="O49" s="55">
        <v>0</v>
      </c>
      <c r="P49" s="58">
        <v>0</v>
      </c>
      <c r="Q49" s="58">
        <v>1581000</v>
      </c>
      <c r="R49" s="58">
        <v>0</v>
      </c>
      <c r="S49" s="58">
        <v>356867843</v>
      </c>
      <c r="T49" s="58">
        <v>49840101</v>
      </c>
      <c r="U49" s="56">
        <v>424634903</v>
      </c>
      <c r="V49" s="59">
        <v>80849178</v>
      </c>
    </row>
    <row r="50" spans="1:22" s="10" customFormat="1" ht="12.75" customHeight="1">
      <c r="A50" s="25"/>
      <c r="B50" s="52" t="s">
        <v>159</v>
      </c>
      <c r="C50" s="53" t="s">
        <v>160</v>
      </c>
      <c r="D50" s="54">
        <v>113489688</v>
      </c>
      <c r="E50" s="55">
        <v>36053511</v>
      </c>
      <c r="F50" s="55">
        <v>0</v>
      </c>
      <c r="G50" s="55">
        <v>0</v>
      </c>
      <c r="H50" s="55">
        <v>0</v>
      </c>
      <c r="I50" s="55">
        <v>421600</v>
      </c>
      <c r="J50" s="55">
        <v>2214175</v>
      </c>
      <c r="K50" s="55">
        <v>207492180</v>
      </c>
      <c r="L50" s="56">
        <v>359671154</v>
      </c>
      <c r="M50" s="57">
        <v>24843402</v>
      </c>
      <c r="N50" s="58">
        <v>37474762</v>
      </c>
      <c r="O50" s="55">
        <v>0</v>
      </c>
      <c r="P50" s="58">
        <v>0</v>
      </c>
      <c r="Q50" s="58">
        <v>2495136</v>
      </c>
      <c r="R50" s="58">
        <v>0</v>
      </c>
      <c r="S50" s="58">
        <v>327048000</v>
      </c>
      <c r="T50" s="58">
        <v>21043911</v>
      </c>
      <c r="U50" s="56">
        <v>412905211</v>
      </c>
      <c r="V50" s="59">
        <v>70062000</v>
      </c>
    </row>
    <row r="51" spans="1:22" s="10" customFormat="1" ht="12.75" customHeight="1">
      <c r="A51" s="25"/>
      <c r="B51" s="52" t="s">
        <v>161</v>
      </c>
      <c r="C51" s="53" t="s">
        <v>162</v>
      </c>
      <c r="D51" s="54">
        <v>65495310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7094800</v>
      </c>
      <c r="K51" s="55">
        <v>62855835</v>
      </c>
      <c r="L51" s="56">
        <v>135445945</v>
      </c>
      <c r="M51" s="57">
        <v>9620517</v>
      </c>
      <c r="N51" s="58">
        <v>0</v>
      </c>
      <c r="O51" s="55">
        <v>0</v>
      </c>
      <c r="P51" s="58">
        <v>0</v>
      </c>
      <c r="Q51" s="58">
        <v>0</v>
      </c>
      <c r="R51" s="58">
        <v>332958</v>
      </c>
      <c r="S51" s="58">
        <v>179968800</v>
      </c>
      <c r="T51" s="58">
        <v>7005990</v>
      </c>
      <c r="U51" s="56">
        <v>196928265</v>
      </c>
      <c r="V51" s="59">
        <v>57805800</v>
      </c>
    </row>
    <row r="52" spans="1:22" s="10" customFormat="1" ht="12.75" customHeight="1">
      <c r="A52" s="25"/>
      <c r="B52" s="60" t="s">
        <v>163</v>
      </c>
      <c r="C52" s="53" t="s">
        <v>164</v>
      </c>
      <c r="D52" s="54">
        <v>54496294</v>
      </c>
      <c r="E52" s="55">
        <v>25141830</v>
      </c>
      <c r="F52" s="55">
        <v>5450026</v>
      </c>
      <c r="G52" s="55">
        <v>0</v>
      </c>
      <c r="H52" s="55">
        <v>0</v>
      </c>
      <c r="I52" s="55">
        <v>55810</v>
      </c>
      <c r="J52" s="55">
        <v>24286106</v>
      </c>
      <c r="K52" s="55">
        <v>79006863</v>
      </c>
      <c r="L52" s="56">
        <v>188436929</v>
      </c>
      <c r="M52" s="57">
        <v>20866207</v>
      </c>
      <c r="N52" s="58">
        <v>24292218</v>
      </c>
      <c r="O52" s="55">
        <v>9538630</v>
      </c>
      <c r="P52" s="58">
        <v>9002000</v>
      </c>
      <c r="Q52" s="58">
        <v>10613832</v>
      </c>
      <c r="R52" s="58">
        <v>0</v>
      </c>
      <c r="S52" s="58">
        <v>109875000</v>
      </c>
      <c r="T52" s="58">
        <v>7719008</v>
      </c>
      <c r="U52" s="56">
        <v>191906895</v>
      </c>
      <c r="V52" s="59">
        <v>41149000</v>
      </c>
    </row>
    <row r="53" spans="1:22" s="10" customFormat="1" ht="12.75" customHeight="1">
      <c r="A53" s="25"/>
      <c r="B53" s="52" t="s">
        <v>165</v>
      </c>
      <c r="C53" s="53" t="s">
        <v>166</v>
      </c>
      <c r="D53" s="54">
        <v>120393451</v>
      </c>
      <c r="E53" s="55">
        <v>51333504</v>
      </c>
      <c r="F53" s="55">
        <v>36142000</v>
      </c>
      <c r="G53" s="55">
        <v>0</v>
      </c>
      <c r="H53" s="55">
        <v>0</v>
      </c>
      <c r="I53" s="55">
        <v>0</v>
      </c>
      <c r="J53" s="55">
        <v>43728017</v>
      </c>
      <c r="K53" s="55">
        <v>152004063</v>
      </c>
      <c r="L53" s="56">
        <v>403601035</v>
      </c>
      <c r="M53" s="57">
        <v>23972792</v>
      </c>
      <c r="N53" s="58">
        <v>74644056</v>
      </c>
      <c r="O53" s="55">
        <v>18070209</v>
      </c>
      <c r="P53" s="58">
        <v>16965239</v>
      </c>
      <c r="Q53" s="58">
        <v>12359902</v>
      </c>
      <c r="R53" s="58">
        <v>0</v>
      </c>
      <c r="S53" s="58">
        <v>137924660</v>
      </c>
      <c r="T53" s="58">
        <v>17041165</v>
      </c>
      <c r="U53" s="56">
        <v>300978023</v>
      </c>
      <c r="V53" s="59">
        <v>51783660</v>
      </c>
    </row>
    <row r="54" spans="1:22" s="10" customFormat="1" ht="12.75" customHeight="1">
      <c r="A54" s="25"/>
      <c r="B54" s="52" t="s">
        <v>167</v>
      </c>
      <c r="C54" s="53" t="s">
        <v>168</v>
      </c>
      <c r="D54" s="54">
        <v>74943011</v>
      </c>
      <c r="E54" s="55">
        <v>28160783</v>
      </c>
      <c r="F54" s="55">
        <v>0</v>
      </c>
      <c r="G54" s="55">
        <v>0</v>
      </c>
      <c r="H54" s="55">
        <v>0</v>
      </c>
      <c r="I54" s="55">
        <v>5074160</v>
      </c>
      <c r="J54" s="55">
        <v>23598120</v>
      </c>
      <c r="K54" s="55">
        <v>78212457</v>
      </c>
      <c r="L54" s="56">
        <v>209988531</v>
      </c>
      <c r="M54" s="57">
        <v>8380064</v>
      </c>
      <c r="N54" s="58">
        <v>34938441</v>
      </c>
      <c r="O54" s="55">
        <v>12171158</v>
      </c>
      <c r="P54" s="58">
        <v>11104378</v>
      </c>
      <c r="Q54" s="58">
        <v>7041358</v>
      </c>
      <c r="R54" s="58">
        <v>0</v>
      </c>
      <c r="S54" s="58">
        <v>143145000</v>
      </c>
      <c r="T54" s="58">
        <v>49512879</v>
      </c>
      <c r="U54" s="56">
        <v>266293278</v>
      </c>
      <c r="V54" s="59">
        <v>71191000</v>
      </c>
    </row>
    <row r="55" spans="1:22" s="10" customFormat="1" ht="12.75" customHeight="1">
      <c r="A55" s="25"/>
      <c r="B55" s="52" t="s">
        <v>169</v>
      </c>
      <c r="C55" s="53" t="s">
        <v>170</v>
      </c>
      <c r="D55" s="54">
        <v>99094834</v>
      </c>
      <c r="E55" s="55">
        <v>52072202</v>
      </c>
      <c r="F55" s="55">
        <v>3151460</v>
      </c>
      <c r="G55" s="55">
        <v>0</v>
      </c>
      <c r="H55" s="55">
        <v>0</v>
      </c>
      <c r="I55" s="55">
        <v>1481924</v>
      </c>
      <c r="J55" s="55">
        <v>54095984</v>
      </c>
      <c r="K55" s="55">
        <v>87898769</v>
      </c>
      <c r="L55" s="56">
        <v>297795173</v>
      </c>
      <c r="M55" s="57">
        <v>46851000</v>
      </c>
      <c r="N55" s="58">
        <v>36501000</v>
      </c>
      <c r="O55" s="55">
        <v>42335000</v>
      </c>
      <c r="P55" s="58">
        <v>24525000</v>
      </c>
      <c r="Q55" s="58">
        <v>15858000</v>
      </c>
      <c r="R55" s="58">
        <v>0</v>
      </c>
      <c r="S55" s="58">
        <v>145985813</v>
      </c>
      <c r="T55" s="58">
        <v>6783867</v>
      </c>
      <c r="U55" s="56">
        <v>318839680</v>
      </c>
      <c r="V55" s="59">
        <v>26621000</v>
      </c>
    </row>
    <row r="56" spans="1:22" s="10" customFormat="1" ht="12.75" customHeight="1">
      <c r="A56" s="25"/>
      <c r="B56" s="52" t="s">
        <v>171</v>
      </c>
      <c r="C56" s="53" t="s">
        <v>172</v>
      </c>
      <c r="D56" s="54">
        <v>43974001</v>
      </c>
      <c r="E56" s="55">
        <v>31650000</v>
      </c>
      <c r="F56" s="55">
        <v>4853000</v>
      </c>
      <c r="G56" s="55">
        <v>0</v>
      </c>
      <c r="H56" s="55">
        <v>0</v>
      </c>
      <c r="I56" s="55">
        <v>443000</v>
      </c>
      <c r="J56" s="55">
        <v>1043395</v>
      </c>
      <c r="K56" s="55">
        <v>27077938</v>
      </c>
      <c r="L56" s="56">
        <v>109041334</v>
      </c>
      <c r="M56" s="57">
        <v>5208705</v>
      </c>
      <c r="N56" s="58">
        <v>14367140</v>
      </c>
      <c r="O56" s="55">
        <v>2622000</v>
      </c>
      <c r="P56" s="58">
        <v>10213544</v>
      </c>
      <c r="Q56" s="58">
        <v>6916279</v>
      </c>
      <c r="R56" s="58">
        <v>0</v>
      </c>
      <c r="S56" s="58">
        <v>149709000</v>
      </c>
      <c r="T56" s="58">
        <v>15826209</v>
      </c>
      <c r="U56" s="56">
        <v>204862877</v>
      </c>
      <c r="V56" s="59">
        <v>92485000</v>
      </c>
    </row>
    <row r="57" spans="1:22" s="10" customFormat="1" ht="12.75" customHeight="1">
      <c r="A57" s="25"/>
      <c r="B57" s="52" t="s">
        <v>173</v>
      </c>
      <c r="C57" s="53" t="s">
        <v>174</v>
      </c>
      <c r="D57" s="54">
        <v>69953203</v>
      </c>
      <c r="E57" s="55">
        <v>31499000</v>
      </c>
      <c r="F57" s="55">
        <v>3850000</v>
      </c>
      <c r="G57" s="55">
        <v>286000</v>
      </c>
      <c r="H57" s="55">
        <v>1650000</v>
      </c>
      <c r="I57" s="55">
        <v>3254000</v>
      </c>
      <c r="J57" s="55">
        <v>6100000</v>
      </c>
      <c r="K57" s="55">
        <v>79058450</v>
      </c>
      <c r="L57" s="56">
        <v>195650653</v>
      </c>
      <c r="M57" s="57">
        <v>19893060</v>
      </c>
      <c r="N57" s="58">
        <v>40427039</v>
      </c>
      <c r="O57" s="55">
        <v>9918377</v>
      </c>
      <c r="P57" s="58">
        <v>8065500</v>
      </c>
      <c r="Q57" s="58">
        <v>5125370</v>
      </c>
      <c r="R57" s="58">
        <v>0</v>
      </c>
      <c r="S57" s="58">
        <v>94988549</v>
      </c>
      <c r="T57" s="58">
        <v>6084000</v>
      </c>
      <c r="U57" s="56">
        <v>184501895</v>
      </c>
      <c r="V57" s="59">
        <v>19688650</v>
      </c>
    </row>
    <row r="58" spans="1:22" s="10" customFormat="1" ht="12.75" customHeight="1">
      <c r="A58" s="25"/>
      <c r="B58" s="52" t="s">
        <v>61</v>
      </c>
      <c r="C58" s="53" t="s">
        <v>62</v>
      </c>
      <c r="D58" s="54">
        <v>791253027</v>
      </c>
      <c r="E58" s="55">
        <v>466111742</v>
      </c>
      <c r="F58" s="55">
        <v>504838045</v>
      </c>
      <c r="G58" s="55">
        <v>0</v>
      </c>
      <c r="H58" s="55">
        <v>0</v>
      </c>
      <c r="I58" s="55">
        <v>141093501</v>
      </c>
      <c r="J58" s="55">
        <v>142020000</v>
      </c>
      <c r="K58" s="55">
        <v>500608159</v>
      </c>
      <c r="L58" s="56">
        <v>2545924474</v>
      </c>
      <c r="M58" s="57">
        <v>309931372</v>
      </c>
      <c r="N58" s="58">
        <v>709843765</v>
      </c>
      <c r="O58" s="55">
        <v>380745273</v>
      </c>
      <c r="P58" s="58">
        <v>163968352</v>
      </c>
      <c r="Q58" s="58">
        <v>93202428</v>
      </c>
      <c r="R58" s="58">
        <v>0</v>
      </c>
      <c r="S58" s="58">
        <v>631349000</v>
      </c>
      <c r="T58" s="58">
        <v>438186648</v>
      </c>
      <c r="U58" s="56">
        <v>2727226838</v>
      </c>
      <c r="V58" s="59">
        <v>126750000</v>
      </c>
    </row>
    <row r="59" spans="1:22" s="10" customFormat="1" ht="12.75" customHeight="1">
      <c r="A59" s="25"/>
      <c r="B59" s="52" t="s">
        <v>175</v>
      </c>
      <c r="C59" s="53" t="s">
        <v>176</v>
      </c>
      <c r="D59" s="54">
        <v>152417141</v>
      </c>
      <c r="E59" s="55">
        <v>0</v>
      </c>
      <c r="F59" s="55">
        <v>0</v>
      </c>
      <c r="G59" s="55">
        <v>0</v>
      </c>
      <c r="H59" s="55">
        <v>0</v>
      </c>
      <c r="I59" s="55">
        <v>15900000</v>
      </c>
      <c r="J59" s="55">
        <v>39750000</v>
      </c>
      <c r="K59" s="55">
        <v>261988660</v>
      </c>
      <c r="L59" s="56">
        <v>470055801</v>
      </c>
      <c r="M59" s="57">
        <v>24131000</v>
      </c>
      <c r="N59" s="58">
        <v>86892000</v>
      </c>
      <c r="O59" s="55">
        <v>48881000</v>
      </c>
      <c r="P59" s="58">
        <v>20844000</v>
      </c>
      <c r="Q59" s="58">
        <v>19668000</v>
      </c>
      <c r="R59" s="58">
        <v>0</v>
      </c>
      <c r="S59" s="58">
        <v>164325000</v>
      </c>
      <c r="T59" s="58">
        <v>34413000</v>
      </c>
      <c r="U59" s="56">
        <v>399154000</v>
      </c>
      <c r="V59" s="59">
        <v>34766000</v>
      </c>
    </row>
    <row r="60" spans="1:22" s="10" customFormat="1" ht="12.75" customHeight="1">
      <c r="A60" s="25"/>
      <c r="B60" s="52" t="s">
        <v>177</v>
      </c>
      <c r="C60" s="53" t="s">
        <v>178</v>
      </c>
      <c r="D60" s="54">
        <v>230279210</v>
      </c>
      <c r="E60" s="55">
        <v>70618000</v>
      </c>
      <c r="F60" s="55">
        <v>0</v>
      </c>
      <c r="G60" s="55">
        <v>0</v>
      </c>
      <c r="H60" s="55">
        <v>0</v>
      </c>
      <c r="I60" s="55">
        <v>2740400</v>
      </c>
      <c r="J60" s="55">
        <v>59024000</v>
      </c>
      <c r="K60" s="55">
        <v>330983323</v>
      </c>
      <c r="L60" s="56">
        <v>693644933</v>
      </c>
      <c r="M60" s="57">
        <v>52700000</v>
      </c>
      <c r="N60" s="58">
        <v>79795131</v>
      </c>
      <c r="O60" s="55">
        <v>57971986</v>
      </c>
      <c r="P60" s="58">
        <v>26370977</v>
      </c>
      <c r="Q60" s="58">
        <v>31619880</v>
      </c>
      <c r="R60" s="58">
        <v>0</v>
      </c>
      <c r="S60" s="58">
        <v>293654939</v>
      </c>
      <c r="T60" s="58">
        <v>39220370</v>
      </c>
      <c r="U60" s="56">
        <v>581333283</v>
      </c>
      <c r="V60" s="59">
        <v>106945164</v>
      </c>
    </row>
    <row r="61" spans="1:22" s="10" customFormat="1" ht="12.75" customHeight="1">
      <c r="A61" s="25"/>
      <c r="B61" s="52" t="s">
        <v>179</v>
      </c>
      <c r="C61" s="53" t="s">
        <v>180</v>
      </c>
      <c r="D61" s="54">
        <v>261050179</v>
      </c>
      <c r="E61" s="55">
        <v>165000000</v>
      </c>
      <c r="F61" s="55">
        <v>0</v>
      </c>
      <c r="G61" s="55">
        <v>0</v>
      </c>
      <c r="H61" s="55">
        <v>0</v>
      </c>
      <c r="I61" s="55">
        <v>9000000</v>
      </c>
      <c r="J61" s="55">
        <v>126480469</v>
      </c>
      <c r="K61" s="55">
        <v>253025796</v>
      </c>
      <c r="L61" s="56">
        <v>814556444</v>
      </c>
      <c r="M61" s="57">
        <v>165396749</v>
      </c>
      <c r="N61" s="58">
        <v>236151909</v>
      </c>
      <c r="O61" s="55">
        <v>76328241</v>
      </c>
      <c r="P61" s="58">
        <v>57458239</v>
      </c>
      <c r="Q61" s="58">
        <v>53522253</v>
      </c>
      <c r="R61" s="58">
        <v>0</v>
      </c>
      <c r="S61" s="58">
        <v>242933000</v>
      </c>
      <c r="T61" s="58">
        <v>60454172</v>
      </c>
      <c r="U61" s="56">
        <v>892244563</v>
      </c>
      <c r="V61" s="59">
        <v>77371000</v>
      </c>
    </row>
    <row r="62" spans="1:22" s="10" customFormat="1" ht="12.75" customHeight="1">
      <c r="A62" s="25"/>
      <c r="B62" s="52" t="s">
        <v>181</v>
      </c>
      <c r="C62" s="53" t="s">
        <v>182</v>
      </c>
      <c r="D62" s="54">
        <v>110270833</v>
      </c>
      <c r="E62" s="55">
        <v>54682958</v>
      </c>
      <c r="F62" s="55">
        <v>1871534</v>
      </c>
      <c r="G62" s="55">
        <v>0</v>
      </c>
      <c r="H62" s="55">
        <v>0</v>
      </c>
      <c r="I62" s="55">
        <v>18737390</v>
      </c>
      <c r="J62" s="55">
        <v>57778397</v>
      </c>
      <c r="K62" s="55">
        <v>131498649</v>
      </c>
      <c r="L62" s="56">
        <v>374839761</v>
      </c>
      <c r="M62" s="57">
        <v>22549014</v>
      </c>
      <c r="N62" s="58">
        <v>56951050</v>
      </c>
      <c r="O62" s="55">
        <v>59757972</v>
      </c>
      <c r="P62" s="58">
        <v>24178615</v>
      </c>
      <c r="Q62" s="58">
        <v>23522576</v>
      </c>
      <c r="R62" s="58">
        <v>0</v>
      </c>
      <c r="S62" s="58">
        <v>164611640</v>
      </c>
      <c r="T62" s="58">
        <v>69273387</v>
      </c>
      <c r="U62" s="56">
        <v>420844254</v>
      </c>
      <c r="V62" s="59">
        <v>68822620</v>
      </c>
    </row>
    <row r="63" spans="1:22" s="10" customFormat="1" ht="12.75" customHeight="1">
      <c r="A63" s="25"/>
      <c r="B63" s="52" t="s">
        <v>183</v>
      </c>
      <c r="C63" s="53" t="s">
        <v>184</v>
      </c>
      <c r="D63" s="54">
        <v>514206103</v>
      </c>
      <c r="E63" s="55">
        <v>636000000</v>
      </c>
      <c r="F63" s="55">
        <v>33740506</v>
      </c>
      <c r="G63" s="55">
        <v>0</v>
      </c>
      <c r="H63" s="55">
        <v>0</v>
      </c>
      <c r="I63" s="55">
        <v>10289902</v>
      </c>
      <c r="J63" s="55">
        <v>265000000</v>
      </c>
      <c r="K63" s="55">
        <v>797294702</v>
      </c>
      <c r="L63" s="56">
        <v>2256531213</v>
      </c>
      <c r="M63" s="57">
        <v>220051760</v>
      </c>
      <c r="N63" s="58">
        <v>398827787</v>
      </c>
      <c r="O63" s="55">
        <v>87994645</v>
      </c>
      <c r="P63" s="58">
        <v>46716411</v>
      </c>
      <c r="Q63" s="58">
        <v>39136786</v>
      </c>
      <c r="R63" s="58">
        <v>0</v>
      </c>
      <c r="S63" s="58">
        <v>829731000</v>
      </c>
      <c r="T63" s="58">
        <v>322186686</v>
      </c>
      <c r="U63" s="56">
        <v>1944645075</v>
      </c>
      <c r="V63" s="59">
        <v>231963000</v>
      </c>
    </row>
    <row r="64" spans="1:22" s="10" customFormat="1" ht="12.75" customHeight="1">
      <c r="A64" s="25"/>
      <c r="B64" s="52" t="s">
        <v>185</v>
      </c>
      <c r="C64" s="53" t="s">
        <v>186</v>
      </c>
      <c r="D64" s="54">
        <v>70099367</v>
      </c>
      <c r="E64" s="55">
        <v>13000000</v>
      </c>
      <c r="F64" s="55">
        <v>3274908</v>
      </c>
      <c r="G64" s="55">
        <v>1054</v>
      </c>
      <c r="H64" s="55">
        <v>0</v>
      </c>
      <c r="I64" s="55">
        <v>1651778</v>
      </c>
      <c r="J64" s="55">
        <v>4632818</v>
      </c>
      <c r="K64" s="55">
        <v>41103252</v>
      </c>
      <c r="L64" s="56">
        <v>133763177</v>
      </c>
      <c r="M64" s="57">
        <v>13247231</v>
      </c>
      <c r="N64" s="58">
        <v>2420467</v>
      </c>
      <c r="O64" s="55">
        <v>10946250</v>
      </c>
      <c r="P64" s="58">
        <v>5186424</v>
      </c>
      <c r="Q64" s="58">
        <v>7858748</v>
      </c>
      <c r="R64" s="58">
        <v>0</v>
      </c>
      <c r="S64" s="58">
        <v>77499000</v>
      </c>
      <c r="T64" s="58">
        <v>16682095</v>
      </c>
      <c r="U64" s="56">
        <v>133840215</v>
      </c>
      <c r="V64" s="59">
        <v>0</v>
      </c>
    </row>
    <row r="65" spans="1:22" s="10" customFormat="1" ht="12.75" customHeight="1">
      <c r="A65" s="25"/>
      <c r="B65" s="52" t="s">
        <v>187</v>
      </c>
      <c r="C65" s="53" t="s">
        <v>188</v>
      </c>
      <c r="D65" s="54">
        <v>90285242</v>
      </c>
      <c r="E65" s="55">
        <v>43542883</v>
      </c>
      <c r="F65" s="55">
        <v>1653694</v>
      </c>
      <c r="G65" s="55">
        <v>0</v>
      </c>
      <c r="H65" s="55">
        <v>0</v>
      </c>
      <c r="I65" s="55">
        <v>0</v>
      </c>
      <c r="J65" s="55">
        <v>49419935</v>
      </c>
      <c r="K65" s="55">
        <v>68279321</v>
      </c>
      <c r="L65" s="56">
        <v>253181075</v>
      </c>
      <c r="M65" s="57">
        <v>16330660</v>
      </c>
      <c r="N65" s="58">
        <v>32107457</v>
      </c>
      <c r="O65" s="55">
        <v>38626781</v>
      </c>
      <c r="P65" s="58">
        <v>27483734</v>
      </c>
      <c r="Q65" s="58">
        <v>18931227</v>
      </c>
      <c r="R65" s="58">
        <v>0</v>
      </c>
      <c r="S65" s="58">
        <v>137740000</v>
      </c>
      <c r="T65" s="58">
        <v>31177325</v>
      </c>
      <c r="U65" s="56">
        <v>302397184</v>
      </c>
      <c r="V65" s="59">
        <v>52172450</v>
      </c>
    </row>
    <row r="66" spans="1:22" s="10" customFormat="1" ht="12.75" customHeight="1">
      <c r="A66" s="25"/>
      <c r="B66" s="52" t="s">
        <v>189</v>
      </c>
      <c r="C66" s="53" t="s">
        <v>190</v>
      </c>
      <c r="D66" s="54">
        <v>283636849</v>
      </c>
      <c r="E66" s="55">
        <v>258959783</v>
      </c>
      <c r="F66" s="55">
        <v>5096796</v>
      </c>
      <c r="G66" s="55">
        <v>105517</v>
      </c>
      <c r="H66" s="55">
        <v>0</v>
      </c>
      <c r="I66" s="55">
        <v>3309840</v>
      </c>
      <c r="J66" s="55">
        <v>10679974</v>
      </c>
      <c r="K66" s="55">
        <v>273202462</v>
      </c>
      <c r="L66" s="56">
        <v>834991221</v>
      </c>
      <c r="M66" s="57">
        <v>74420898</v>
      </c>
      <c r="N66" s="58">
        <v>322861000</v>
      </c>
      <c r="O66" s="55">
        <v>133540000</v>
      </c>
      <c r="P66" s="58">
        <v>44185419</v>
      </c>
      <c r="Q66" s="58">
        <v>36280951</v>
      </c>
      <c r="R66" s="58">
        <v>0</v>
      </c>
      <c r="S66" s="58">
        <v>314936234</v>
      </c>
      <c r="T66" s="58">
        <v>48862068</v>
      </c>
      <c r="U66" s="56">
        <v>975086570</v>
      </c>
      <c r="V66" s="59">
        <v>55178000</v>
      </c>
    </row>
    <row r="67" spans="1:22" s="10" customFormat="1" ht="12.75" customHeight="1">
      <c r="A67" s="25"/>
      <c r="B67" s="52" t="s">
        <v>191</v>
      </c>
      <c r="C67" s="53" t="s">
        <v>192</v>
      </c>
      <c r="D67" s="54">
        <v>234276743</v>
      </c>
      <c r="E67" s="55">
        <v>223154912</v>
      </c>
      <c r="F67" s="55">
        <v>38059666</v>
      </c>
      <c r="G67" s="55">
        <v>0</v>
      </c>
      <c r="H67" s="55">
        <v>0</v>
      </c>
      <c r="I67" s="55">
        <v>221972</v>
      </c>
      <c r="J67" s="55">
        <v>75682866</v>
      </c>
      <c r="K67" s="55">
        <v>294911086</v>
      </c>
      <c r="L67" s="56">
        <v>866307245</v>
      </c>
      <c r="M67" s="57">
        <v>92137990</v>
      </c>
      <c r="N67" s="58">
        <v>215992145</v>
      </c>
      <c r="O67" s="55">
        <v>73242756</v>
      </c>
      <c r="P67" s="58">
        <v>47691204</v>
      </c>
      <c r="Q67" s="58">
        <v>41212851</v>
      </c>
      <c r="R67" s="58">
        <v>0</v>
      </c>
      <c r="S67" s="58">
        <v>304295000</v>
      </c>
      <c r="T67" s="58">
        <v>66209700</v>
      </c>
      <c r="U67" s="56">
        <v>840781646</v>
      </c>
      <c r="V67" s="59">
        <v>110811000</v>
      </c>
    </row>
    <row r="68" spans="1:22" s="10" customFormat="1" ht="12.75" customHeight="1">
      <c r="A68" s="25"/>
      <c r="B68" s="52" t="s">
        <v>193</v>
      </c>
      <c r="C68" s="53" t="s">
        <v>194</v>
      </c>
      <c r="D68" s="54">
        <v>326770470</v>
      </c>
      <c r="E68" s="55">
        <v>240052400</v>
      </c>
      <c r="F68" s="55">
        <v>168963730</v>
      </c>
      <c r="G68" s="55">
        <v>0</v>
      </c>
      <c r="H68" s="55">
        <v>0</v>
      </c>
      <c r="I68" s="55">
        <v>2129700</v>
      </c>
      <c r="J68" s="55">
        <v>117138880</v>
      </c>
      <c r="K68" s="55">
        <v>296228910</v>
      </c>
      <c r="L68" s="56">
        <v>1151284090</v>
      </c>
      <c r="M68" s="57">
        <v>148063470</v>
      </c>
      <c r="N68" s="58">
        <v>306639900</v>
      </c>
      <c r="O68" s="55">
        <v>391826130</v>
      </c>
      <c r="P68" s="58">
        <v>28395250</v>
      </c>
      <c r="Q68" s="58">
        <v>29833150</v>
      </c>
      <c r="R68" s="58">
        <v>0</v>
      </c>
      <c r="S68" s="58">
        <v>235534000</v>
      </c>
      <c r="T68" s="58">
        <v>72157250</v>
      </c>
      <c r="U68" s="56">
        <v>1212449150</v>
      </c>
      <c r="V68" s="59">
        <v>48819400</v>
      </c>
    </row>
    <row r="69" spans="1:22" s="10" customFormat="1" ht="12.75" customHeight="1">
      <c r="A69" s="25"/>
      <c r="B69" s="52" t="s">
        <v>195</v>
      </c>
      <c r="C69" s="53" t="s">
        <v>196</v>
      </c>
      <c r="D69" s="54">
        <v>104083021</v>
      </c>
      <c r="E69" s="55">
        <v>2650000</v>
      </c>
      <c r="F69" s="55">
        <v>1590000</v>
      </c>
      <c r="G69" s="55">
        <v>0</v>
      </c>
      <c r="H69" s="55">
        <v>0</v>
      </c>
      <c r="I69" s="55">
        <v>3499254</v>
      </c>
      <c r="J69" s="55">
        <v>2650000</v>
      </c>
      <c r="K69" s="55">
        <v>66755384</v>
      </c>
      <c r="L69" s="56">
        <v>181227659</v>
      </c>
      <c r="M69" s="57">
        <v>32365267</v>
      </c>
      <c r="N69" s="58">
        <v>0</v>
      </c>
      <c r="O69" s="55">
        <v>35837903</v>
      </c>
      <c r="P69" s="58">
        <v>17457463</v>
      </c>
      <c r="Q69" s="58">
        <v>15949455</v>
      </c>
      <c r="R69" s="58">
        <v>0</v>
      </c>
      <c r="S69" s="58">
        <v>132660000</v>
      </c>
      <c r="T69" s="58">
        <v>32141514</v>
      </c>
      <c r="U69" s="56">
        <v>266411602</v>
      </c>
      <c r="V69" s="59">
        <v>35004000</v>
      </c>
    </row>
    <row r="70" spans="1:22" s="10" customFormat="1" ht="12.75" customHeight="1">
      <c r="A70" s="25"/>
      <c r="B70" s="52" t="s">
        <v>63</v>
      </c>
      <c r="C70" s="53" t="s">
        <v>64</v>
      </c>
      <c r="D70" s="54">
        <v>1195437080</v>
      </c>
      <c r="E70" s="55">
        <v>1506128757</v>
      </c>
      <c r="F70" s="55">
        <v>788547531</v>
      </c>
      <c r="G70" s="55">
        <v>0</v>
      </c>
      <c r="H70" s="55">
        <v>0</v>
      </c>
      <c r="I70" s="55">
        <v>4559700</v>
      </c>
      <c r="J70" s="55">
        <v>931031116</v>
      </c>
      <c r="K70" s="55">
        <v>1195317984</v>
      </c>
      <c r="L70" s="56">
        <v>5621022168</v>
      </c>
      <c r="M70" s="57">
        <v>861888916</v>
      </c>
      <c r="N70" s="58">
        <v>1604272578</v>
      </c>
      <c r="O70" s="55">
        <v>1195211105</v>
      </c>
      <c r="P70" s="58">
        <v>358964322</v>
      </c>
      <c r="Q70" s="58">
        <v>203146292</v>
      </c>
      <c r="R70" s="58">
        <v>0</v>
      </c>
      <c r="S70" s="58">
        <v>1093306794</v>
      </c>
      <c r="T70" s="58">
        <v>695479819</v>
      </c>
      <c r="U70" s="56">
        <v>6012269826</v>
      </c>
      <c r="V70" s="59">
        <v>231847000</v>
      </c>
    </row>
    <row r="71" spans="1:22" s="10" customFormat="1" ht="12.75" customHeight="1">
      <c r="A71" s="25"/>
      <c r="B71" s="52" t="s">
        <v>197</v>
      </c>
      <c r="C71" s="53" t="s">
        <v>198</v>
      </c>
      <c r="D71" s="54">
        <v>305908066</v>
      </c>
      <c r="E71" s="55">
        <v>270667676</v>
      </c>
      <c r="F71" s="55">
        <v>133379520</v>
      </c>
      <c r="G71" s="55">
        <v>0</v>
      </c>
      <c r="H71" s="55">
        <v>0</v>
      </c>
      <c r="I71" s="55">
        <v>27861830</v>
      </c>
      <c r="J71" s="55">
        <v>93634867</v>
      </c>
      <c r="K71" s="55">
        <v>345353529</v>
      </c>
      <c r="L71" s="56">
        <v>1176805488</v>
      </c>
      <c r="M71" s="57">
        <v>227765485</v>
      </c>
      <c r="N71" s="58">
        <v>379718305</v>
      </c>
      <c r="O71" s="55">
        <v>226758444</v>
      </c>
      <c r="P71" s="58">
        <v>39767758</v>
      </c>
      <c r="Q71" s="58">
        <v>43429712</v>
      </c>
      <c r="R71" s="58">
        <v>0</v>
      </c>
      <c r="S71" s="58">
        <v>217297214</v>
      </c>
      <c r="T71" s="58">
        <v>79781949</v>
      </c>
      <c r="U71" s="56">
        <v>1214518867</v>
      </c>
      <c r="V71" s="59">
        <v>89468000</v>
      </c>
    </row>
    <row r="72" spans="1:22" s="10" customFormat="1" ht="12.75" customHeight="1">
      <c r="A72" s="25"/>
      <c r="B72" s="52" t="s">
        <v>199</v>
      </c>
      <c r="C72" s="53" t="s">
        <v>200</v>
      </c>
      <c r="D72" s="54">
        <v>201905338</v>
      </c>
      <c r="E72" s="55">
        <v>246062640</v>
      </c>
      <c r="F72" s="55">
        <v>74944700</v>
      </c>
      <c r="G72" s="55">
        <v>0</v>
      </c>
      <c r="H72" s="55">
        <v>0</v>
      </c>
      <c r="I72" s="55">
        <v>9607693</v>
      </c>
      <c r="J72" s="55">
        <v>147710522</v>
      </c>
      <c r="K72" s="55">
        <v>204789578</v>
      </c>
      <c r="L72" s="56">
        <v>885020471</v>
      </c>
      <c r="M72" s="57">
        <v>115885907</v>
      </c>
      <c r="N72" s="58">
        <v>326936768</v>
      </c>
      <c r="O72" s="55">
        <v>127509469</v>
      </c>
      <c r="P72" s="58">
        <v>32690801</v>
      </c>
      <c r="Q72" s="58">
        <v>35517207</v>
      </c>
      <c r="R72" s="58">
        <v>0</v>
      </c>
      <c r="S72" s="58">
        <v>216261177</v>
      </c>
      <c r="T72" s="58">
        <v>77087247</v>
      </c>
      <c r="U72" s="56">
        <v>931888576</v>
      </c>
      <c r="V72" s="59">
        <v>66404000</v>
      </c>
    </row>
    <row r="73" spans="1:22" s="10" customFormat="1" ht="12.75" customHeight="1">
      <c r="A73" s="25"/>
      <c r="B73" s="60" t="s">
        <v>65</v>
      </c>
      <c r="C73" s="53" t="s">
        <v>66</v>
      </c>
      <c r="D73" s="54">
        <v>831022543</v>
      </c>
      <c r="E73" s="55">
        <v>791806960</v>
      </c>
      <c r="F73" s="55">
        <v>247614310</v>
      </c>
      <c r="G73" s="55">
        <v>6324000</v>
      </c>
      <c r="H73" s="55">
        <v>0</v>
      </c>
      <c r="I73" s="55">
        <v>43801196</v>
      </c>
      <c r="J73" s="55">
        <v>110357948</v>
      </c>
      <c r="K73" s="55">
        <v>792163355</v>
      </c>
      <c r="L73" s="56">
        <v>2823090312</v>
      </c>
      <c r="M73" s="57">
        <v>609701722</v>
      </c>
      <c r="N73" s="58">
        <v>1004953203</v>
      </c>
      <c r="O73" s="55">
        <v>297319672</v>
      </c>
      <c r="P73" s="58">
        <v>164275142</v>
      </c>
      <c r="Q73" s="58">
        <v>161665738</v>
      </c>
      <c r="R73" s="58">
        <v>36879956</v>
      </c>
      <c r="S73" s="58">
        <v>649043000</v>
      </c>
      <c r="T73" s="58">
        <v>245274803</v>
      </c>
      <c r="U73" s="56">
        <v>3169113236</v>
      </c>
      <c r="V73" s="59">
        <v>223197700</v>
      </c>
    </row>
    <row r="74" spans="1:22" s="10" customFormat="1" ht="12.75" customHeight="1">
      <c r="A74" s="25"/>
      <c r="B74" s="52" t="s">
        <v>201</v>
      </c>
      <c r="C74" s="53" t="s">
        <v>202</v>
      </c>
      <c r="D74" s="54">
        <v>403259225</v>
      </c>
      <c r="E74" s="55">
        <v>501647812</v>
      </c>
      <c r="F74" s="55">
        <v>0</v>
      </c>
      <c r="G74" s="55">
        <v>0</v>
      </c>
      <c r="H74" s="55">
        <v>0</v>
      </c>
      <c r="I74" s="55">
        <v>22600000</v>
      </c>
      <c r="J74" s="55">
        <v>256535000</v>
      </c>
      <c r="K74" s="55">
        <v>260357461</v>
      </c>
      <c r="L74" s="56">
        <v>1444399498</v>
      </c>
      <c r="M74" s="57">
        <v>196509000</v>
      </c>
      <c r="N74" s="58">
        <v>290129000</v>
      </c>
      <c r="O74" s="55">
        <v>311658000</v>
      </c>
      <c r="P74" s="58">
        <v>30836000</v>
      </c>
      <c r="Q74" s="58">
        <v>61985000</v>
      </c>
      <c r="R74" s="58">
        <v>0</v>
      </c>
      <c r="S74" s="58">
        <v>343468000</v>
      </c>
      <c r="T74" s="58">
        <v>143030609</v>
      </c>
      <c r="U74" s="56">
        <v>1377615609</v>
      </c>
      <c r="V74" s="59">
        <v>120475000</v>
      </c>
    </row>
    <row r="75" spans="1:22" s="10" customFormat="1" ht="12.75" customHeight="1">
      <c r="A75" s="25"/>
      <c r="B75" s="52" t="s">
        <v>203</v>
      </c>
      <c r="C75" s="53" t="s">
        <v>204</v>
      </c>
      <c r="D75" s="54">
        <v>560828844</v>
      </c>
      <c r="E75" s="55">
        <v>443032771</v>
      </c>
      <c r="F75" s="55">
        <v>295618790</v>
      </c>
      <c r="G75" s="55">
        <v>0</v>
      </c>
      <c r="H75" s="55">
        <v>0</v>
      </c>
      <c r="I75" s="55">
        <v>8970132</v>
      </c>
      <c r="J75" s="55">
        <v>84770773</v>
      </c>
      <c r="K75" s="55">
        <v>488268780</v>
      </c>
      <c r="L75" s="56">
        <v>1881490090</v>
      </c>
      <c r="M75" s="57">
        <v>249516976</v>
      </c>
      <c r="N75" s="58">
        <v>714544496</v>
      </c>
      <c r="O75" s="55">
        <v>341909804</v>
      </c>
      <c r="P75" s="58">
        <v>59555515</v>
      </c>
      <c r="Q75" s="58">
        <v>65593819</v>
      </c>
      <c r="R75" s="58">
        <v>3335231</v>
      </c>
      <c r="S75" s="58">
        <v>576742146</v>
      </c>
      <c r="T75" s="58">
        <v>119961768</v>
      </c>
      <c r="U75" s="56">
        <v>2131159755</v>
      </c>
      <c r="V75" s="59">
        <v>247310147</v>
      </c>
    </row>
    <row r="76" spans="1:22" s="10" customFormat="1" ht="12.75" customHeight="1">
      <c r="A76" s="25"/>
      <c r="B76" s="52" t="s">
        <v>205</v>
      </c>
      <c r="C76" s="53" t="s">
        <v>206</v>
      </c>
      <c r="D76" s="54">
        <v>123534265</v>
      </c>
      <c r="E76" s="55">
        <v>0</v>
      </c>
      <c r="F76" s="55">
        <v>0</v>
      </c>
      <c r="G76" s="55">
        <v>0</v>
      </c>
      <c r="H76" s="55">
        <v>0</v>
      </c>
      <c r="I76" s="55">
        <v>974640</v>
      </c>
      <c r="J76" s="55">
        <v>1748030</v>
      </c>
      <c r="K76" s="55">
        <v>194652457</v>
      </c>
      <c r="L76" s="56">
        <v>320909392</v>
      </c>
      <c r="M76" s="57">
        <v>96900777</v>
      </c>
      <c r="N76" s="58">
        <v>0</v>
      </c>
      <c r="O76" s="55">
        <v>0</v>
      </c>
      <c r="P76" s="58">
        <v>0</v>
      </c>
      <c r="Q76" s="58">
        <v>9606875</v>
      </c>
      <c r="R76" s="58">
        <v>0</v>
      </c>
      <c r="S76" s="58">
        <v>172321541</v>
      </c>
      <c r="T76" s="58">
        <v>71614084</v>
      </c>
      <c r="U76" s="56">
        <v>350443277</v>
      </c>
      <c r="V76" s="59">
        <v>42007915</v>
      </c>
    </row>
    <row r="77" spans="1:22" s="10" customFormat="1" ht="12.75" customHeight="1">
      <c r="A77" s="25"/>
      <c r="B77" s="52" t="s">
        <v>207</v>
      </c>
      <c r="C77" s="53" t="s">
        <v>208</v>
      </c>
      <c r="D77" s="54">
        <v>62435000</v>
      </c>
      <c r="E77" s="55">
        <v>0</v>
      </c>
      <c r="F77" s="55">
        <v>0</v>
      </c>
      <c r="G77" s="55">
        <v>0</v>
      </c>
      <c r="H77" s="55">
        <v>0</v>
      </c>
      <c r="I77" s="55">
        <v>32100</v>
      </c>
      <c r="J77" s="55">
        <v>535000</v>
      </c>
      <c r="K77" s="55">
        <v>130474000</v>
      </c>
      <c r="L77" s="56">
        <v>193476100</v>
      </c>
      <c r="M77" s="57">
        <v>4157557</v>
      </c>
      <c r="N77" s="58">
        <v>0</v>
      </c>
      <c r="O77" s="55">
        <v>0</v>
      </c>
      <c r="P77" s="58">
        <v>0</v>
      </c>
      <c r="Q77" s="58">
        <v>23000</v>
      </c>
      <c r="R77" s="58">
        <v>0</v>
      </c>
      <c r="S77" s="58">
        <v>171046000</v>
      </c>
      <c r="T77" s="58">
        <v>13314954</v>
      </c>
      <c r="U77" s="56">
        <v>188541511</v>
      </c>
      <c r="V77" s="59">
        <v>34077000</v>
      </c>
    </row>
    <row r="78" spans="1:22" s="10" customFormat="1" ht="12.75" customHeight="1">
      <c r="A78" s="25"/>
      <c r="B78" s="52" t="s">
        <v>209</v>
      </c>
      <c r="C78" s="53" t="s">
        <v>210</v>
      </c>
      <c r="D78" s="54">
        <v>66044101</v>
      </c>
      <c r="E78" s="55">
        <v>34741875</v>
      </c>
      <c r="F78" s="55">
        <v>0</v>
      </c>
      <c r="G78" s="55">
        <v>0</v>
      </c>
      <c r="H78" s="55">
        <v>0</v>
      </c>
      <c r="I78" s="55">
        <v>885243</v>
      </c>
      <c r="J78" s="55">
        <v>206408</v>
      </c>
      <c r="K78" s="55">
        <v>83272155</v>
      </c>
      <c r="L78" s="56">
        <v>185149782</v>
      </c>
      <c r="M78" s="57">
        <v>26249000</v>
      </c>
      <c r="N78" s="58">
        <v>38010563</v>
      </c>
      <c r="O78" s="55">
        <v>0</v>
      </c>
      <c r="P78" s="58">
        <v>0</v>
      </c>
      <c r="Q78" s="58">
        <v>2510000</v>
      </c>
      <c r="R78" s="58">
        <v>0</v>
      </c>
      <c r="S78" s="58">
        <v>116128000</v>
      </c>
      <c r="T78" s="58">
        <v>16668815</v>
      </c>
      <c r="U78" s="56">
        <v>199566378</v>
      </c>
      <c r="V78" s="59">
        <v>23340000</v>
      </c>
    </row>
    <row r="79" spans="1:22" s="10" customFormat="1" ht="12.75" customHeight="1">
      <c r="A79" s="25"/>
      <c r="B79" s="52" t="s">
        <v>211</v>
      </c>
      <c r="C79" s="53" t="s">
        <v>212</v>
      </c>
      <c r="D79" s="54">
        <v>386418766</v>
      </c>
      <c r="E79" s="55">
        <v>0</v>
      </c>
      <c r="F79" s="55">
        <v>0</v>
      </c>
      <c r="G79" s="55">
        <v>0</v>
      </c>
      <c r="H79" s="55">
        <v>0</v>
      </c>
      <c r="I79" s="55">
        <v>3583600</v>
      </c>
      <c r="J79" s="55">
        <v>88232030</v>
      </c>
      <c r="K79" s="55">
        <v>516790288</v>
      </c>
      <c r="L79" s="56">
        <v>995024684</v>
      </c>
      <c r="M79" s="57">
        <v>426613870</v>
      </c>
      <c r="N79" s="58">
        <v>131135476</v>
      </c>
      <c r="O79" s="55">
        <v>0</v>
      </c>
      <c r="P79" s="58">
        <v>0</v>
      </c>
      <c r="Q79" s="58">
        <v>64958926</v>
      </c>
      <c r="R79" s="58">
        <v>0</v>
      </c>
      <c r="S79" s="58">
        <v>380369000</v>
      </c>
      <c r="T79" s="58">
        <v>171542376</v>
      </c>
      <c r="U79" s="56">
        <v>1174619648</v>
      </c>
      <c r="V79" s="59">
        <v>134311000</v>
      </c>
    </row>
    <row r="80" spans="1:22" s="10" customFormat="1" ht="12.75" customHeight="1">
      <c r="A80" s="25"/>
      <c r="B80" s="52" t="s">
        <v>213</v>
      </c>
      <c r="C80" s="53" t="s">
        <v>214</v>
      </c>
      <c r="D80" s="54">
        <v>69289989</v>
      </c>
      <c r="E80" s="55">
        <v>0</v>
      </c>
      <c r="F80" s="55">
        <v>0</v>
      </c>
      <c r="G80" s="55">
        <v>0</v>
      </c>
      <c r="H80" s="55">
        <v>0</v>
      </c>
      <c r="I80" s="55">
        <v>50000</v>
      </c>
      <c r="J80" s="55">
        <v>0</v>
      </c>
      <c r="K80" s="55">
        <v>91071400</v>
      </c>
      <c r="L80" s="56">
        <v>160411389</v>
      </c>
      <c r="M80" s="57">
        <v>38372000</v>
      </c>
      <c r="N80" s="58">
        <v>0</v>
      </c>
      <c r="O80" s="55">
        <v>0</v>
      </c>
      <c r="P80" s="58">
        <v>0</v>
      </c>
      <c r="Q80" s="58">
        <v>2194200</v>
      </c>
      <c r="R80" s="58">
        <v>0</v>
      </c>
      <c r="S80" s="58">
        <v>139987000</v>
      </c>
      <c r="T80" s="58">
        <v>13135500</v>
      </c>
      <c r="U80" s="56">
        <v>193688700</v>
      </c>
      <c r="V80" s="59">
        <v>27591000</v>
      </c>
    </row>
    <row r="81" spans="1:22" s="10" customFormat="1" ht="12.75" customHeight="1">
      <c r="A81" s="27"/>
      <c r="B81" s="108" t="s">
        <v>215</v>
      </c>
      <c r="C81" s="109" t="s">
        <v>216</v>
      </c>
      <c r="D81" s="110">
        <v>120066141</v>
      </c>
      <c r="E81" s="111">
        <v>116495632</v>
      </c>
      <c r="F81" s="111">
        <v>0</v>
      </c>
      <c r="G81" s="111">
        <v>0</v>
      </c>
      <c r="H81" s="111">
        <v>0</v>
      </c>
      <c r="I81" s="111">
        <v>7175528</v>
      </c>
      <c r="J81" s="111">
        <v>10420855</v>
      </c>
      <c r="K81" s="111">
        <v>155214942</v>
      </c>
      <c r="L81" s="112">
        <v>409373098</v>
      </c>
      <c r="M81" s="113">
        <v>210309533</v>
      </c>
      <c r="N81" s="114">
        <v>89411816</v>
      </c>
      <c r="O81" s="111">
        <v>0</v>
      </c>
      <c r="P81" s="114">
        <v>0</v>
      </c>
      <c r="Q81" s="114">
        <v>6397362</v>
      </c>
      <c r="R81" s="114">
        <v>130281</v>
      </c>
      <c r="S81" s="114">
        <v>99937000</v>
      </c>
      <c r="T81" s="114">
        <v>28722022</v>
      </c>
      <c r="U81" s="112">
        <v>434908014</v>
      </c>
      <c r="V81" s="59">
        <v>23039000</v>
      </c>
    </row>
    <row r="82" spans="1:22" s="10" customFormat="1" ht="12.75" customHeight="1">
      <c r="A82" s="25"/>
      <c r="B82" s="52" t="s">
        <v>217</v>
      </c>
      <c r="C82" s="53" t="s">
        <v>218</v>
      </c>
      <c r="D82" s="54">
        <v>38624000</v>
      </c>
      <c r="E82" s="55">
        <v>73754000</v>
      </c>
      <c r="F82" s="55">
        <v>0</v>
      </c>
      <c r="G82" s="55">
        <v>0</v>
      </c>
      <c r="H82" s="55">
        <v>0</v>
      </c>
      <c r="I82" s="55">
        <v>1147000</v>
      </c>
      <c r="J82" s="55">
        <v>16500000</v>
      </c>
      <c r="K82" s="55">
        <v>46049000</v>
      </c>
      <c r="L82" s="56">
        <v>176074000</v>
      </c>
      <c r="M82" s="57">
        <v>21230000</v>
      </c>
      <c r="N82" s="58">
        <v>69639000</v>
      </c>
      <c r="O82" s="55">
        <v>0</v>
      </c>
      <c r="P82" s="58">
        <v>0</v>
      </c>
      <c r="Q82" s="58">
        <v>4011000</v>
      </c>
      <c r="R82" s="58">
        <v>0</v>
      </c>
      <c r="S82" s="58">
        <v>55175000</v>
      </c>
      <c r="T82" s="58">
        <v>19336000</v>
      </c>
      <c r="U82" s="56">
        <v>169391000</v>
      </c>
      <c r="V82" s="59">
        <v>12031000</v>
      </c>
    </row>
    <row r="83" spans="1:22" s="10" customFormat="1" ht="12.75" customHeight="1">
      <c r="A83" s="25"/>
      <c r="B83" s="52" t="s">
        <v>219</v>
      </c>
      <c r="C83" s="53" t="s">
        <v>220</v>
      </c>
      <c r="D83" s="54">
        <v>27203388</v>
      </c>
      <c r="E83" s="55">
        <v>0</v>
      </c>
      <c r="F83" s="55">
        <v>0</v>
      </c>
      <c r="G83" s="55">
        <v>0</v>
      </c>
      <c r="H83" s="55">
        <v>0</v>
      </c>
      <c r="I83" s="55">
        <v>26689</v>
      </c>
      <c r="J83" s="55">
        <v>1647047</v>
      </c>
      <c r="K83" s="55">
        <v>30297393</v>
      </c>
      <c r="L83" s="56">
        <v>59174517</v>
      </c>
      <c r="M83" s="57">
        <v>5490157</v>
      </c>
      <c r="N83" s="58">
        <v>0</v>
      </c>
      <c r="O83" s="55">
        <v>0</v>
      </c>
      <c r="P83" s="58">
        <v>0</v>
      </c>
      <c r="Q83" s="58">
        <v>60806</v>
      </c>
      <c r="R83" s="58">
        <v>-291500</v>
      </c>
      <c r="S83" s="58">
        <v>54078000</v>
      </c>
      <c r="T83" s="58">
        <v>2236737</v>
      </c>
      <c r="U83" s="56">
        <v>61574200</v>
      </c>
      <c r="V83" s="59">
        <v>11719000</v>
      </c>
    </row>
    <row r="84" spans="1:22" s="10" customFormat="1" ht="12.75" customHeight="1">
      <c r="A84" s="25"/>
      <c r="B84" s="52" t="s">
        <v>67</v>
      </c>
      <c r="C84" s="53" t="s">
        <v>68</v>
      </c>
      <c r="D84" s="54">
        <v>1368957002</v>
      </c>
      <c r="E84" s="55">
        <v>1657657765</v>
      </c>
      <c r="F84" s="55">
        <v>570735070</v>
      </c>
      <c r="G84" s="55">
        <v>74336</v>
      </c>
      <c r="H84" s="55">
        <v>0</v>
      </c>
      <c r="I84" s="55">
        <v>43287197</v>
      </c>
      <c r="J84" s="55">
        <v>116788701</v>
      </c>
      <c r="K84" s="55">
        <v>1461115638</v>
      </c>
      <c r="L84" s="56">
        <v>5218615709</v>
      </c>
      <c r="M84" s="57">
        <v>954887191</v>
      </c>
      <c r="N84" s="58">
        <v>2326839370</v>
      </c>
      <c r="O84" s="55">
        <v>682619478</v>
      </c>
      <c r="P84" s="58">
        <v>145296314</v>
      </c>
      <c r="Q84" s="58">
        <v>112652561</v>
      </c>
      <c r="R84" s="58">
        <v>0</v>
      </c>
      <c r="S84" s="58">
        <v>1085742377</v>
      </c>
      <c r="T84" s="58">
        <v>454461330</v>
      </c>
      <c r="U84" s="56">
        <v>5762498621</v>
      </c>
      <c r="V84" s="59">
        <v>394145061</v>
      </c>
    </row>
    <row r="85" spans="1:22" s="10" customFormat="1" ht="12.75" customHeight="1">
      <c r="A85" s="25"/>
      <c r="B85" s="52" t="s">
        <v>221</v>
      </c>
      <c r="C85" s="53" t="s">
        <v>222</v>
      </c>
      <c r="D85" s="54">
        <v>34483125</v>
      </c>
      <c r="E85" s="55">
        <v>0</v>
      </c>
      <c r="F85" s="55">
        <v>0</v>
      </c>
      <c r="G85" s="55">
        <v>0</v>
      </c>
      <c r="H85" s="55">
        <v>0</v>
      </c>
      <c r="I85" s="55">
        <v>207260</v>
      </c>
      <c r="J85" s="55">
        <v>728000</v>
      </c>
      <c r="K85" s="55">
        <v>75133776</v>
      </c>
      <c r="L85" s="56">
        <v>110552161</v>
      </c>
      <c r="M85" s="57">
        <v>14843310</v>
      </c>
      <c r="N85" s="58">
        <v>0</v>
      </c>
      <c r="O85" s="55">
        <v>0</v>
      </c>
      <c r="P85" s="58">
        <v>0</v>
      </c>
      <c r="Q85" s="58">
        <v>596070</v>
      </c>
      <c r="R85" s="58">
        <v>0</v>
      </c>
      <c r="S85" s="58">
        <v>86290450</v>
      </c>
      <c r="T85" s="58">
        <v>10998324</v>
      </c>
      <c r="U85" s="56">
        <v>112728154</v>
      </c>
      <c r="V85" s="59">
        <v>16943450</v>
      </c>
    </row>
    <row r="86" spans="1:22" s="10" customFormat="1" ht="12.75" customHeight="1">
      <c r="A86" s="25"/>
      <c r="B86" s="52" t="s">
        <v>223</v>
      </c>
      <c r="C86" s="53" t="s">
        <v>224</v>
      </c>
      <c r="D86" s="54">
        <v>49987077</v>
      </c>
      <c r="E86" s="55">
        <v>0</v>
      </c>
      <c r="F86" s="55">
        <v>0</v>
      </c>
      <c r="G86" s="55">
        <v>0</v>
      </c>
      <c r="H86" s="55">
        <v>0</v>
      </c>
      <c r="I86" s="55">
        <v>31888</v>
      </c>
      <c r="J86" s="55">
        <v>2133246</v>
      </c>
      <c r="K86" s="55">
        <v>74341512</v>
      </c>
      <c r="L86" s="56">
        <v>126493723</v>
      </c>
      <c r="M86" s="57">
        <v>15942408</v>
      </c>
      <c r="N86" s="58">
        <v>0</v>
      </c>
      <c r="O86" s="55">
        <v>0</v>
      </c>
      <c r="P86" s="58">
        <v>0</v>
      </c>
      <c r="Q86" s="58">
        <v>1204160</v>
      </c>
      <c r="R86" s="58">
        <v>0</v>
      </c>
      <c r="S86" s="58">
        <v>97751000</v>
      </c>
      <c r="T86" s="58">
        <v>6308706</v>
      </c>
      <c r="U86" s="56">
        <v>121206274</v>
      </c>
      <c r="V86" s="59">
        <v>17519900</v>
      </c>
    </row>
    <row r="87" spans="1:22" s="10" customFormat="1" ht="12.75" customHeight="1">
      <c r="A87" s="25"/>
      <c r="B87" s="52" t="s">
        <v>225</v>
      </c>
      <c r="C87" s="53" t="s">
        <v>226</v>
      </c>
      <c r="D87" s="54">
        <v>85066728</v>
      </c>
      <c r="E87" s="55">
        <v>0</v>
      </c>
      <c r="F87" s="55">
        <v>0</v>
      </c>
      <c r="G87" s="55">
        <v>0</v>
      </c>
      <c r="H87" s="55">
        <v>0</v>
      </c>
      <c r="I87" s="55">
        <v>2002600</v>
      </c>
      <c r="J87" s="55">
        <v>4081835</v>
      </c>
      <c r="K87" s="55">
        <v>101749322</v>
      </c>
      <c r="L87" s="56">
        <v>192900485</v>
      </c>
      <c r="M87" s="57">
        <v>33854067</v>
      </c>
      <c r="N87" s="58">
        <v>0</v>
      </c>
      <c r="O87" s="55">
        <v>0</v>
      </c>
      <c r="P87" s="58">
        <v>0</v>
      </c>
      <c r="Q87" s="58">
        <v>2375980</v>
      </c>
      <c r="R87" s="58">
        <v>0</v>
      </c>
      <c r="S87" s="58">
        <v>160606000</v>
      </c>
      <c r="T87" s="58">
        <v>14964790</v>
      </c>
      <c r="U87" s="56">
        <v>211800837</v>
      </c>
      <c r="V87" s="59">
        <v>28304000</v>
      </c>
    </row>
    <row r="88" spans="1:22" s="10" customFormat="1" ht="12.75" customHeight="1">
      <c r="A88" s="25"/>
      <c r="B88" s="52" t="s">
        <v>227</v>
      </c>
      <c r="C88" s="53" t="s">
        <v>228</v>
      </c>
      <c r="D88" s="54">
        <v>159905442</v>
      </c>
      <c r="E88" s="55">
        <v>182575000</v>
      </c>
      <c r="F88" s="55">
        <v>0</v>
      </c>
      <c r="G88" s="55">
        <v>0</v>
      </c>
      <c r="H88" s="55">
        <v>0</v>
      </c>
      <c r="I88" s="55">
        <v>1055995</v>
      </c>
      <c r="J88" s="55">
        <v>7377968</v>
      </c>
      <c r="K88" s="55">
        <v>175995461</v>
      </c>
      <c r="L88" s="56">
        <v>526909866</v>
      </c>
      <c r="M88" s="57">
        <v>109918309</v>
      </c>
      <c r="N88" s="58">
        <v>242740000</v>
      </c>
      <c r="O88" s="55">
        <v>0</v>
      </c>
      <c r="P88" s="58">
        <v>0</v>
      </c>
      <c r="Q88" s="58">
        <v>4389000</v>
      </c>
      <c r="R88" s="58">
        <v>0</v>
      </c>
      <c r="S88" s="58">
        <v>224268000</v>
      </c>
      <c r="T88" s="58">
        <v>10507691</v>
      </c>
      <c r="U88" s="56">
        <v>591823000</v>
      </c>
      <c r="V88" s="59">
        <v>42661000</v>
      </c>
    </row>
    <row r="89" spans="1:22" s="10" customFormat="1" ht="12.75" customHeight="1">
      <c r="A89" s="25"/>
      <c r="B89" s="52" t="s">
        <v>229</v>
      </c>
      <c r="C89" s="53" t="s">
        <v>230</v>
      </c>
      <c r="D89" s="54">
        <v>336850970</v>
      </c>
      <c r="E89" s="55">
        <v>239132541</v>
      </c>
      <c r="F89" s="55">
        <v>0</v>
      </c>
      <c r="G89" s="55">
        <v>0</v>
      </c>
      <c r="H89" s="55">
        <v>0</v>
      </c>
      <c r="I89" s="55">
        <v>406509</v>
      </c>
      <c r="J89" s="55">
        <v>60025600</v>
      </c>
      <c r="K89" s="55">
        <v>397032990</v>
      </c>
      <c r="L89" s="56">
        <v>1033448610</v>
      </c>
      <c r="M89" s="57">
        <v>203556084</v>
      </c>
      <c r="N89" s="58">
        <v>349066594</v>
      </c>
      <c r="O89" s="55">
        <v>0</v>
      </c>
      <c r="P89" s="58">
        <v>0</v>
      </c>
      <c r="Q89" s="58">
        <v>23369456</v>
      </c>
      <c r="R89" s="58">
        <v>0</v>
      </c>
      <c r="S89" s="58">
        <v>315977000</v>
      </c>
      <c r="T89" s="58">
        <v>62974448</v>
      </c>
      <c r="U89" s="56">
        <v>954943582</v>
      </c>
      <c r="V89" s="59">
        <v>70650780</v>
      </c>
    </row>
    <row r="90" spans="1:22" s="10" customFormat="1" ht="12.75" customHeight="1">
      <c r="A90" s="25"/>
      <c r="B90" s="52" t="s">
        <v>231</v>
      </c>
      <c r="C90" s="53" t="s">
        <v>232</v>
      </c>
      <c r="D90" s="54">
        <v>140405599</v>
      </c>
      <c r="E90" s="55">
        <v>89828449</v>
      </c>
      <c r="F90" s="55">
        <v>0</v>
      </c>
      <c r="G90" s="55">
        <v>0</v>
      </c>
      <c r="H90" s="55">
        <v>0</v>
      </c>
      <c r="I90" s="55">
        <v>0</v>
      </c>
      <c r="J90" s="55">
        <v>7759345</v>
      </c>
      <c r="K90" s="55">
        <v>99043555</v>
      </c>
      <c r="L90" s="56">
        <v>337036948</v>
      </c>
      <c r="M90" s="57">
        <v>83119182</v>
      </c>
      <c r="N90" s="58">
        <v>136726585</v>
      </c>
      <c r="O90" s="55">
        <v>0</v>
      </c>
      <c r="P90" s="58">
        <v>0</v>
      </c>
      <c r="Q90" s="58">
        <v>23876699</v>
      </c>
      <c r="R90" s="58">
        <v>0</v>
      </c>
      <c r="S90" s="58">
        <v>84672999</v>
      </c>
      <c r="T90" s="58">
        <v>25093780</v>
      </c>
      <c r="U90" s="56">
        <v>353489245</v>
      </c>
      <c r="V90" s="59">
        <v>15210000</v>
      </c>
    </row>
    <row r="91" spans="1:22" s="10" customFormat="1" ht="12.75" customHeight="1">
      <c r="A91" s="25"/>
      <c r="B91" s="52" t="s">
        <v>233</v>
      </c>
      <c r="C91" s="53" t="s">
        <v>234</v>
      </c>
      <c r="D91" s="54">
        <v>76564760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2494062</v>
      </c>
      <c r="K91" s="55">
        <v>110938787</v>
      </c>
      <c r="L91" s="56">
        <v>189997609</v>
      </c>
      <c r="M91" s="57">
        <v>19000000</v>
      </c>
      <c r="N91" s="58">
        <v>19122863</v>
      </c>
      <c r="O91" s="55">
        <v>0</v>
      </c>
      <c r="P91" s="58">
        <v>0</v>
      </c>
      <c r="Q91" s="58">
        <v>2406676</v>
      </c>
      <c r="R91" s="58">
        <v>0</v>
      </c>
      <c r="S91" s="58">
        <v>182679000</v>
      </c>
      <c r="T91" s="58">
        <v>11545262</v>
      </c>
      <c r="U91" s="56">
        <v>234753801</v>
      </c>
      <c r="V91" s="59">
        <v>43198000</v>
      </c>
    </row>
    <row r="92" spans="1:22" s="10" customFormat="1" ht="12.75" customHeight="1">
      <c r="A92" s="25"/>
      <c r="B92" s="52" t="s">
        <v>235</v>
      </c>
      <c r="C92" s="53" t="s">
        <v>236</v>
      </c>
      <c r="D92" s="54">
        <v>75162084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432000</v>
      </c>
      <c r="K92" s="55">
        <v>107666360</v>
      </c>
      <c r="L92" s="56">
        <v>183260444</v>
      </c>
      <c r="M92" s="57">
        <v>9979200</v>
      </c>
      <c r="N92" s="58">
        <v>0</v>
      </c>
      <c r="O92" s="55">
        <v>0</v>
      </c>
      <c r="P92" s="58">
        <v>0</v>
      </c>
      <c r="Q92" s="58">
        <v>525000</v>
      </c>
      <c r="R92" s="58">
        <v>378000</v>
      </c>
      <c r="S92" s="58">
        <v>185475</v>
      </c>
      <c r="T92" s="58">
        <v>16362000</v>
      </c>
      <c r="U92" s="56">
        <v>27429675</v>
      </c>
      <c r="V92" s="59">
        <v>0</v>
      </c>
    </row>
    <row r="93" spans="1:22" s="10" customFormat="1" ht="12.75" customHeight="1">
      <c r="A93" s="25"/>
      <c r="B93" s="52" t="s">
        <v>237</v>
      </c>
      <c r="C93" s="53" t="s">
        <v>238</v>
      </c>
      <c r="D93" s="54">
        <v>125300122</v>
      </c>
      <c r="E93" s="55">
        <v>58555040</v>
      </c>
      <c r="F93" s="55">
        <v>0</v>
      </c>
      <c r="G93" s="55">
        <v>0</v>
      </c>
      <c r="H93" s="55">
        <v>0</v>
      </c>
      <c r="I93" s="55">
        <v>0</v>
      </c>
      <c r="J93" s="55">
        <v>19553330</v>
      </c>
      <c r="K93" s="55">
        <v>115932739</v>
      </c>
      <c r="L93" s="56">
        <v>319341231</v>
      </c>
      <c r="M93" s="57">
        <v>41887208</v>
      </c>
      <c r="N93" s="58">
        <v>82255750</v>
      </c>
      <c r="O93" s="55">
        <v>9521956</v>
      </c>
      <c r="P93" s="58">
        <v>0</v>
      </c>
      <c r="Q93" s="58">
        <v>0</v>
      </c>
      <c r="R93" s="58">
        <v>0</v>
      </c>
      <c r="S93" s="58">
        <v>168599000</v>
      </c>
      <c r="T93" s="58">
        <v>20326644</v>
      </c>
      <c r="U93" s="56">
        <v>322590558</v>
      </c>
      <c r="V93" s="59">
        <v>38802000</v>
      </c>
    </row>
    <row r="94" spans="1:22" s="10" customFormat="1" ht="12.75" customHeight="1">
      <c r="A94" s="25"/>
      <c r="B94" s="60" t="s">
        <v>69</v>
      </c>
      <c r="C94" s="53" t="s">
        <v>70</v>
      </c>
      <c r="D94" s="54">
        <v>475719795</v>
      </c>
      <c r="E94" s="55">
        <v>556825020</v>
      </c>
      <c r="F94" s="55">
        <v>103320552</v>
      </c>
      <c r="G94" s="55">
        <v>0</v>
      </c>
      <c r="H94" s="55">
        <v>0</v>
      </c>
      <c r="I94" s="55">
        <v>41570966</v>
      </c>
      <c r="J94" s="55">
        <v>173289274</v>
      </c>
      <c r="K94" s="55">
        <v>834354832</v>
      </c>
      <c r="L94" s="56">
        <v>2185080439</v>
      </c>
      <c r="M94" s="57">
        <v>310272645</v>
      </c>
      <c r="N94" s="58">
        <v>719464416</v>
      </c>
      <c r="O94" s="55">
        <v>170798976</v>
      </c>
      <c r="P94" s="58">
        <v>100430703</v>
      </c>
      <c r="Q94" s="58">
        <v>67680091</v>
      </c>
      <c r="R94" s="58">
        <v>0</v>
      </c>
      <c r="S94" s="58">
        <v>591065000</v>
      </c>
      <c r="T94" s="58">
        <v>71674175</v>
      </c>
      <c r="U94" s="56">
        <v>2031386006</v>
      </c>
      <c r="V94" s="59">
        <v>175568000</v>
      </c>
    </row>
    <row r="95" spans="1:22" s="10" customFormat="1" ht="12.75" customHeight="1">
      <c r="A95" s="25"/>
      <c r="B95" s="52" t="s">
        <v>239</v>
      </c>
      <c r="C95" s="53" t="s">
        <v>240</v>
      </c>
      <c r="D95" s="54">
        <v>31936988</v>
      </c>
      <c r="E95" s="55">
        <v>11500687</v>
      </c>
      <c r="F95" s="55">
        <v>0</v>
      </c>
      <c r="G95" s="55">
        <v>0</v>
      </c>
      <c r="H95" s="55">
        <v>0</v>
      </c>
      <c r="I95" s="55">
        <v>87555</v>
      </c>
      <c r="J95" s="55">
        <v>1466906</v>
      </c>
      <c r="K95" s="55">
        <v>33623642</v>
      </c>
      <c r="L95" s="56">
        <v>78615778</v>
      </c>
      <c r="M95" s="57">
        <v>22318739</v>
      </c>
      <c r="N95" s="58">
        <v>16688069</v>
      </c>
      <c r="O95" s="55">
        <v>0</v>
      </c>
      <c r="P95" s="58">
        <v>0</v>
      </c>
      <c r="Q95" s="58">
        <v>1853915</v>
      </c>
      <c r="R95" s="58">
        <v>0</v>
      </c>
      <c r="S95" s="58">
        <v>50150000</v>
      </c>
      <c r="T95" s="58">
        <v>4634991</v>
      </c>
      <c r="U95" s="56">
        <v>95645714</v>
      </c>
      <c r="V95" s="59">
        <v>15742000</v>
      </c>
    </row>
    <row r="96" spans="1:22" s="10" customFormat="1" ht="12.75" customHeight="1">
      <c r="A96" s="25"/>
      <c r="B96" s="52" t="s">
        <v>241</v>
      </c>
      <c r="C96" s="53" t="s">
        <v>242</v>
      </c>
      <c r="D96" s="54">
        <v>40866494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195824418</v>
      </c>
      <c r="L96" s="56">
        <v>236690912</v>
      </c>
      <c r="M96" s="57">
        <v>20214893</v>
      </c>
      <c r="N96" s="58">
        <v>0</v>
      </c>
      <c r="O96" s="55">
        <v>0</v>
      </c>
      <c r="P96" s="58">
        <v>0</v>
      </c>
      <c r="Q96" s="58">
        <v>0</v>
      </c>
      <c r="R96" s="58">
        <v>1234175</v>
      </c>
      <c r="S96" s="58">
        <v>115455605</v>
      </c>
      <c r="T96" s="58">
        <v>51982458</v>
      </c>
      <c r="U96" s="56">
        <v>188887131</v>
      </c>
      <c r="V96" s="59">
        <v>21766000</v>
      </c>
    </row>
    <row r="97" spans="1:22" s="10" customFormat="1" ht="12.75" customHeight="1">
      <c r="A97" s="25"/>
      <c r="B97" s="52" t="s">
        <v>243</v>
      </c>
      <c r="C97" s="53" t="s">
        <v>244</v>
      </c>
      <c r="D97" s="54">
        <v>53765251</v>
      </c>
      <c r="E97" s="55">
        <v>19252971</v>
      </c>
      <c r="F97" s="55">
        <v>0</v>
      </c>
      <c r="G97" s="55">
        <v>0</v>
      </c>
      <c r="H97" s="55">
        <v>0</v>
      </c>
      <c r="I97" s="55">
        <v>159000</v>
      </c>
      <c r="J97" s="55">
        <v>11561537</v>
      </c>
      <c r="K97" s="55">
        <v>46821584</v>
      </c>
      <c r="L97" s="56">
        <v>131560343</v>
      </c>
      <c r="M97" s="57">
        <v>21531976</v>
      </c>
      <c r="N97" s="58">
        <v>19958698</v>
      </c>
      <c r="O97" s="55">
        <v>0</v>
      </c>
      <c r="P97" s="58">
        <v>0</v>
      </c>
      <c r="Q97" s="58">
        <v>6195729</v>
      </c>
      <c r="R97" s="58">
        <v>0</v>
      </c>
      <c r="S97" s="58">
        <v>78857000</v>
      </c>
      <c r="T97" s="58">
        <v>8337410</v>
      </c>
      <c r="U97" s="56">
        <v>134880813</v>
      </c>
      <c r="V97" s="59">
        <v>0</v>
      </c>
    </row>
    <row r="98" spans="1:22" s="10" customFormat="1" ht="12.75" customHeight="1">
      <c r="A98" s="25"/>
      <c r="B98" s="52" t="s">
        <v>245</v>
      </c>
      <c r="C98" s="53" t="s">
        <v>246</v>
      </c>
      <c r="D98" s="54">
        <v>76403471</v>
      </c>
      <c r="E98" s="55">
        <v>0</v>
      </c>
      <c r="F98" s="55">
        <v>0</v>
      </c>
      <c r="G98" s="55">
        <v>0</v>
      </c>
      <c r="H98" s="55">
        <v>0</v>
      </c>
      <c r="I98" s="55">
        <v>3018849</v>
      </c>
      <c r="J98" s="55">
        <v>16555446</v>
      </c>
      <c r="K98" s="55">
        <v>173669364</v>
      </c>
      <c r="L98" s="56">
        <v>269647130</v>
      </c>
      <c r="M98" s="57">
        <v>38814539</v>
      </c>
      <c r="N98" s="58">
        <v>39403989</v>
      </c>
      <c r="O98" s="55">
        <v>0</v>
      </c>
      <c r="P98" s="58">
        <v>0</v>
      </c>
      <c r="Q98" s="58">
        <v>11091735</v>
      </c>
      <c r="R98" s="58">
        <v>0</v>
      </c>
      <c r="S98" s="58">
        <v>179826000</v>
      </c>
      <c r="T98" s="58">
        <v>15044822</v>
      </c>
      <c r="U98" s="56">
        <v>284181085</v>
      </c>
      <c r="V98" s="59">
        <v>38886900</v>
      </c>
    </row>
    <row r="99" spans="1:22" s="10" customFormat="1" ht="12.75" customHeight="1">
      <c r="A99" s="25"/>
      <c r="B99" s="52" t="s">
        <v>247</v>
      </c>
      <c r="C99" s="53" t="s">
        <v>248</v>
      </c>
      <c r="D99" s="54">
        <v>15669000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7683212</v>
      </c>
      <c r="K99" s="55">
        <v>513252788</v>
      </c>
      <c r="L99" s="56">
        <v>536605000</v>
      </c>
      <c r="M99" s="57">
        <v>75572259</v>
      </c>
      <c r="N99" s="58">
        <v>191611350</v>
      </c>
      <c r="O99" s="55">
        <v>41075100</v>
      </c>
      <c r="P99" s="58">
        <v>20641265</v>
      </c>
      <c r="Q99" s="58">
        <v>16551684</v>
      </c>
      <c r="R99" s="58">
        <v>0</v>
      </c>
      <c r="S99" s="58">
        <v>162751000</v>
      </c>
      <c r="T99" s="58">
        <v>34507342</v>
      </c>
      <c r="U99" s="56">
        <v>542710000</v>
      </c>
      <c r="V99" s="59">
        <v>0</v>
      </c>
    </row>
    <row r="100" spans="1:22" s="10" customFormat="1" ht="12.75" customHeight="1">
      <c r="A100" s="25"/>
      <c r="B100" s="52" t="s">
        <v>249</v>
      </c>
      <c r="C100" s="53" t="s">
        <v>250</v>
      </c>
      <c r="D100" s="54">
        <v>89131000</v>
      </c>
      <c r="E100" s="55">
        <v>0</v>
      </c>
      <c r="F100" s="55">
        <v>0</v>
      </c>
      <c r="G100" s="55">
        <v>0</v>
      </c>
      <c r="H100" s="55">
        <v>0</v>
      </c>
      <c r="I100" s="55">
        <v>212000</v>
      </c>
      <c r="J100" s="55">
        <v>1840135</v>
      </c>
      <c r="K100" s="55">
        <v>84549446</v>
      </c>
      <c r="L100" s="56">
        <v>175732581</v>
      </c>
      <c r="M100" s="57">
        <v>24190857</v>
      </c>
      <c r="N100" s="58">
        <v>0</v>
      </c>
      <c r="O100" s="55">
        <v>0</v>
      </c>
      <c r="P100" s="58">
        <v>0</v>
      </c>
      <c r="Q100" s="58">
        <v>2139563</v>
      </c>
      <c r="R100" s="58">
        <v>0</v>
      </c>
      <c r="S100" s="58">
        <v>198300000</v>
      </c>
      <c r="T100" s="58">
        <v>6806586</v>
      </c>
      <c r="U100" s="56">
        <v>231437006</v>
      </c>
      <c r="V100" s="59">
        <v>43873000</v>
      </c>
    </row>
    <row r="101" spans="1:22" s="10" customFormat="1" ht="12.75" customHeight="1">
      <c r="A101" s="25"/>
      <c r="B101" s="52" t="s">
        <v>251</v>
      </c>
      <c r="C101" s="53" t="s">
        <v>252</v>
      </c>
      <c r="D101" s="54">
        <v>127409000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5260000</v>
      </c>
      <c r="K101" s="55">
        <v>226442000</v>
      </c>
      <c r="L101" s="56">
        <v>359111000</v>
      </c>
      <c r="M101" s="57">
        <v>68503000</v>
      </c>
      <c r="N101" s="58">
        <v>72134000</v>
      </c>
      <c r="O101" s="55">
        <v>0</v>
      </c>
      <c r="P101" s="58">
        <v>0</v>
      </c>
      <c r="Q101" s="58">
        <v>9016000</v>
      </c>
      <c r="R101" s="58">
        <v>0</v>
      </c>
      <c r="S101" s="58">
        <v>209867000</v>
      </c>
      <c r="T101" s="58">
        <v>14194600</v>
      </c>
      <c r="U101" s="56">
        <v>373714600</v>
      </c>
      <c r="V101" s="59">
        <v>47900000</v>
      </c>
    </row>
    <row r="102" spans="1:22" s="10" customFormat="1" ht="12.75" customHeight="1">
      <c r="A102" s="25"/>
      <c r="B102" s="52" t="s">
        <v>253</v>
      </c>
      <c r="C102" s="53" t="s">
        <v>254</v>
      </c>
      <c r="D102" s="54">
        <v>71368487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11772971</v>
      </c>
      <c r="K102" s="55">
        <v>109237330</v>
      </c>
      <c r="L102" s="56">
        <v>192378788</v>
      </c>
      <c r="M102" s="57">
        <v>19516725</v>
      </c>
      <c r="N102" s="58">
        <v>0</v>
      </c>
      <c r="O102" s="55">
        <v>0</v>
      </c>
      <c r="P102" s="58">
        <v>0</v>
      </c>
      <c r="Q102" s="58">
        <v>670836</v>
      </c>
      <c r="R102" s="58">
        <v>0</v>
      </c>
      <c r="S102" s="58">
        <v>218976000</v>
      </c>
      <c r="T102" s="58">
        <v>10529497</v>
      </c>
      <c r="U102" s="56">
        <v>249693058</v>
      </c>
      <c r="V102" s="59">
        <v>49918000</v>
      </c>
    </row>
    <row r="103" spans="1:22" s="10" customFormat="1" ht="12.75" customHeight="1">
      <c r="A103" s="25"/>
      <c r="B103" s="52" t="s">
        <v>255</v>
      </c>
      <c r="C103" s="53" t="s">
        <v>256</v>
      </c>
      <c r="D103" s="54">
        <v>81545319</v>
      </c>
      <c r="E103" s="55">
        <v>0</v>
      </c>
      <c r="F103" s="55">
        <v>0</v>
      </c>
      <c r="G103" s="55">
        <v>0</v>
      </c>
      <c r="H103" s="55">
        <v>0</v>
      </c>
      <c r="I103" s="55">
        <v>15556</v>
      </c>
      <c r="J103" s="55">
        <v>8656116</v>
      </c>
      <c r="K103" s="55">
        <v>140420634</v>
      </c>
      <c r="L103" s="56">
        <v>230637625</v>
      </c>
      <c r="M103" s="57">
        <v>31491836</v>
      </c>
      <c r="N103" s="58">
        <v>0</v>
      </c>
      <c r="O103" s="55">
        <v>0</v>
      </c>
      <c r="P103" s="58">
        <v>0</v>
      </c>
      <c r="Q103" s="58">
        <v>4670727</v>
      </c>
      <c r="R103" s="58">
        <v>0</v>
      </c>
      <c r="S103" s="58">
        <v>223731498</v>
      </c>
      <c r="T103" s="58">
        <v>19219782</v>
      </c>
      <c r="U103" s="56">
        <v>279113843</v>
      </c>
      <c r="V103" s="59">
        <v>37394000</v>
      </c>
    </row>
    <row r="104" spans="1:22" s="10" customFormat="1" ht="12.75" customHeight="1">
      <c r="A104" s="25"/>
      <c r="B104" s="52" t="s">
        <v>257</v>
      </c>
      <c r="C104" s="53" t="s">
        <v>258</v>
      </c>
      <c r="D104" s="54">
        <v>90255412</v>
      </c>
      <c r="E104" s="55">
        <v>0</v>
      </c>
      <c r="F104" s="55">
        <v>0</v>
      </c>
      <c r="G104" s="55">
        <v>0</v>
      </c>
      <c r="H104" s="55">
        <v>0</v>
      </c>
      <c r="I104" s="55">
        <v>1590000</v>
      </c>
      <c r="J104" s="55">
        <v>13000000</v>
      </c>
      <c r="K104" s="55">
        <v>120324427</v>
      </c>
      <c r="L104" s="56">
        <v>225169839</v>
      </c>
      <c r="M104" s="57">
        <v>42284973</v>
      </c>
      <c r="N104" s="58">
        <v>0</v>
      </c>
      <c r="O104" s="55">
        <v>0</v>
      </c>
      <c r="P104" s="58">
        <v>0</v>
      </c>
      <c r="Q104" s="58">
        <v>5793868</v>
      </c>
      <c r="R104" s="58">
        <v>2154022</v>
      </c>
      <c r="S104" s="58">
        <v>197831455</v>
      </c>
      <c r="T104" s="58">
        <v>20181777</v>
      </c>
      <c r="U104" s="56">
        <v>268246095</v>
      </c>
      <c r="V104" s="59">
        <v>30162500</v>
      </c>
    </row>
    <row r="105" spans="1:22" s="10" customFormat="1" ht="12.75" customHeight="1">
      <c r="A105" s="25"/>
      <c r="B105" s="52" t="s">
        <v>259</v>
      </c>
      <c r="C105" s="53" t="s">
        <v>260</v>
      </c>
      <c r="D105" s="54">
        <v>69792290</v>
      </c>
      <c r="E105" s="55">
        <v>0</v>
      </c>
      <c r="F105" s="55">
        <v>0</v>
      </c>
      <c r="G105" s="55">
        <v>0</v>
      </c>
      <c r="H105" s="55">
        <v>0</v>
      </c>
      <c r="I105" s="55">
        <v>260000</v>
      </c>
      <c r="J105" s="55">
        <v>5500000</v>
      </c>
      <c r="K105" s="55">
        <v>66226114</v>
      </c>
      <c r="L105" s="56">
        <v>141778404</v>
      </c>
      <c r="M105" s="57">
        <v>18268741</v>
      </c>
      <c r="N105" s="58">
        <v>0</v>
      </c>
      <c r="O105" s="55">
        <v>0</v>
      </c>
      <c r="P105" s="58">
        <v>0</v>
      </c>
      <c r="Q105" s="58">
        <v>2353661</v>
      </c>
      <c r="R105" s="58">
        <v>0</v>
      </c>
      <c r="S105" s="58">
        <v>138854330</v>
      </c>
      <c r="T105" s="58">
        <v>5997376</v>
      </c>
      <c r="U105" s="56">
        <v>165474108</v>
      </c>
      <c r="V105" s="59">
        <v>21357000</v>
      </c>
    </row>
    <row r="106" spans="1:22" s="10" customFormat="1" ht="12.75" customHeight="1">
      <c r="A106" s="25"/>
      <c r="B106" s="52" t="s">
        <v>261</v>
      </c>
      <c r="C106" s="53" t="s">
        <v>262</v>
      </c>
      <c r="D106" s="54">
        <v>61305274</v>
      </c>
      <c r="E106" s="55">
        <v>0</v>
      </c>
      <c r="F106" s="55">
        <v>0</v>
      </c>
      <c r="G106" s="55">
        <v>0</v>
      </c>
      <c r="H106" s="55">
        <v>0</v>
      </c>
      <c r="I106" s="55">
        <v>851582</v>
      </c>
      <c r="J106" s="55">
        <v>787500</v>
      </c>
      <c r="K106" s="55">
        <v>90310244</v>
      </c>
      <c r="L106" s="56">
        <v>153254600</v>
      </c>
      <c r="M106" s="57">
        <v>17461500</v>
      </c>
      <c r="N106" s="58">
        <v>0</v>
      </c>
      <c r="O106" s="55">
        <v>0</v>
      </c>
      <c r="P106" s="58">
        <v>0</v>
      </c>
      <c r="Q106" s="58">
        <v>420000</v>
      </c>
      <c r="R106" s="58">
        <v>0</v>
      </c>
      <c r="S106" s="58">
        <v>165627000</v>
      </c>
      <c r="T106" s="58">
        <v>2090550</v>
      </c>
      <c r="U106" s="56">
        <v>185599050</v>
      </c>
      <c r="V106" s="59">
        <v>24912800</v>
      </c>
    </row>
    <row r="107" spans="1:22" s="10" customFormat="1" ht="12.75" customHeight="1">
      <c r="A107" s="25"/>
      <c r="B107" s="52" t="s">
        <v>71</v>
      </c>
      <c r="C107" s="53" t="s">
        <v>72</v>
      </c>
      <c r="D107" s="54">
        <v>881891100</v>
      </c>
      <c r="E107" s="55">
        <v>932169700</v>
      </c>
      <c r="F107" s="55">
        <v>109792900</v>
      </c>
      <c r="G107" s="55">
        <v>0</v>
      </c>
      <c r="H107" s="55">
        <v>0</v>
      </c>
      <c r="I107" s="55">
        <v>70845600</v>
      </c>
      <c r="J107" s="55">
        <v>28103200</v>
      </c>
      <c r="K107" s="55">
        <v>1185186800</v>
      </c>
      <c r="L107" s="56">
        <v>3207989300</v>
      </c>
      <c r="M107" s="57">
        <v>501849100</v>
      </c>
      <c r="N107" s="58">
        <v>1671088100</v>
      </c>
      <c r="O107" s="55">
        <v>357410900</v>
      </c>
      <c r="P107" s="58">
        <v>105397900</v>
      </c>
      <c r="Q107" s="58">
        <v>85028600</v>
      </c>
      <c r="R107" s="58">
        <v>0</v>
      </c>
      <c r="S107" s="58">
        <v>552113400</v>
      </c>
      <c r="T107" s="58">
        <v>133472800</v>
      </c>
      <c r="U107" s="56">
        <v>3406360800</v>
      </c>
      <c r="V107" s="59">
        <v>165728000</v>
      </c>
    </row>
    <row r="108" spans="1:22" s="10" customFormat="1" ht="12.75" customHeight="1">
      <c r="A108" s="25"/>
      <c r="B108" s="52" t="s">
        <v>263</v>
      </c>
      <c r="C108" s="53" t="s">
        <v>264</v>
      </c>
      <c r="D108" s="54">
        <v>130245230</v>
      </c>
      <c r="E108" s="55">
        <v>53265450</v>
      </c>
      <c r="F108" s="55">
        <v>0</v>
      </c>
      <c r="G108" s="55">
        <v>0</v>
      </c>
      <c r="H108" s="55">
        <v>0</v>
      </c>
      <c r="I108" s="55">
        <v>361520</v>
      </c>
      <c r="J108" s="55">
        <v>49324720</v>
      </c>
      <c r="K108" s="55">
        <v>197458070</v>
      </c>
      <c r="L108" s="56">
        <v>430654990</v>
      </c>
      <c r="M108" s="57">
        <v>59759860</v>
      </c>
      <c r="N108" s="58">
        <v>67751980</v>
      </c>
      <c r="O108" s="55">
        <v>0</v>
      </c>
      <c r="P108" s="58">
        <v>0</v>
      </c>
      <c r="Q108" s="58">
        <v>11599370</v>
      </c>
      <c r="R108" s="58">
        <v>0</v>
      </c>
      <c r="S108" s="58">
        <v>238206000</v>
      </c>
      <c r="T108" s="58">
        <v>64218970</v>
      </c>
      <c r="U108" s="56">
        <v>441536180</v>
      </c>
      <c r="V108" s="59">
        <v>51869520</v>
      </c>
    </row>
    <row r="109" spans="1:22" s="10" customFormat="1" ht="12.75" customHeight="1">
      <c r="A109" s="25"/>
      <c r="B109" s="52" t="s">
        <v>265</v>
      </c>
      <c r="C109" s="53" t="s">
        <v>266</v>
      </c>
      <c r="D109" s="54">
        <v>50658348</v>
      </c>
      <c r="E109" s="55">
        <v>25847500</v>
      </c>
      <c r="F109" s="55">
        <v>0</v>
      </c>
      <c r="G109" s="55">
        <v>0</v>
      </c>
      <c r="H109" s="55">
        <v>0</v>
      </c>
      <c r="I109" s="55">
        <v>0</v>
      </c>
      <c r="J109" s="55">
        <v>2350000</v>
      </c>
      <c r="K109" s="55">
        <v>50592912</v>
      </c>
      <c r="L109" s="56">
        <v>129448760</v>
      </c>
      <c r="M109" s="57">
        <v>14833115</v>
      </c>
      <c r="N109" s="58">
        <v>26907671</v>
      </c>
      <c r="O109" s="55">
        <v>0</v>
      </c>
      <c r="P109" s="58">
        <v>0</v>
      </c>
      <c r="Q109" s="58">
        <v>1895914</v>
      </c>
      <c r="R109" s="58">
        <v>0</v>
      </c>
      <c r="S109" s="58">
        <v>115523000</v>
      </c>
      <c r="T109" s="58">
        <v>10904776</v>
      </c>
      <c r="U109" s="56">
        <v>170064476</v>
      </c>
      <c r="V109" s="59">
        <v>34033000</v>
      </c>
    </row>
    <row r="110" spans="1:22" s="10" customFormat="1" ht="12.75" customHeight="1">
      <c r="A110" s="25"/>
      <c r="B110" s="52" t="s">
        <v>267</v>
      </c>
      <c r="C110" s="53" t="s">
        <v>268</v>
      </c>
      <c r="D110" s="54">
        <v>45851000</v>
      </c>
      <c r="E110" s="55">
        <v>12636000</v>
      </c>
      <c r="F110" s="55">
        <v>0</v>
      </c>
      <c r="G110" s="55">
        <v>0</v>
      </c>
      <c r="H110" s="55">
        <v>0</v>
      </c>
      <c r="I110" s="55">
        <v>0</v>
      </c>
      <c r="J110" s="55">
        <v>3000000</v>
      </c>
      <c r="K110" s="55">
        <v>84034963</v>
      </c>
      <c r="L110" s="56">
        <v>145521963</v>
      </c>
      <c r="M110" s="57">
        <v>22052000</v>
      </c>
      <c r="N110" s="58">
        <v>15498000</v>
      </c>
      <c r="O110" s="55">
        <v>0</v>
      </c>
      <c r="P110" s="58">
        <v>0</v>
      </c>
      <c r="Q110" s="58">
        <v>779000</v>
      </c>
      <c r="R110" s="58">
        <v>0</v>
      </c>
      <c r="S110" s="58">
        <v>151158162</v>
      </c>
      <c r="T110" s="58">
        <v>3447963</v>
      </c>
      <c r="U110" s="56">
        <v>192935125</v>
      </c>
      <c r="V110" s="59">
        <v>48434000</v>
      </c>
    </row>
    <row r="111" spans="1:22" s="10" customFormat="1" ht="12.75" customHeight="1">
      <c r="A111" s="25"/>
      <c r="B111" s="52" t="s">
        <v>269</v>
      </c>
      <c r="C111" s="53" t="s">
        <v>270</v>
      </c>
      <c r="D111" s="54">
        <v>88650493</v>
      </c>
      <c r="E111" s="55">
        <v>0</v>
      </c>
      <c r="F111" s="55">
        <v>0</v>
      </c>
      <c r="G111" s="55">
        <v>0</v>
      </c>
      <c r="H111" s="55">
        <v>0</v>
      </c>
      <c r="I111" s="55">
        <v>1319305</v>
      </c>
      <c r="J111" s="55">
        <v>11650679</v>
      </c>
      <c r="K111" s="55">
        <v>176620833</v>
      </c>
      <c r="L111" s="56">
        <v>278241310</v>
      </c>
      <c r="M111" s="57">
        <v>50055540</v>
      </c>
      <c r="N111" s="58">
        <v>28995122</v>
      </c>
      <c r="O111" s="55">
        <v>0</v>
      </c>
      <c r="P111" s="58">
        <v>0</v>
      </c>
      <c r="Q111" s="58">
        <v>8846644</v>
      </c>
      <c r="R111" s="58">
        <v>0</v>
      </c>
      <c r="S111" s="58">
        <v>215279000</v>
      </c>
      <c r="T111" s="58">
        <v>10434004</v>
      </c>
      <c r="U111" s="56">
        <v>313610310</v>
      </c>
      <c r="V111" s="59">
        <v>35369000</v>
      </c>
    </row>
    <row r="112" spans="1:22" s="10" customFormat="1" ht="12.75" customHeight="1">
      <c r="A112" s="25"/>
      <c r="B112" s="52" t="s">
        <v>271</v>
      </c>
      <c r="C112" s="53" t="s">
        <v>272</v>
      </c>
      <c r="D112" s="54">
        <v>396918492</v>
      </c>
      <c r="E112" s="55">
        <v>667202409</v>
      </c>
      <c r="F112" s="55">
        <v>0</v>
      </c>
      <c r="G112" s="55">
        <v>0</v>
      </c>
      <c r="H112" s="55">
        <v>0</v>
      </c>
      <c r="I112" s="55">
        <v>27799341</v>
      </c>
      <c r="J112" s="55">
        <v>47987752</v>
      </c>
      <c r="K112" s="55">
        <v>473883319</v>
      </c>
      <c r="L112" s="56">
        <v>1613791313</v>
      </c>
      <c r="M112" s="57">
        <v>454053502</v>
      </c>
      <c r="N112" s="58">
        <v>791695117</v>
      </c>
      <c r="O112" s="55">
        <v>0</v>
      </c>
      <c r="P112" s="58">
        <v>0</v>
      </c>
      <c r="Q112" s="58">
        <v>56713009</v>
      </c>
      <c r="R112" s="58">
        <v>0</v>
      </c>
      <c r="S112" s="58">
        <v>247467000</v>
      </c>
      <c r="T112" s="58">
        <v>129761578</v>
      </c>
      <c r="U112" s="56">
        <v>1679690206</v>
      </c>
      <c r="V112" s="59">
        <v>65099800</v>
      </c>
    </row>
    <row r="113" spans="1:22" s="10" customFormat="1" ht="12.75" customHeight="1">
      <c r="A113" s="25"/>
      <c r="B113" s="52" t="s">
        <v>273</v>
      </c>
      <c r="C113" s="53" t="s">
        <v>274</v>
      </c>
      <c r="D113" s="54">
        <v>67297983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2808000</v>
      </c>
      <c r="K113" s="55">
        <v>127094845</v>
      </c>
      <c r="L113" s="56">
        <v>197200828</v>
      </c>
      <c r="M113" s="57">
        <v>14439687</v>
      </c>
      <c r="N113" s="58">
        <v>0</v>
      </c>
      <c r="O113" s="55">
        <v>0</v>
      </c>
      <c r="P113" s="58">
        <v>0</v>
      </c>
      <c r="Q113" s="58">
        <v>0</v>
      </c>
      <c r="R113" s="58">
        <v>0</v>
      </c>
      <c r="S113" s="58">
        <v>178065000</v>
      </c>
      <c r="T113" s="58">
        <v>13970645</v>
      </c>
      <c r="U113" s="56">
        <v>206475332</v>
      </c>
      <c r="V113" s="59">
        <v>29809000</v>
      </c>
    </row>
    <row r="114" spans="1:22" s="10" customFormat="1" ht="12.75" customHeight="1">
      <c r="A114" s="25"/>
      <c r="B114" s="52" t="s">
        <v>275</v>
      </c>
      <c r="C114" s="53" t="s">
        <v>276</v>
      </c>
      <c r="D114" s="54">
        <v>42764648</v>
      </c>
      <c r="E114" s="55">
        <v>0</v>
      </c>
      <c r="F114" s="55">
        <v>0</v>
      </c>
      <c r="G114" s="55">
        <v>0</v>
      </c>
      <c r="H114" s="55">
        <v>0</v>
      </c>
      <c r="I114" s="55">
        <v>0</v>
      </c>
      <c r="J114" s="55">
        <v>945294</v>
      </c>
      <c r="K114" s="55">
        <v>69285473</v>
      </c>
      <c r="L114" s="56">
        <v>112995415</v>
      </c>
      <c r="M114" s="57">
        <v>16250988</v>
      </c>
      <c r="N114" s="58">
        <v>0</v>
      </c>
      <c r="O114" s="55">
        <v>0</v>
      </c>
      <c r="P114" s="58">
        <v>0</v>
      </c>
      <c r="Q114" s="58">
        <v>120960</v>
      </c>
      <c r="R114" s="58">
        <v>0</v>
      </c>
      <c r="S114" s="58">
        <v>112641000</v>
      </c>
      <c r="T114" s="58">
        <v>6202050</v>
      </c>
      <c r="U114" s="56">
        <v>135214998</v>
      </c>
      <c r="V114" s="59">
        <v>22320000</v>
      </c>
    </row>
    <row r="115" spans="1:22" s="10" customFormat="1" ht="12.75" customHeight="1">
      <c r="A115" s="25"/>
      <c r="B115" s="60" t="s">
        <v>277</v>
      </c>
      <c r="C115" s="53" t="s">
        <v>278</v>
      </c>
      <c r="D115" s="54">
        <v>146014542</v>
      </c>
      <c r="E115" s="55">
        <v>107164703</v>
      </c>
      <c r="F115" s="55">
        <v>0</v>
      </c>
      <c r="G115" s="55">
        <v>0</v>
      </c>
      <c r="H115" s="55">
        <v>0</v>
      </c>
      <c r="I115" s="55">
        <v>0</v>
      </c>
      <c r="J115" s="55">
        <v>9379261</v>
      </c>
      <c r="K115" s="55">
        <v>166806922</v>
      </c>
      <c r="L115" s="56">
        <v>429365428</v>
      </c>
      <c r="M115" s="57">
        <v>149210440</v>
      </c>
      <c r="N115" s="58">
        <v>132427680</v>
      </c>
      <c r="O115" s="55">
        <v>0</v>
      </c>
      <c r="P115" s="58">
        <v>0</v>
      </c>
      <c r="Q115" s="58">
        <v>25511498</v>
      </c>
      <c r="R115" s="58">
        <v>1069631</v>
      </c>
      <c r="S115" s="58">
        <v>88092000</v>
      </c>
      <c r="T115" s="58">
        <v>26865270</v>
      </c>
      <c r="U115" s="56">
        <v>423176519</v>
      </c>
      <c r="V115" s="59">
        <v>29318000</v>
      </c>
    </row>
    <row r="116" spans="1:22" s="10" customFormat="1" ht="12.75" customHeight="1">
      <c r="A116" s="25"/>
      <c r="B116" s="52" t="s">
        <v>279</v>
      </c>
      <c r="C116" s="53" t="s">
        <v>280</v>
      </c>
      <c r="D116" s="54">
        <v>72121000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1663212</v>
      </c>
      <c r="K116" s="55">
        <v>101075530</v>
      </c>
      <c r="L116" s="56">
        <v>174859742</v>
      </c>
      <c r="M116" s="57">
        <v>37946052</v>
      </c>
      <c r="N116" s="58">
        <v>0</v>
      </c>
      <c r="O116" s="55">
        <v>0</v>
      </c>
      <c r="P116" s="58">
        <v>0</v>
      </c>
      <c r="Q116" s="58">
        <v>2194759</v>
      </c>
      <c r="R116" s="58">
        <v>0</v>
      </c>
      <c r="S116" s="58">
        <v>155802621</v>
      </c>
      <c r="T116" s="58">
        <v>17918411</v>
      </c>
      <c r="U116" s="56">
        <v>213861843</v>
      </c>
      <c r="V116" s="59">
        <v>27868000</v>
      </c>
    </row>
    <row r="117" spans="1:22" s="10" customFormat="1" ht="12.75" customHeight="1">
      <c r="A117" s="25"/>
      <c r="B117" s="52" t="s">
        <v>281</v>
      </c>
      <c r="C117" s="53" t="s">
        <v>282</v>
      </c>
      <c r="D117" s="54">
        <v>95873247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4005200</v>
      </c>
      <c r="K117" s="55">
        <v>183812597</v>
      </c>
      <c r="L117" s="56">
        <v>283691044</v>
      </c>
      <c r="M117" s="57">
        <v>10326589</v>
      </c>
      <c r="N117" s="58">
        <v>0</v>
      </c>
      <c r="O117" s="55">
        <v>0</v>
      </c>
      <c r="P117" s="58">
        <v>0</v>
      </c>
      <c r="Q117" s="58">
        <v>3072754</v>
      </c>
      <c r="R117" s="58">
        <v>0</v>
      </c>
      <c r="S117" s="58">
        <v>240164984</v>
      </c>
      <c r="T117" s="58">
        <v>15265327</v>
      </c>
      <c r="U117" s="56">
        <v>268829654</v>
      </c>
      <c r="V117" s="59">
        <v>51616000</v>
      </c>
    </row>
    <row r="118" spans="1:22" s="10" customFormat="1" ht="12.75" customHeight="1">
      <c r="A118" s="25"/>
      <c r="B118" s="52" t="s">
        <v>283</v>
      </c>
      <c r="C118" s="53" t="s">
        <v>284</v>
      </c>
      <c r="D118" s="54">
        <v>58348000</v>
      </c>
      <c r="E118" s="55">
        <v>0</v>
      </c>
      <c r="F118" s="55">
        <v>0</v>
      </c>
      <c r="G118" s="55">
        <v>0</v>
      </c>
      <c r="H118" s="55">
        <v>0</v>
      </c>
      <c r="I118" s="55">
        <v>529333</v>
      </c>
      <c r="J118" s="55">
        <v>4574404</v>
      </c>
      <c r="K118" s="55">
        <v>111856017</v>
      </c>
      <c r="L118" s="56">
        <v>175307754</v>
      </c>
      <c r="M118" s="57">
        <v>38170169</v>
      </c>
      <c r="N118" s="58">
        <v>0</v>
      </c>
      <c r="O118" s="55">
        <v>0</v>
      </c>
      <c r="P118" s="58">
        <v>0</v>
      </c>
      <c r="Q118" s="58">
        <v>3924929</v>
      </c>
      <c r="R118" s="58">
        <v>0</v>
      </c>
      <c r="S118" s="58">
        <v>169089000</v>
      </c>
      <c r="T118" s="58">
        <v>13674769</v>
      </c>
      <c r="U118" s="56">
        <v>224858867</v>
      </c>
      <c r="V118" s="59">
        <v>39149000</v>
      </c>
    </row>
    <row r="119" spans="1:22" s="10" customFormat="1" ht="12.75" customHeight="1">
      <c r="A119" s="25"/>
      <c r="B119" s="52" t="s">
        <v>285</v>
      </c>
      <c r="C119" s="53" t="s">
        <v>286</v>
      </c>
      <c r="D119" s="54">
        <v>151786251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10540000</v>
      </c>
      <c r="K119" s="55">
        <v>191552527</v>
      </c>
      <c r="L119" s="56">
        <v>353878778</v>
      </c>
      <c r="M119" s="57">
        <v>37000000</v>
      </c>
      <c r="N119" s="58">
        <v>0</v>
      </c>
      <c r="O119" s="55">
        <v>0</v>
      </c>
      <c r="P119" s="58">
        <v>0</v>
      </c>
      <c r="Q119" s="58">
        <v>4900000</v>
      </c>
      <c r="R119" s="58">
        <v>0</v>
      </c>
      <c r="S119" s="58">
        <v>356671000</v>
      </c>
      <c r="T119" s="58">
        <v>53824737</v>
      </c>
      <c r="U119" s="56">
        <v>452395737</v>
      </c>
      <c r="V119" s="59">
        <v>60688000</v>
      </c>
    </row>
    <row r="120" spans="1:22" s="10" customFormat="1" ht="12.75" customHeight="1">
      <c r="A120" s="25"/>
      <c r="B120" s="52" t="s">
        <v>287</v>
      </c>
      <c r="C120" s="53" t="s">
        <v>288</v>
      </c>
      <c r="D120" s="54">
        <v>82544708</v>
      </c>
      <c r="E120" s="55">
        <v>18019773</v>
      </c>
      <c r="F120" s="55">
        <v>0</v>
      </c>
      <c r="G120" s="55">
        <v>0</v>
      </c>
      <c r="H120" s="55">
        <v>0</v>
      </c>
      <c r="I120" s="55">
        <v>0</v>
      </c>
      <c r="J120" s="55">
        <v>2062278</v>
      </c>
      <c r="K120" s="55">
        <v>126939742</v>
      </c>
      <c r="L120" s="56">
        <v>229566501</v>
      </c>
      <c r="M120" s="57">
        <v>12917116</v>
      </c>
      <c r="N120" s="58">
        <v>13350642</v>
      </c>
      <c r="O120" s="55">
        <v>0</v>
      </c>
      <c r="P120" s="58">
        <v>0</v>
      </c>
      <c r="Q120" s="58">
        <v>6580540</v>
      </c>
      <c r="R120" s="58">
        <v>0</v>
      </c>
      <c r="S120" s="58">
        <v>342352000</v>
      </c>
      <c r="T120" s="58">
        <v>36967121</v>
      </c>
      <c r="U120" s="56">
        <v>412167419</v>
      </c>
      <c r="V120" s="59">
        <v>68243000</v>
      </c>
    </row>
    <row r="121" spans="1:22" s="10" customFormat="1" ht="12.75" customHeight="1">
      <c r="A121" s="25"/>
      <c r="B121" s="52" t="s">
        <v>289</v>
      </c>
      <c r="C121" s="53" t="s">
        <v>290</v>
      </c>
      <c r="D121" s="54">
        <v>366815506</v>
      </c>
      <c r="E121" s="55">
        <v>358700000</v>
      </c>
      <c r="F121" s="55">
        <v>0</v>
      </c>
      <c r="G121" s="55">
        <v>0</v>
      </c>
      <c r="H121" s="55">
        <v>0</v>
      </c>
      <c r="I121" s="55">
        <v>27903227</v>
      </c>
      <c r="J121" s="55">
        <v>31017000</v>
      </c>
      <c r="K121" s="55">
        <v>429598632</v>
      </c>
      <c r="L121" s="56">
        <v>1214034365</v>
      </c>
      <c r="M121" s="57">
        <v>98959000</v>
      </c>
      <c r="N121" s="58">
        <v>528925305</v>
      </c>
      <c r="O121" s="55">
        <v>0</v>
      </c>
      <c r="P121" s="58">
        <v>0</v>
      </c>
      <c r="Q121" s="58">
        <v>32105760</v>
      </c>
      <c r="R121" s="58">
        <v>3323250</v>
      </c>
      <c r="S121" s="58">
        <v>487826000</v>
      </c>
      <c r="T121" s="58">
        <v>98900526</v>
      </c>
      <c r="U121" s="56">
        <v>1250039841</v>
      </c>
      <c r="V121" s="59">
        <v>89549850</v>
      </c>
    </row>
    <row r="122" spans="1:22" s="10" customFormat="1" ht="12.75" customHeight="1">
      <c r="A122" s="25"/>
      <c r="B122" s="52" t="s">
        <v>291</v>
      </c>
      <c r="C122" s="53" t="s">
        <v>292</v>
      </c>
      <c r="D122" s="54">
        <v>159571108</v>
      </c>
      <c r="E122" s="55">
        <v>101184000</v>
      </c>
      <c r="F122" s="55">
        <v>0</v>
      </c>
      <c r="G122" s="55">
        <v>0</v>
      </c>
      <c r="H122" s="55">
        <v>0</v>
      </c>
      <c r="I122" s="55">
        <v>744800</v>
      </c>
      <c r="J122" s="55">
        <v>40686520</v>
      </c>
      <c r="K122" s="55">
        <v>239979545</v>
      </c>
      <c r="L122" s="56">
        <v>542165973</v>
      </c>
      <c r="M122" s="57">
        <v>139658630</v>
      </c>
      <c r="N122" s="58">
        <v>137756851</v>
      </c>
      <c r="O122" s="55">
        <v>0</v>
      </c>
      <c r="P122" s="58">
        <v>0</v>
      </c>
      <c r="Q122" s="58">
        <v>20109038</v>
      </c>
      <c r="R122" s="58">
        <v>0</v>
      </c>
      <c r="S122" s="58">
        <v>182465000</v>
      </c>
      <c r="T122" s="58">
        <v>99757769</v>
      </c>
      <c r="U122" s="56">
        <v>579747288</v>
      </c>
      <c r="V122" s="59">
        <v>30424700</v>
      </c>
    </row>
    <row r="123" spans="1:22" s="10" customFormat="1" ht="12.75" customHeight="1">
      <c r="A123" s="25"/>
      <c r="B123" s="52" t="s">
        <v>293</v>
      </c>
      <c r="C123" s="53" t="s">
        <v>294</v>
      </c>
      <c r="D123" s="54">
        <v>76464960</v>
      </c>
      <c r="E123" s="55">
        <v>1651618</v>
      </c>
      <c r="F123" s="55">
        <v>0</v>
      </c>
      <c r="G123" s="55">
        <v>0</v>
      </c>
      <c r="H123" s="55">
        <v>0</v>
      </c>
      <c r="I123" s="55">
        <v>84320</v>
      </c>
      <c r="J123" s="55">
        <v>25823000</v>
      </c>
      <c r="K123" s="55">
        <v>110339928</v>
      </c>
      <c r="L123" s="56">
        <v>214363826</v>
      </c>
      <c r="M123" s="57">
        <v>73369725</v>
      </c>
      <c r="N123" s="58">
        <v>0</v>
      </c>
      <c r="O123" s="55">
        <v>0</v>
      </c>
      <c r="P123" s="58">
        <v>0</v>
      </c>
      <c r="Q123" s="58">
        <v>3587108</v>
      </c>
      <c r="R123" s="58">
        <v>0</v>
      </c>
      <c r="S123" s="58">
        <v>150438000</v>
      </c>
      <c r="T123" s="58">
        <v>23787345</v>
      </c>
      <c r="U123" s="56">
        <v>251182178</v>
      </c>
      <c r="V123" s="59">
        <v>26812000</v>
      </c>
    </row>
    <row r="124" spans="1:22" s="10" customFormat="1" ht="12.75" customHeight="1">
      <c r="A124" s="25"/>
      <c r="B124" s="52" t="s">
        <v>295</v>
      </c>
      <c r="C124" s="53" t="s">
        <v>296</v>
      </c>
      <c r="D124" s="54">
        <v>128546000</v>
      </c>
      <c r="E124" s="55">
        <v>84636000</v>
      </c>
      <c r="F124" s="55">
        <v>0</v>
      </c>
      <c r="G124" s="55">
        <v>0</v>
      </c>
      <c r="H124" s="55">
        <v>0</v>
      </c>
      <c r="I124" s="55">
        <v>2982000</v>
      </c>
      <c r="J124" s="55">
        <v>653000</v>
      </c>
      <c r="K124" s="55">
        <v>99019000</v>
      </c>
      <c r="L124" s="56">
        <v>315836000</v>
      </c>
      <c r="M124" s="57">
        <v>20468000</v>
      </c>
      <c r="N124" s="58">
        <v>104501000</v>
      </c>
      <c r="O124" s="55">
        <v>0</v>
      </c>
      <c r="P124" s="58">
        <v>0</v>
      </c>
      <c r="Q124" s="58">
        <v>17294000</v>
      </c>
      <c r="R124" s="58">
        <v>0</v>
      </c>
      <c r="S124" s="58">
        <v>194106000</v>
      </c>
      <c r="T124" s="58">
        <v>30882000</v>
      </c>
      <c r="U124" s="56">
        <v>367251000</v>
      </c>
      <c r="V124" s="59">
        <v>51416000</v>
      </c>
    </row>
    <row r="125" spans="1:22" s="10" customFormat="1" ht="12.75" customHeight="1">
      <c r="A125" s="25"/>
      <c r="B125" s="52" t="s">
        <v>297</v>
      </c>
      <c r="C125" s="53" t="s">
        <v>298</v>
      </c>
      <c r="D125" s="54">
        <v>284167316</v>
      </c>
      <c r="E125" s="55">
        <v>0</v>
      </c>
      <c r="F125" s="55">
        <v>0</v>
      </c>
      <c r="G125" s="55">
        <v>0</v>
      </c>
      <c r="H125" s="55">
        <v>0</v>
      </c>
      <c r="I125" s="55">
        <v>696300</v>
      </c>
      <c r="J125" s="55">
        <v>71000000</v>
      </c>
      <c r="K125" s="55">
        <v>296437606</v>
      </c>
      <c r="L125" s="56">
        <v>652301222</v>
      </c>
      <c r="M125" s="57">
        <v>74795288</v>
      </c>
      <c r="N125" s="58">
        <v>0</v>
      </c>
      <c r="O125" s="55">
        <v>0</v>
      </c>
      <c r="P125" s="58">
        <v>0</v>
      </c>
      <c r="Q125" s="58">
        <v>53537169</v>
      </c>
      <c r="R125" s="58">
        <v>0</v>
      </c>
      <c r="S125" s="58">
        <v>563662000</v>
      </c>
      <c r="T125" s="58">
        <v>151646764</v>
      </c>
      <c r="U125" s="56">
        <v>843641221</v>
      </c>
      <c r="V125" s="59">
        <v>99383000</v>
      </c>
    </row>
    <row r="126" spans="1:22" s="10" customFormat="1" ht="12.75" customHeight="1">
      <c r="A126" s="25"/>
      <c r="B126" s="52" t="s">
        <v>299</v>
      </c>
      <c r="C126" s="53" t="s">
        <v>300</v>
      </c>
      <c r="D126" s="54">
        <v>279857775</v>
      </c>
      <c r="E126" s="55">
        <v>165505286</v>
      </c>
      <c r="F126" s="55">
        <v>0</v>
      </c>
      <c r="G126" s="55">
        <v>0</v>
      </c>
      <c r="H126" s="55">
        <v>0</v>
      </c>
      <c r="I126" s="55">
        <v>13717310</v>
      </c>
      <c r="J126" s="55">
        <v>68045065</v>
      </c>
      <c r="K126" s="55">
        <v>401130388</v>
      </c>
      <c r="L126" s="56">
        <v>928255824</v>
      </c>
      <c r="M126" s="57">
        <v>58878840</v>
      </c>
      <c r="N126" s="58">
        <v>362338925</v>
      </c>
      <c r="O126" s="55">
        <v>0</v>
      </c>
      <c r="P126" s="58">
        <v>0</v>
      </c>
      <c r="Q126" s="58">
        <v>11122092</v>
      </c>
      <c r="R126" s="58">
        <v>0</v>
      </c>
      <c r="S126" s="58">
        <v>458926000</v>
      </c>
      <c r="T126" s="58">
        <v>113990627</v>
      </c>
      <c r="U126" s="56">
        <v>1005256484</v>
      </c>
      <c r="V126" s="59">
        <v>106217000</v>
      </c>
    </row>
    <row r="127" spans="1:22" s="10" customFormat="1" ht="12.75" customHeight="1">
      <c r="A127" s="25"/>
      <c r="B127" s="52" t="s">
        <v>301</v>
      </c>
      <c r="C127" s="53" t="s">
        <v>302</v>
      </c>
      <c r="D127" s="54">
        <v>83696000</v>
      </c>
      <c r="E127" s="55">
        <v>0</v>
      </c>
      <c r="F127" s="55">
        <v>0</v>
      </c>
      <c r="G127" s="55">
        <v>0</v>
      </c>
      <c r="H127" s="55">
        <v>0</v>
      </c>
      <c r="I127" s="55">
        <v>436000</v>
      </c>
      <c r="J127" s="55">
        <v>10617000</v>
      </c>
      <c r="K127" s="55">
        <v>168256367</v>
      </c>
      <c r="L127" s="56">
        <v>263005367</v>
      </c>
      <c r="M127" s="57">
        <v>16341000</v>
      </c>
      <c r="N127" s="58">
        <v>0</v>
      </c>
      <c r="O127" s="55">
        <v>0</v>
      </c>
      <c r="P127" s="58">
        <v>0</v>
      </c>
      <c r="Q127" s="58">
        <v>4894000</v>
      </c>
      <c r="R127" s="58">
        <v>0</v>
      </c>
      <c r="S127" s="58">
        <v>461719000</v>
      </c>
      <c r="T127" s="58">
        <v>18740541</v>
      </c>
      <c r="U127" s="56">
        <v>501694541</v>
      </c>
      <c r="V127" s="59">
        <v>98031000</v>
      </c>
    </row>
    <row r="128" spans="1:22" s="10" customFormat="1" ht="12.75" customHeight="1">
      <c r="A128" s="25"/>
      <c r="B128" s="52" t="s">
        <v>303</v>
      </c>
      <c r="C128" s="53" t="s">
        <v>304</v>
      </c>
      <c r="D128" s="54">
        <v>113083896</v>
      </c>
      <c r="E128" s="55">
        <v>34800000</v>
      </c>
      <c r="F128" s="55">
        <v>0</v>
      </c>
      <c r="G128" s="55">
        <v>0</v>
      </c>
      <c r="H128" s="55">
        <v>0</v>
      </c>
      <c r="I128" s="55">
        <v>0</v>
      </c>
      <c r="J128" s="55">
        <v>8012408</v>
      </c>
      <c r="K128" s="55">
        <v>142249873</v>
      </c>
      <c r="L128" s="56">
        <v>298146177</v>
      </c>
      <c r="M128" s="57">
        <v>27560000</v>
      </c>
      <c r="N128" s="58">
        <v>29325960</v>
      </c>
      <c r="O128" s="55">
        <v>0</v>
      </c>
      <c r="P128" s="58">
        <v>0</v>
      </c>
      <c r="Q128" s="58">
        <v>840000</v>
      </c>
      <c r="R128" s="58">
        <v>0</v>
      </c>
      <c r="S128" s="58">
        <v>248155000</v>
      </c>
      <c r="T128" s="58">
        <v>17495740</v>
      </c>
      <c r="U128" s="56">
        <v>323376700</v>
      </c>
      <c r="V128" s="59">
        <v>63550000</v>
      </c>
    </row>
    <row r="129" spans="1:22" s="10" customFormat="1" ht="12.75" customHeight="1">
      <c r="A129" s="25"/>
      <c r="B129" s="52" t="s">
        <v>305</v>
      </c>
      <c r="C129" s="53" t="s">
        <v>306</v>
      </c>
      <c r="D129" s="54">
        <v>91490562</v>
      </c>
      <c r="E129" s="55">
        <v>8268000</v>
      </c>
      <c r="F129" s="55">
        <v>0</v>
      </c>
      <c r="G129" s="55">
        <v>0</v>
      </c>
      <c r="H129" s="55">
        <v>0</v>
      </c>
      <c r="I129" s="55">
        <v>1255285</v>
      </c>
      <c r="J129" s="55">
        <v>5837102</v>
      </c>
      <c r="K129" s="55">
        <v>90622043</v>
      </c>
      <c r="L129" s="56">
        <v>197472992</v>
      </c>
      <c r="M129" s="57">
        <v>15261819</v>
      </c>
      <c r="N129" s="58">
        <v>9520396</v>
      </c>
      <c r="O129" s="55">
        <v>0</v>
      </c>
      <c r="P129" s="58">
        <v>0</v>
      </c>
      <c r="Q129" s="58">
        <v>2284002</v>
      </c>
      <c r="R129" s="58">
        <v>0</v>
      </c>
      <c r="S129" s="58">
        <v>176909978</v>
      </c>
      <c r="T129" s="58">
        <v>42587842</v>
      </c>
      <c r="U129" s="56">
        <v>246564037</v>
      </c>
      <c r="V129" s="59">
        <v>33393428</v>
      </c>
    </row>
    <row r="130" spans="1:22" s="10" customFormat="1" ht="12.75" customHeight="1">
      <c r="A130" s="25"/>
      <c r="B130" s="52" t="s">
        <v>73</v>
      </c>
      <c r="C130" s="53" t="s">
        <v>74</v>
      </c>
      <c r="D130" s="54">
        <v>869703000</v>
      </c>
      <c r="E130" s="55">
        <v>753269000</v>
      </c>
      <c r="F130" s="55">
        <v>217157000</v>
      </c>
      <c r="G130" s="55">
        <v>0</v>
      </c>
      <c r="H130" s="55">
        <v>0</v>
      </c>
      <c r="I130" s="55">
        <v>111445000</v>
      </c>
      <c r="J130" s="55">
        <v>249100000</v>
      </c>
      <c r="K130" s="55">
        <v>1352757400</v>
      </c>
      <c r="L130" s="56">
        <v>3553431400</v>
      </c>
      <c r="M130" s="57">
        <v>498403000</v>
      </c>
      <c r="N130" s="58">
        <v>1155164000</v>
      </c>
      <c r="O130" s="55">
        <v>273918000</v>
      </c>
      <c r="P130" s="58">
        <v>109193000</v>
      </c>
      <c r="Q130" s="58">
        <v>120289000</v>
      </c>
      <c r="R130" s="58">
        <v>0</v>
      </c>
      <c r="S130" s="58">
        <v>2085987000</v>
      </c>
      <c r="T130" s="58">
        <v>675074000</v>
      </c>
      <c r="U130" s="56">
        <v>4918028000</v>
      </c>
      <c r="V130" s="59">
        <v>1032747000</v>
      </c>
    </row>
    <row r="131" spans="1:22" s="10" customFormat="1" ht="12.75" customHeight="1">
      <c r="A131" s="25"/>
      <c r="B131" s="52" t="s">
        <v>307</v>
      </c>
      <c r="C131" s="53" t="s">
        <v>308</v>
      </c>
      <c r="D131" s="54">
        <v>110239384</v>
      </c>
      <c r="E131" s="55">
        <v>0</v>
      </c>
      <c r="F131" s="55">
        <v>0</v>
      </c>
      <c r="G131" s="55">
        <v>0</v>
      </c>
      <c r="H131" s="55">
        <v>0</v>
      </c>
      <c r="I131" s="55">
        <v>158100</v>
      </c>
      <c r="J131" s="55">
        <v>22262354</v>
      </c>
      <c r="K131" s="55">
        <v>219282260</v>
      </c>
      <c r="L131" s="56">
        <v>351942098</v>
      </c>
      <c r="M131" s="57">
        <v>27260664</v>
      </c>
      <c r="N131" s="58">
        <v>0</v>
      </c>
      <c r="O131" s="55">
        <v>0</v>
      </c>
      <c r="P131" s="58">
        <v>0</v>
      </c>
      <c r="Q131" s="58">
        <v>8040557</v>
      </c>
      <c r="R131" s="58">
        <v>0</v>
      </c>
      <c r="S131" s="58">
        <v>310054000</v>
      </c>
      <c r="T131" s="58">
        <v>185164679</v>
      </c>
      <c r="U131" s="56">
        <v>530519900</v>
      </c>
      <c r="V131" s="59">
        <v>54074000</v>
      </c>
    </row>
    <row r="132" spans="1:22" s="10" customFormat="1" ht="12.75" customHeight="1">
      <c r="A132" s="25"/>
      <c r="B132" s="52" t="s">
        <v>309</v>
      </c>
      <c r="C132" s="53" t="s">
        <v>310</v>
      </c>
      <c r="D132" s="54">
        <v>138205000</v>
      </c>
      <c r="E132" s="55">
        <v>50116012</v>
      </c>
      <c r="F132" s="55">
        <v>84870623</v>
      </c>
      <c r="G132" s="55">
        <v>0</v>
      </c>
      <c r="H132" s="55">
        <v>0</v>
      </c>
      <c r="I132" s="55">
        <v>10022500</v>
      </c>
      <c r="J132" s="55">
        <v>7011468</v>
      </c>
      <c r="K132" s="55">
        <v>95424763</v>
      </c>
      <c r="L132" s="56">
        <v>385650366</v>
      </c>
      <c r="M132" s="57">
        <v>49824773</v>
      </c>
      <c r="N132" s="58">
        <v>82938506</v>
      </c>
      <c r="O132" s="55">
        <v>38633658</v>
      </c>
      <c r="P132" s="58">
        <v>27036301</v>
      </c>
      <c r="Q132" s="58">
        <v>20183587</v>
      </c>
      <c r="R132" s="58">
        <v>406909</v>
      </c>
      <c r="S132" s="58">
        <v>142265000</v>
      </c>
      <c r="T132" s="58">
        <v>28865878</v>
      </c>
      <c r="U132" s="56">
        <v>390154612</v>
      </c>
      <c r="V132" s="59">
        <v>33228000</v>
      </c>
    </row>
    <row r="133" spans="1:22" s="10" customFormat="1" ht="12.75" customHeight="1">
      <c r="A133" s="25"/>
      <c r="B133" s="52" t="s">
        <v>311</v>
      </c>
      <c r="C133" s="53" t="s">
        <v>312</v>
      </c>
      <c r="D133" s="54">
        <v>197417615</v>
      </c>
      <c r="E133" s="55">
        <v>146553764</v>
      </c>
      <c r="F133" s="55">
        <v>12253221</v>
      </c>
      <c r="G133" s="55">
        <v>0</v>
      </c>
      <c r="H133" s="55">
        <v>0</v>
      </c>
      <c r="I133" s="55">
        <v>18661187</v>
      </c>
      <c r="J133" s="55">
        <v>1581000</v>
      </c>
      <c r="K133" s="55">
        <v>187210128</v>
      </c>
      <c r="L133" s="56">
        <v>563676915</v>
      </c>
      <c r="M133" s="57">
        <v>56716279</v>
      </c>
      <c r="N133" s="58">
        <v>190064158</v>
      </c>
      <c r="O133" s="55">
        <v>43672714</v>
      </c>
      <c r="P133" s="58">
        <v>19636828</v>
      </c>
      <c r="Q133" s="58">
        <v>15197469</v>
      </c>
      <c r="R133" s="58">
        <v>0</v>
      </c>
      <c r="S133" s="58">
        <v>261559852</v>
      </c>
      <c r="T133" s="58">
        <v>55558502</v>
      </c>
      <c r="U133" s="56">
        <v>642405802</v>
      </c>
      <c r="V133" s="59">
        <v>111060850</v>
      </c>
    </row>
    <row r="134" spans="1:22" s="10" customFormat="1" ht="12.75" customHeight="1">
      <c r="A134" s="25"/>
      <c r="B134" s="52" t="s">
        <v>313</v>
      </c>
      <c r="C134" s="53" t="s">
        <v>314</v>
      </c>
      <c r="D134" s="54">
        <v>135642568</v>
      </c>
      <c r="E134" s="55">
        <v>107325724</v>
      </c>
      <c r="F134" s="55">
        <v>635060</v>
      </c>
      <c r="G134" s="55">
        <v>0</v>
      </c>
      <c r="H134" s="55">
        <v>0</v>
      </c>
      <c r="I134" s="55">
        <v>7756158</v>
      </c>
      <c r="J134" s="55">
        <v>18189999</v>
      </c>
      <c r="K134" s="55">
        <v>148497171</v>
      </c>
      <c r="L134" s="56">
        <v>418046680</v>
      </c>
      <c r="M134" s="57">
        <v>89670297</v>
      </c>
      <c r="N134" s="58">
        <v>140616848</v>
      </c>
      <c r="O134" s="55">
        <v>31164954</v>
      </c>
      <c r="P134" s="58">
        <v>18284923</v>
      </c>
      <c r="Q134" s="58">
        <v>11252967</v>
      </c>
      <c r="R134" s="58">
        <v>1265586</v>
      </c>
      <c r="S134" s="58">
        <v>175570001</v>
      </c>
      <c r="T134" s="58">
        <v>54917214</v>
      </c>
      <c r="U134" s="56">
        <v>522742790</v>
      </c>
      <c r="V134" s="59">
        <v>83711000</v>
      </c>
    </row>
    <row r="135" spans="1:22" s="10" customFormat="1" ht="12.75" customHeight="1">
      <c r="A135" s="25"/>
      <c r="B135" s="52" t="s">
        <v>315</v>
      </c>
      <c r="C135" s="53" t="s">
        <v>316</v>
      </c>
      <c r="D135" s="54">
        <v>367829999</v>
      </c>
      <c r="E135" s="55">
        <v>217528628</v>
      </c>
      <c r="F135" s="55">
        <v>36045419</v>
      </c>
      <c r="G135" s="55">
        <v>751671</v>
      </c>
      <c r="H135" s="55">
        <v>2774</v>
      </c>
      <c r="I135" s="55">
        <v>0</v>
      </c>
      <c r="J135" s="55">
        <v>44427332</v>
      </c>
      <c r="K135" s="55">
        <v>356427822</v>
      </c>
      <c r="L135" s="56">
        <v>1023013645</v>
      </c>
      <c r="M135" s="57">
        <v>83060460</v>
      </c>
      <c r="N135" s="58">
        <v>288378737</v>
      </c>
      <c r="O135" s="55">
        <v>84800265</v>
      </c>
      <c r="P135" s="58">
        <v>28376854</v>
      </c>
      <c r="Q135" s="58">
        <v>17434608</v>
      </c>
      <c r="R135" s="58">
        <v>0</v>
      </c>
      <c r="S135" s="58">
        <v>861199996</v>
      </c>
      <c r="T135" s="58">
        <v>91648146</v>
      </c>
      <c r="U135" s="56">
        <v>1454899066</v>
      </c>
      <c r="V135" s="59">
        <v>424175000</v>
      </c>
    </row>
    <row r="136" spans="1:22" s="10" customFormat="1" ht="12.75" customHeight="1">
      <c r="A136" s="25"/>
      <c r="B136" s="60" t="s">
        <v>317</v>
      </c>
      <c r="C136" s="53" t="s">
        <v>318</v>
      </c>
      <c r="D136" s="54">
        <v>212164437</v>
      </c>
      <c r="E136" s="55">
        <v>189666636</v>
      </c>
      <c r="F136" s="55">
        <v>22050249</v>
      </c>
      <c r="G136" s="55">
        <v>0</v>
      </c>
      <c r="H136" s="55">
        <v>0</v>
      </c>
      <c r="I136" s="55">
        <v>6103183</v>
      </c>
      <c r="J136" s="55">
        <v>40710820</v>
      </c>
      <c r="K136" s="55">
        <v>199994059</v>
      </c>
      <c r="L136" s="56">
        <v>670689384</v>
      </c>
      <c r="M136" s="57">
        <v>109213248</v>
      </c>
      <c r="N136" s="58">
        <v>177670773</v>
      </c>
      <c r="O136" s="55">
        <v>53468072</v>
      </c>
      <c r="P136" s="58">
        <v>19284742</v>
      </c>
      <c r="Q136" s="58">
        <v>19063899</v>
      </c>
      <c r="R136" s="58">
        <v>0</v>
      </c>
      <c r="S136" s="58">
        <v>240638000</v>
      </c>
      <c r="T136" s="58">
        <v>50724682</v>
      </c>
      <c r="U136" s="56">
        <v>670063416</v>
      </c>
      <c r="V136" s="59">
        <v>126630100</v>
      </c>
    </row>
    <row r="137" spans="1:22" s="10" customFormat="1" ht="12.75" customHeight="1">
      <c r="A137" s="25"/>
      <c r="B137" s="52" t="s">
        <v>319</v>
      </c>
      <c r="C137" s="53" t="s">
        <v>320</v>
      </c>
      <c r="D137" s="54">
        <v>124668244</v>
      </c>
      <c r="E137" s="55">
        <v>37791402</v>
      </c>
      <c r="F137" s="55">
        <v>0</v>
      </c>
      <c r="G137" s="55">
        <v>0</v>
      </c>
      <c r="H137" s="55">
        <v>0</v>
      </c>
      <c r="I137" s="55">
        <v>474447</v>
      </c>
      <c r="J137" s="55">
        <v>16051559</v>
      </c>
      <c r="K137" s="55">
        <v>130401430</v>
      </c>
      <c r="L137" s="56">
        <v>309387082</v>
      </c>
      <c r="M137" s="57">
        <v>39776417</v>
      </c>
      <c r="N137" s="58">
        <v>52585258</v>
      </c>
      <c r="O137" s="55">
        <v>0</v>
      </c>
      <c r="P137" s="58">
        <v>0</v>
      </c>
      <c r="Q137" s="58">
        <v>4452344</v>
      </c>
      <c r="R137" s="58">
        <v>0</v>
      </c>
      <c r="S137" s="58">
        <v>177872000</v>
      </c>
      <c r="T137" s="58">
        <v>25122067</v>
      </c>
      <c r="U137" s="56">
        <v>299808086</v>
      </c>
      <c r="V137" s="59">
        <v>33443000</v>
      </c>
    </row>
    <row r="138" spans="1:22" s="10" customFormat="1" ht="12.75" customHeight="1">
      <c r="A138" s="25"/>
      <c r="B138" s="52" t="s">
        <v>321</v>
      </c>
      <c r="C138" s="53" t="s">
        <v>322</v>
      </c>
      <c r="D138" s="54">
        <v>142723444</v>
      </c>
      <c r="E138" s="55">
        <v>84320000</v>
      </c>
      <c r="F138" s="55">
        <v>0</v>
      </c>
      <c r="G138" s="55">
        <v>0</v>
      </c>
      <c r="H138" s="55">
        <v>0</v>
      </c>
      <c r="I138" s="55">
        <v>2300000</v>
      </c>
      <c r="J138" s="55">
        <v>56305592</v>
      </c>
      <c r="K138" s="55">
        <v>211194938</v>
      </c>
      <c r="L138" s="56">
        <v>496843974</v>
      </c>
      <c r="M138" s="57">
        <v>38629177</v>
      </c>
      <c r="N138" s="58">
        <v>95548303</v>
      </c>
      <c r="O138" s="55">
        <v>0</v>
      </c>
      <c r="P138" s="58">
        <v>0</v>
      </c>
      <c r="Q138" s="58">
        <v>12910022</v>
      </c>
      <c r="R138" s="58">
        <v>0</v>
      </c>
      <c r="S138" s="58">
        <v>337661000</v>
      </c>
      <c r="T138" s="58">
        <v>98348037</v>
      </c>
      <c r="U138" s="56">
        <v>583096539</v>
      </c>
      <c r="V138" s="59">
        <v>67721000</v>
      </c>
    </row>
    <row r="139" spans="1:22" s="10" customFormat="1" ht="12.75" customHeight="1">
      <c r="A139" s="25"/>
      <c r="B139" s="52" t="s">
        <v>323</v>
      </c>
      <c r="C139" s="53" t="s">
        <v>324</v>
      </c>
      <c r="D139" s="54">
        <v>87243121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19859535</v>
      </c>
      <c r="K139" s="55">
        <v>219869867</v>
      </c>
      <c r="L139" s="56">
        <v>326972523</v>
      </c>
      <c r="M139" s="57">
        <v>37124106</v>
      </c>
      <c r="N139" s="58">
        <v>0</v>
      </c>
      <c r="O139" s="55">
        <v>0</v>
      </c>
      <c r="P139" s="58">
        <v>0</v>
      </c>
      <c r="Q139" s="58">
        <v>0</v>
      </c>
      <c r="R139" s="58">
        <v>0</v>
      </c>
      <c r="S139" s="58">
        <v>332021000</v>
      </c>
      <c r="T139" s="58">
        <v>42981919</v>
      </c>
      <c r="U139" s="56">
        <v>412127025</v>
      </c>
      <c r="V139" s="59">
        <v>62122000</v>
      </c>
    </row>
    <row r="140" spans="1:22" s="10" customFormat="1" ht="12.75" customHeight="1">
      <c r="A140" s="25"/>
      <c r="B140" s="52" t="s">
        <v>325</v>
      </c>
      <c r="C140" s="53" t="s">
        <v>326</v>
      </c>
      <c r="D140" s="54">
        <v>192081001</v>
      </c>
      <c r="E140" s="55">
        <v>0</v>
      </c>
      <c r="F140" s="55">
        <v>0</v>
      </c>
      <c r="G140" s="55">
        <v>0</v>
      </c>
      <c r="H140" s="55">
        <v>0</v>
      </c>
      <c r="I140" s="55">
        <v>1975382</v>
      </c>
      <c r="J140" s="55">
        <v>45100000</v>
      </c>
      <c r="K140" s="55">
        <v>377578340</v>
      </c>
      <c r="L140" s="56">
        <v>616734723</v>
      </c>
      <c r="M140" s="57">
        <v>152701538</v>
      </c>
      <c r="N140" s="58">
        <v>0</v>
      </c>
      <c r="O140" s="55">
        <v>0</v>
      </c>
      <c r="P140" s="58">
        <v>0</v>
      </c>
      <c r="Q140" s="58">
        <v>12263954</v>
      </c>
      <c r="R140" s="58">
        <v>0</v>
      </c>
      <c r="S140" s="58">
        <v>502303453</v>
      </c>
      <c r="T140" s="58">
        <v>50931469</v>
      </c>
      <c r="U140" s="56">
        <v>718200414</v>
      </c>
      <c r="V140" s="59">
        <v>93969000</v>
      </c>
    </row>
    <row r="141" spans="1:22" s="10" customFormat="1" ht="12.75" customHeight="1">
      <c r="A141" s="25"/>
      <c r="B141" s="52" t="s">
        <v>327</v>
      </c>
      <c r="C141" s="53" t="s">
        <v>328</v>
      </c>
      <c r="D141" s="54">
        <v>106049685</v>
      </c>
      <c r="E141" s="55">
        <v>70910822</v>
      </c>
      <c r="F141" s="55">
        <v>0</v>
      </c>
      <c r="G141" s="55">
        <v>0</v>
      </c>
      <c r="H141" s="55">
        <v>0</v>
      </c>
      <c r="I141" s="55">
        <v>550996</v>
      </c>
      <c r="J141" s="55">
        <v>57348812</v>
      </c>
      <c r="K141" s="55">
        <v>255354495</v>
      </c>
      <c r="L141" s="56">
        <v>490214810</v>
      </c>
      <c r="M141" s="57">
        <v>95552807</v>
      </c>
      <c r="N141" s="58">
        <v>49306373</v>
      </c>
      <c r="O141" s="55">
        <v>29349200</v>
      </c>
      <c r="P141" s="58">
        <v>5901121</v>
      </c>
      <c r="Q141" s="58">
        <v>11369028</v>
      </c>
      <c r="R141" s="58">
        <v>0</v>
      </c>
      <c r="S141" s="58">
        <v>389053074</v>
      </c>
      <c r="T141" s="58">
        <v>54001484</v>
      </c>
      <c r="U141" s="56">
        <v>634533087</v>
      </c>
      <c r="V141" s="59">
        <v>87356005</v>
      </c>
    </row>
    <row r="142" spans="1:22" s="10" customFormat="1" ht="12.75" customHeight="1">
      <c r="A142" s="25"/>
      <c r="B142" s="52" t="s">
        <v>329</v>
      </c>
      <c r="C142" s="53" t="s">
        <v>330</v>
      </c>
      <c r="D142" s="54">
        <v>214082610</v>
      </c>
      <c r="E142" s="55">
        <v>229995379</v>
      </c>
      <c r="F142" s="55">
        <v>44268000</v>
      </c>
      <c r="G142" s="55">
        <v>0</v>
      </c>
      <c r="H142" s="55">
        <v>0</v>
      </c>
      <c r="I142" s="55">
        <v>24104</v>
      </c>
      <c r="J142" s="55">
        <v>86957185</v>
      </c>
      <c r="K142" s="55">
        <v>319590376</v>
      </c>
      <c r="L142" s="56">
        <v>894917654</v>
      </c>
      <c r="M142" s="57">
        <v>114765452</v>
      </c>
      <c r="N142" s="58">
        <v>231741951</v>
      </c>
      <c r="O142" s="55">
        <v>62542435</v>
      </c>
      <c r="P142" s="58">
        <v>33129026</v>
      </c>
      <c r="Q142" s="58">
        <v>27759210</v>
      </c>
      <c r="R142" s="58">
        <v>0</v>
      </c>
      <c r="S142" s="58">
        <v>269240200</v>
      </c>
      <c r="T142" s="58">
        <v>73987994</v>
      </c>
      <c r="U142" s="56">
        <v>813166268</v>
      </c>
      <c r="V142" s="59">
        <v>92600000</v>
      </c>
    </row>
    <row r="143" spans="1:22" s="10" customFormat="1" ht="12.75" customHeight="1">
      <c r="A143" s="25"/>
      <c r="B143" s="52" t="s">
        <v>331</v>
      </c>
      <c r="C143" s="53" t="s">
        <v>332</v>
      </c>
      <c r="D143" s="54">
        <v>176924400</v>
      </c>
      <c r="E143" s="55">
        <v>125932500</v>
      </c>
      <c r="F143" s="55">
        <v>4914300</v>
      </c>
      <c r="G143" s="55">
        <v>0</v>
      </c>
      <c r="H143" s="55">
        <v>0</v>
      </c>
      <c r="I143" s="55">
        <v>0</v>
      </c>
      <c r="J143" s="55">
        <v>50000000</v>
      </c>
      <c r="K143" s="55">
        <v>226778297</v>
      </c>
      <c r="L143" s="56">
        <v>584549497</v>
      </c>
      <c r="M143" s="57">
        <v>49429300</v>
      </c>
      <c r="N143" s="58">
        <v>129679200</v>
      </c>
      <c r="O143" s="55">
        <v>26220900</v>
      </c>
      <c r="P143" s="58">
        <v>13211400</v>
      </c>
      <c r="Q143" s="58">
        <v>12457500</v>
      </c>
      <c r="R143" s="58">
        <v>0</v>
      </c>
      <c r="S143" s="58">
        <v>361997000</v>
      </c>
      <c r="T143" s="58">
        <v>39641100</v>
      </c>
      <c r="U143" s="56">
        <v>632636400</v>
      </c>
      <c r="V143" s="59">
        <v>124773200</v>
      </c>
    </row>
    <row r="144" spans="1:22" s="10" customFormat="1" ht="12.75" customHeight="1">
      <c r="A144" s="25"/>
      <c r="B144" s="52" t="s">
        <v>333</v>
      </c>
      <c r="C144" s="53" t="s">
        <v>334</v>
      </c>
      <c r="D144" s="54">
        <v>101471436</v>
      </c>
      <c r="E144" s="55">
        <v>69743182</v>
      </c>
      <c r="F144" s="55">
        <v>0</v>
      </c>
      <c r="G144" s="55">
        <v>0</v>
      </c>
      <c r="H144" s="55">
        <v>0</v>
      </c>
      <c r="I144" s="55">
        <v>0</v>
      </c>
      <c r="J144" s="55">
        <v>77000000</v>
      </c>
      <c r="K144" s="55">
        <v>94935913</v>
      </c>
      <c r="L144" s="56">
        <v>343150531</v>
      </c>
      <c r="M144" s="57">
        <v>50987534</v>
      </c>
      <c r="N144" s="58">
        <v>61301212</v>
      </c>
      <c r="O144" s="55">
        <v>35143837</v>
      </c>
      <c r="P144" s="58">
        <v>16309314</v>
      </c>
      <c r="Q144" s="58">
        <v>9568910</v>
      </c>
      <c r="R144" s="58">
        <v>0</v>
      </c>
      <c r="S144" s="58">
        <v>268996000</v>
      </c>
      <c r="T144" s="58">
        <v>49890069</v>
      </c>
      <c r="U144" s="56">
        <v>492196876</v>
      </c>
      <c r="V144" s="59">
        <v>107624000</v>
      </c>
    </row>
    <row r="145" spans="1:22" s="10" customFormat="1" ht="12.75" customHeight="1">
      <c r="A145" s="25"/>
      <c r="B145" s="52" t="s">
        <v>335</v>
      </c>
      <c r="C145" s="53" t="s">
        <v>336</v>
      </c>
      <c r="D145" s="54">
        <v>200044100</v>
      </c>
      <c r="E145" s="55">
        <v>370771000</v>
      </c>
      <c r="F145" s="55">
        <v>27361000</v>
      </c>
      <c r="G145" s="55">
        <v>0</v>
      </c>
      <c r="H145" s="55">
        <v>0</v>
      </c>
      <c r="I145" s="55">
        <v>0</v>
      </c>
      <c r="J145" s="55">
        <v>118908000</v>
      </c>
      <c r="K145" s="55">
        <v>220270156</v>
      </c>
      <c r="L145" s="56">
        <v>937354256</v>
      </c>
      <c r="M145" s="57">
        <v>86417000</v>
      </c>
      <c r="N145" s="58">
        <v>424166000</v>
      </c>
      <c r="O145" s="55">
        <v>68439000</v>
      </c>
      <c r="P145" s="58">
        <v>39773000</v>
      </c>
      <c r="Q145" s="58">
        <v>19251000</v>
      </c>
      <c r="R145" s="58">
        <v>0</v>
      </c>
      <c r="S145" s="58">
        <v>121711200</v>
      </c>
      <c r="T145" s="58">
        <v>89125000</v>
      </c>
      <c r="U145" s="56">
        <v>848882200</v>
      </c>
      <c r="V145" s="59">
        <v>0</v>
      </c>
    </row>
    <row r="146" spans="1:22" s="10" customFormat="1" ht="12.75" customHeight="1">
      <c r="A146" s="25"/>
      <c r="B146" s="52" t="s">
        <v>337</v>
      </c>
      <c r="C146" s="53" t="s">
        <v>338</v>
      </c>
      <c r="D146" s="54">
        <v>58866784</v>
      </c>
      <c r="E146" s="55">
        <v>67872214</v>
      </c>
      <c r="F146" s="55">
        <v>1413828</v>
      </c>
      <c r="G146" s="55">
        <v>0</v>
      </c>
      <c r="H146" s="55">
        <v>0</v>
      </c>
      <c r="I146" s="55">
        <v>0</v>
      </c>
      <c r="J146" s="55">
        <v>36089339</v>
      </c>
      <c r="K146" s="55">
        <v>70454901</v>
      </c>
      <c r="L146" s="56">
        <v>234697066</v>
      </c>
      <c r="M146" s="57">
        <v>19291720</v>
      </c>
      <c r="N146" s="58">
        <v>55845503</v>
      </c>
      <c r="O146" s="55">
        <v>18772198</v>
      </c>
      <c r="P146" s="58">
        <v>18345947</v>
      </c>
      <c r="Q146" s="58">
        <v>6997390</v>
      </c>
      <c r="R146" s="58">
        <v>0</v>
      </c>
      <c r="S146" s="58">
        <v>100134998</v>
      </c>
      <c r="T146" s="58">
        <v>27098526</v>
      </c>
      <c r="U146" s="56">
        <v>246486282</v>
      </c>
      <c r="V146" s="59">
        <v>25555200</v>
      </c>
    </row>
    <row r="147" spans="1:22" s="10" customFormat="1" ht="12.75" customHeight="1">
      <c r="A147" s="25"/>
      <c r="B147" s="52" t="s">
        <v>75</v>
      </c>
      <c r="C147" s="53" t="s">
        <v>76</v>
      </c>
      <c r="D147" s="54">
        <v>501080148</v>
      </c>
      <c r="E147" s="55">
        <v>530208000</v>
      </c>
      <c r="F147" s="55">
        <v>315000000</v>
      </c>
      <c r="G147" s="55">
        <v>0</v>
      </c>
      <c r="H147" s="55">
        <v>0</v>
      </c>
      <c r="I147" s="55">
        <v>3788292</v>
      </c>
      <c r="J147" s="55">
        <v>94853280</v>
      </c>
      <c r="K147" s="55">
        <v>559432812</v>
      </c>
      <c r="L147" s="56">
        <v>2004362532</v>
      </c>
      <c r="M147" s="57">
        <v>368329164</v>
      </c>
      <c r="N147" s="58">
        <v>512898770</v>
      </c>
      <c r="O147" s="55">
        <v>389322254</v>
      </c>
      <c r="P147" s="58">
        <v>106817616</v>
      </c>
      <c r="Q147" s="58">
        <v>113637516</v>
      </c>
      <c r="R147" s="58">
        <v>0</v>
      </c>
      <c r="S147" s="58">
        <v>365508156</v>
      </c>
      <c r="T147" s="58">
        <v>51964632</v>
      </c>
      <c r="U147" s="56">
        <v>1908478108</v>
      </c>
      <c r="V147" s="59">
        <v>67883556</v>
      </c>
    </row>
    <row r="148" spans="1:22" s="10" customFormat="1" ht="12.75" customHeight="1">
      <c r="A148" s="25"/>
      <c r="B148" s="52" t="s">
        <v>339</v>
      </c>
      <c r="C148" s="53" t="s">
        <v>340</v>
      </c>
      <c r="D148" s="54">
        <v>161054062</v>
      </c>
      <c r="E148" s="55">
        <v>146284565</v>
      </c>
      <c r="F148" s="55">
        <v>1051000</v>
      </c>
      <c r="G148" s="55">
        <v>0</v>
      </c>
      <c r="H148" s="55">
        <v>0</v>
      </c>
      <c r="I148" s="55">
        <v>0</v>
      </c>
      <c r="J148" s="55">
        <v>37022804</v>
      </c>
      <c r="K148" s="55">
        <v>121462905</v>
      </c>
      <c r="L148" s="56">
        <v>466875336</v>
      </c>
      <c r="M148" s="57">
        <v>100232598</v>
      </c>
      <c r="N148" s="58">
        <v>167438538</v>
      </c>
      <c r="O148" s="55">
        <v>40053627</v>
      </c>
      <c r="P148" s="58">
        <v>14220580</v>
      </c>
      <c r="Q148" s="58">
        <v>16304379</v>
      </c>
      <c r="R148" s="58">
        <v>0</v>
      </c>
      <c r="S148" s="58">
        <v>120508000</v>
      </c>
      <c r="T148" s="58">
        <v>43977743</v>
      </c>
      <c r="U148" s="56">
        <v>502735465</v>
      </c>
      <c r="V148" s="59">
        <v>28613000</v>
      </c>
    </row>
    <row r="149" spans="1:22" s="10" customFormat="1" ht="12.75" customHeight="1">
      <c r="A149" s="25"/>
      <c r="B149" s="52" t="s">
        <v>77</v>
      </c>
      <c r="C149" s="53" t="s">
        <v>78</v>
      </c>
      <c r="D149" s="54">
        <v>895951144</v>
      </c>
      <c r="E149" s="55">
        <v>1075663177</v>
      </c>
      <c r="F149" s="55">
        <v>0</v>
      </c>
      <c r="G149" s="55">
        <v>0</v>
      </c>
      <c r="H149" s="55">
        <v>0</v>
      </c>
      <c r="I149" s="55">
        <v>86365173</v>
      </c>
      <c r="J149" s="55">
        <v>408953121</v>
      </c>
      <c r="K149" s="55">
        <v>935970029</v>
      </c>
      <c r="L149" s="56">
        <v>3402902644</v>
      </c>
      <c r="M149" s="57">
        <v>429445442</v>
      </c>
      <c r="N149" s="58">
        <v>1334093847</v>
      </c>
      <c r="O149" s="55">
        <v>511059650</v>
      </c>
      <c r="P149" s="58">
        <v>191682596</v>
      </c>
      <c r="Q149" s="58">
        <v>131687269</v>
      </c>
      <c r="R149" s="58">
        <v>0</v>
      </c>
      <c r="S149" s="58">
        <v>545532305</v>
      </c>
      <c r="T149" s="58">
        <v>253903892</v>
      </c>
      <c r="U149" s="56">
        <v>3397405001</v>
      </c>
      <c r="V149" s="59">
        <v>175083250</v>
      </c>
    </row>
    <row r="150" spans="1:22" s="10" customFormat="1" ht="12.75" customHeight="1">
      <c r="A150" s="25"/>
      <c r="B150" s="52" t="s">
        <v>79</v>
      </c>
      <c r="C150" s="53" t="s">
        <v>80</v>
      </c>
      <c r="D150" s="54">
        <v>583269376</v>
      </c>
      <c r="E150" s="55">
        <v>473325678</v>
      </c>
      <c r="F150" s="55">
        <v>19551788</v>
      </c>
      <c r="G150" s="55">
        <v>0</v>
      </c>
      <c r="H150" s="55">
        <v>0</v>
      </c>
      <c r="I150" s="55">
        <v>29514898</v>
      </c>
      <c r="J150" s="55">
        <v>21121150</v>
      </c>
      <c r="K150" s="55">
        <v>507239212</v>
      </c>
      <c r="L150" s="56">
        <v>1634022102</v>
      </c>
      <c r="M150" s="57">
        <v>366024346</v>
      </c>
      <c r="N150" s="58">
        <v>623054654</v>
      </c>
      <c r="O150" s="55">
        <v>96298593</v>
      </c>
      <c r="P150" s="58">
        <v>71061561</v>
      </c>
      <c r="Q150" s="58">
        <v>74993954</v>
      </c>
      <c r="R150" s="58">
        <v>0</v>
      </c>
      <c r="S150" s="58">
        <v>272904305</v>
      </c>
      <c r="T150" s="58">
        <v>140301639</v>
      </c>
      <c r="U150" s="56">
        <v>1644639052</v>
      </c>
      <c r="V150" s="59">
        <v>67448000</v>
      </c>
    </row>
    <row r="151" spans="1:22" s="10" customFormat="1" ht="12.75" customHeight="1">
      <c r="A151" s="25"/>
      <c r="B151" s="52" t="s">
        <v>341</v>
      </c>
      <c r="C151" s="53" t="s">
        <v>342</v>
      </c>
      <c r="D151" s="54">
        <v>103124285</v>
      </c>
      <c r="E151" s="55">
        <v>55169968</v>
      </c>
      <c r="F151" s="55">
        <v>0</v>
      </c>
      <c r="G151" s="55">
        <v>0</v>
      </c>
      <c r="H151" s="55">
        <v>0</v>
      </c>
      <c r="I151" s="55">
        <v>4149391</v>
      </c>
      <c r="J151" s="55">
        <v>25318102</v>
      </c>
      <c r="K151" s="55">
        <v>114553802</v>
      </c>
      <c r="L151" s="56">
        <v>302315548</v>
      </c>
      <c r="M151" s="57">
        <v>62997920</v>
      </c>
      <c r="N151" s="58">
        <v>68923440</v>
      </c>
      <c r="O151" s="55">
        <v>19868912</v>
      </c>
      <c r="P151" s="58">
        <v>13442097</v>
      </c>
      <c r="Q151" s="58">
        <v>13168999</v>
      </c>
      <c r="R151" s="58">
        <v>0</v>
      </c>
      <c r="S151" s="58">
        <v>65682434</v>
      </c>
      <c r="T151" s="58">
        <v>27260654</v>
      </c>
      <c r="U151" s="56">
        <v>271344456</v>
      </c>
      <c r="V151" s="59">
        <v>0</v>
      </c>
    </row>
    <row r="152" spans="1:22" s="10" customFormat="1" ht="12.75" customHeight="1">
      <c r="A152" s="25"/>
      <c r="B152" s="52" t="s">
        <v>343</v>
      </c>
      <c r="C152" s="53" t="s">
        <v>344</v>
      </c>
      <c r="D152" s="54">
        <v>144659292</v>
      </c>
      <c r="E152" s="55">
        <v>0</v>
      </c>
      <c r="F152" s="55">
        <v>134567768</v>
      </c>
      <c r="G152" s="55">
        <v>0</v>
      </c>
      <c r="H152" s="55">
        <v>0</v>
      </c>
      <c r="I152" s="55">
        <v>0</v>
      </c>
      <c r="J152" s="55">
        <v>237770288</v>
      </c>
      <c r="K152" s="55">
        <v>455913692</v>
      </c>
      <c r="L152" s="56">
        <v>972911040</v>
      </c>
      <c r="M152" s="57">
        <v>46894931</v>
      </c>
      <c r="N152" s="58">
        <v>0</v>
      </c>
      <c r="O152" s="55">
        <v>124383614</v>
      </c>
      <c r="P152" s="58">
        <v>2964592</v>
      </c>
      <c r="Q152" s="58">
        <v>36131599</v>
      </c>
      <c r="R152" s="58">
        <v>0</v>
      </c>
      <c r="S152" s="58">
        <v>576854000</v>
      </c>
      <c r="T152" s="58">
        <v>135628850</v>
      </c>
      <c r="U152" s="56">
        <v>922857586</v>
      </c>
      <c r="V152" s="59">
        <v>170457550</v>
      </c>
    </row>
    <row r="153" spans="1:22" s="10" customFormat="1" ht="12.75" customHeight="1">
      <c r="A153" s="25"/>
      <c r="B153" s="52" t="s">
        <v>345</v>
      </c>
      <c r="C153" s="53" t="s">
        <v>346</v>
      </c>
      <c r="D153" s="54">
        <v>209499000</v>
      </c>
      <c r="E153" s="55">
        <v>0</v>
      </c>
      <c r="F153" s="55">
        <v>0</v>
      </c>
      <c r="G153" s="55">
        <v>0</v>
      </c>
      <c r="H153" s="55">
        <v>0</v>
      </c>
      <c r="I153" s="55">
        <v>318000</v>
      </c>
      <c r="J153" s="55">
        <v>39495000</v>
      </c>
      <c r="K153" s="55">
        <v>446993000</v>
      </c>
      <c r="L153" s="56">
        <v>696305000</v>
      </c>
      <c r="M153" s="57">
        <v>14244000</v>
      </c>
      <c r="N153" s="58">
        <v>0</v>
      </c>
      <c r="O153" s="55">
        <v>36711000</v>
      </c>
      <c r="P153" s="58">
        <v>9890000</v>
      </c>
      <c r="Q153" s="58">
        <v>1962000</v>
      </c>
      <c r="R153" s="58">
        <v>511000</v>
      </c>
      <c r="S153" s="58">
        <v>495041000</v>
      </c>
      <c r="T153" s="58">
        <v>67779250</v>
      </c>
      <c r="U153" s="56">
        <v>626138250</v>
      </c>
      <c r="V153" s="59">
        <v>125111000</v>
      </c>
    </row>
    <row r="154" spans="1:22" s="10" customFormat="1" ht="12.75" customHeight="1">
      <c r="A154" s="25"/>
      <c r="B154" s="52" t="s">
        <v>347</v>
      </c>
      <c r="C154" s="53" t="s">
        <v>348</v>
      </c>
      <c r="D154" s="54">
        <v>211544703</v>
      </c>
      <c r="E154" s="55">
        <v>182096224</v>
      </c>
      <c r="F154" s="55">
        <v>0</v>
      </c>
      <c r="G154" s="55">
        <v>0</v>
      </c>
      <c r="H154" s="55">
        <v>0</v>
      </c>
      <c r="I154" s="55">
        <v>11920000</v>
      </c>
      <c r="J154" s="55">
        <v>4000000</v>
      </c>
      <c r="K154" s="55">
        <v>232706571</v>
      </c>
      <c r="L154" s="56">
        <v>642267498</v>
      </c>
      <c r="M154" s="57">
        <v>144326742</v>
      </c>
      <c r="N154" s="58">
        <v>194635000</v>
      </c>
      <c r="O154" s="55">
        <v>45093000</v>
      </c>
      <c r="P154" s="58">
        <v>16821000</v>
      </c>
      <c r="Q154" s="58">
        <v>19737000</v>
      </c>
      <c r="R154" s="58">
        <v>0</v>
      </c>
      <c r="S154" s="58">
        <v>220513000</v>
      </c>
      <c r="T154" s="58">
        <v>178907258</v>
      </c>
      <c r="U154" s="56">
        <v>820033000</v>
      </c>
      <c r="V154" s="59">
        <v>75382000</v>
      </c>
    </row>
    <row r="155" spans="1:22" s="10" customFormat="1" ht="12.75" customHeight="1">
      <c r="A155" s="25"/>
      <c r="B155" s="52" t="s">
        <v>349</v>
      </c>
      <c r="C155" s="53" t="s">
        <v>350</v>
      </c>
      <c r="D155" s="54">
        <v>371895746</v>
      </c>
      <c r="E155" s="55">
        <v>70401337</v>
      </c>
      <c r="F155" s="55">
        <v>1839525</v>
      </c>
      <c r="G155" s="55">
        <v>0</v>
      </c>
      <c r="H155" s="55">
        <v>0</v>
      </c>
      <c r="I155" s="55">
        <v>729850</v>
      </c>
      <c r="J155" s="55">
        <v>25145644</v>
      </c>
      <c r="K155" s="55">
        <v>449692179</v>
      </c>
      <c r="L155" s="56">
        <v>919704281</v>
      </c>
      <c r="M155" s="57">
        <v>122753712</v>
      </c>
      <c r="N155" s="58">
        <v>110475465</v>
      </c>
      <c r="O155" s="55">
        <v>23755120</v>
      </c>
      <c r="P155" s="58">
        <v>5701381</v>
      </c>
      <c r="Q155" s="58">
        <v>8264320</v>
      </c>
      <c r="R155" s="58">
        <v>0</v>
      </c>
      <c r="S155" s="58">
        <v>843549126</v>
      </c>
      <c r="T155" s="58">
        <v>78455727</v>
      </c>
      <c r="U155" s="56">
        <v>1192954851</v>
      </c>
      <c r="V155" s="59">
        <v>240710606</v>
      </c>
    </row>
    <row r="156" spans="1:22" s="10" customFormat="1" ht="12.75" customHeight="1">
      <c r="A156" s="25"/>
      <c r="B156" s="52" t="s">
        <v>351</v>
      </c>
      <c r="C156" s="53" t="s">
        <v>352</v>
      </c>
      <c r="D156" s="54">
        <v>477741350</v>
      </c>
      <c r="E156" s="55">
        <v>49630021</v>
      </c>
      <c r="F156" s="55">
        <v>0</v>
      </c>
      <c r="G156" s="55">
        <v>8968374</v>
      </c>
      <c r="H156" s="55">
        <v>7198347</v>
      </c>
      <c r="I156" s="55">
        <v>0</v>
      </c>
      <c r="J156" s="55">
        <v>6500000</v>
      </c>
      <c r="K156" s="55">
        <v>697833592</v>
      </c>
      <c r="L156" s="56">
        <v>1247871684</v>
      </c>
      <c r="M156" s="57">
        <v>220186000</v>
      </c>
      <c r="N156" s="58">
        <v>0</v>
      </c>
      <c r="O156" s="55">
        <v>60774000</v>
      </c>
      <c r="P156" s="58">
        <v>5157000</v>
      </c>
      <c r="Q156" s="58">
        <v>9233000</v>
      </c>
      <c r="R156" s="58">
        <v>0</v>
      </c>
      <c r="S156" s="58">
        <v>1781120239</v>
      </c>
      <c r="T156" s="58">
        <v>200275000</v>
      </c>
      <c r="U156" s="56">
        <v>2276745239</v>
      </c>
      <c r="V156" s="59">
        <v>424403685</v>
      </c>
    </row>
    <row r="157" spans="1:22" s="10" customFormat="1" ht="12.75" customHeight="1">
      <c r="A157" s="27"/>
      <c r="B157" s="128" t="s">
        <v>81</v>
      </c>
      <c r="C157" s="109" t="s">
        <v>82</v>
      </c>
      <c r="D157" s="110">
        <v>928669586</v>
      </c>
      <c r="E157" s="111">
        <v>741117220</v>
      </c>
      <c r="F157" s="111">
        <v>53465493</v>
      </c>
      <c r="G157" s="111">
        <v>0</v>
      </c>
      <c r="H157" s="111">
        <v>0</v>
      </c>
      <c r="I157" s="111">
        <v>37010215</v>
      </c>
      <c r="J157" s="111">
        <v>152378740</v>
      </c>
      <c r="K157" s="111">
        <v>1422150560</v>
      </c>
      <c r="L157" s="112">
        <v>3334791814</v>
      </c>
      <c r="M157" s="113">
        <v>633248273</v>
      </c>
      <c r="N157" s="114">
        <v>976346598</v>
      </c>
      <c r="O157" s="111">
        <v>101016087</v>
      </c>
      <c r="P157" s="114">
        <v>29630411</v>
      </c>
      <c r="Q157" s="114">
        <v>110816101</v>
      </c>
      <c r="R157" s="114">
        <v>0</v>
      </c>
      <c r="S157" s="114">
        <v>1290309000</v>
      </c>
      <c r="T157" s="114">
        <v>293881270</v>
      </c>
      <c r="U157" s="112">
        <v>3435247740</v>
      </c>
      <c r="V157" s="59">
        <v>534657450</v>
      </c>
    </row>
    <row r="158" spans="1:22" s="10" customFormat="1" ht="12.75" customHeight="1">
      <c r="A158" s="25"/>
      <c r="B158" s="52" t="s">
        <v>353</v>
      </c>
      <c r="C158" s="53" t="s">
        <v>354</v>
      </c>
      <c r="D158" s="54">
        <v>28220224</v>
      </c>
      <c r="E158" s="55">
        <v>14507615</v>
      </c>
      <c r="F158" s="55">
        <v>1105833</v>
      </c>
      <c r="G158" s="55">
        <v>0</v>
      </c>
      <c r="H158" s="55">
        <v>0</v>
      </c>
      <c r="I158" s="55">
        <v>1099707</v>
      </c>
      <c r="J158" s="55">
        <v>9465818</v>
      </c>
      <c r="K158" s="55">
        <v>20137197</v>
      </c>
      <c r="L158" s="56">
        <v>74536394</v>
      </c>
      <c r="M158" s="57">
        <v>14421268</v>
      </c>
      <c r="N158" s="58">
        <v>13293608</v>
      </c>
      <c r="O158" s="55">
        <v>8568167</v>
      </c>
      <c r="P158" s="58">
        <v>4316464</v>
      </c>
      <c r="Q158" s="58">
        <v>5130528</v>
      </c>
      <c r="R158" s="58">
        <v>0</v>
      </c>
      <c r="S158" s="58">
        <v>54892000</v>
      </c>
      <c r="T158" s="58">
        <v>7870275</v>
      </c>
      <c r="U158" s="56">
        <v>108492310</v>
      </c>
      <c r="V158" s="59">
        <v>35520000</v>
      </c>
    </row>
    <row r="159" spans="1:22" s="10" customFormat="1" ht="12.75" customHeight="1">
      <c r="A159" s="25"/>
      <c r="B159" s="52" t="s">
        <v>355</v>
      </c>
      <c r="C159" s="53" t="s">
        <v>356</v>
      </c>
      <c r="D159" s="54">
        <v>93644615</v>
      </c>
      <c r="E159" s="55">
        <v>80024927</v>
      </c>
      <c r="F159" s="55">
        <v>33168241</v>
      </c>
      <c r="G159" s="55">
        <v>0</v>
      </c>
      <c r="H159" s="55">
        <v>0</v>
      </c>
      <c r="I159" s="55">
        <v>7588800</v>
      </c>
      <c r="J159" s="55">
        <v>17792654</v>
      </c>
      <c r="K159" s="55">
        <v>99805318</v>
      </c>
      <c r="L159" s="56">
        <v>332024555</v>
      </c>
      <c r="M159" s="57">
        <v>51738181</v>
      </c>
      <c r="N159" s="58">
        <v>83922065</v>
      </c>
      <c r="O159" s="55">
        <v>34838094</v>
      </c>
      <c r="P159" s="58">
        <v>11599139</v>
      </c>
      <c r="Q159" s="58">
        <v>14262507</v>
      </c>
      <c r="R159" s="58">
        <v>0</v>
      </c>
      <c r="S159" s="58">
        <v>69055000</v>
      </c>
      <c r="T159" s="58">
        <v>15085385</v>
      </c>
      <c r="U159" s="56">
        <v>280500371</v>
      </c>
      <c r="V159" s="59">
        <v>17793000</v>
      </c>
    </row>
    <row r="160" spans="1:22" s="10" customFormat="1" ht="12.75" customHeight="1">
      <c r="A160" s="25"/>
      <c r="B160" s="52" t="s">
        <v>357</v>
      </c>
      <c r="C160" s="53" t="s">
        <v>358</v>
      </c>
      <c r="D160" s="54">
        <v>25342508</v>
      </c>
      <c r="E160" s="55">
        <v>11294000</v>
      </c>
      <c r="F160" s="55">
        <v>350576</v>
      </c>
      <c r="G160" s="55">
        <v>0</v>
      </c>
      <c r="H160" s="55">
        <v>0</v>
      </c>
      <c r="I160" s="55">
        <v>224440</v>
      </c>
      <c r="J160" s="55">
        <v>4343000</v>
      </c>
      <c r="K160" s="55">
        <v>25147074</v>
      </c>
      <c r="L160" s="56">
        <v>66701598</v>
      </c>
      <c r="M160" s="57">
        <v>8885000</v>
      </c>
      <c r="N160" s="58">
        <v>8064000</v>
      </c>
      <c r="O160" s="55">
        <v>3682000</v>
      </c>
      <c r="P160" s="58">
        <v>1494000</v>
      </c>
      <c r="Q160" s="58">
        <v>1463000</v>
      </c>
      <c r="R160" s="58">
        <v>0</v>
      </c>
      <c r="S160" s="58">
        <v>33550804</v>
      </c>
      <c r="T160" s="58">
        <v>5577899</v>
      </c>
      <c r="U160" s="56">
        <v>62716703</v>
      </c>
      <c r="V160" s="59">
        <v>8165804</v>
      </c>
    </row>
    <row r="161" spans="1:22" s="10" customFormat="1" ht="12.75" customHeight="1">
      <c r="A161" s="25"/>
      <c r="B161" s="52" t="s">
        <v>359</v>
      </c>
      <c r="C161" s="53" t="s">
        <v>360</v>
      </c>
      <c r="D161" s="54">
        <v>42269984</v>
      </c>
      <c r="E161" s="55">
        <v>25864632</v>
      </c>
      <c r="F161" s="55">
        <v>116830</v>
      </c>
      <c r="G161" s="55">
        <v>0</v>
      </c>
      <c r="H161" s="55">
        <v>0</v>
      </c>
      <c r="I161" s="55">
        <v>2249686</v>
      </c>
      <c r="J161" s="55">
        <v>8619513</v>
      </c>
      <c r="K161" s="55">
        <v>34740400</v>
      </c>
      <c r="L161" s="56">
        <v>113861045</v>
      </c>
      <c r="M161" s="57">
        <v>9309857</v>
      </c>
      <c r="N161" s="58">
        <v>30478454</v>
      </c>
      <c r="O161" s="55">
        <v>11837066</v>
      </c>
      <c r="P161" s="58">
        <v>6886546</v>
      </c>
      <c r="Q161" s="58">
        <v>7286015</v>
      </c>
      <c r="R161" s="58">
        <v>0</v>
      </c>
      <c r="S161" s="58">
        <v>62125000</v>
      </c>
      <c r="T161" s="58">
        <v>5818081</v>
      </c>
      <c r="U161" s="56">
        <v>133741019</v>
      </c>
      <c r="V161" s="59">
        <v>34463000</v>
      </c>
    </row>
    <row r="162" spans="1:22" s="10" customFormat="1" ht="12.75" customHeight="1">
      <c r="A162" s="25"/>
      <c r="B162" s="52" t="s">
        <v>361</v>
      </c>
      <c r="C162" s="53" t="s">
        <v>362</v>
      </c>
      <c r="D162" s="54">
        <v>27229900</v>
      </c>
      <c r="E162" s="55">
        <v>8559200</v>
      </c>
      <c r="F162" s="55">
        <v>0</v>
      </c>
      <c r="G162" s="55">
        <v>0</v>
      </c>
      <c r="H162" s="55">
        <v>0</v>
      </c>
      <c r="I162" s="55">
        <v>224200</v>
      </c>
      <c r="J162" s="55">
        <v>2666200</v>
      </c>
      <c r="K162" s="55">
        <v>17445900</v>
      </c>
      <c r="L162" s="56">
        <v>56125400</v>
      </c>
      <c r="M162" s="57">
        <v>6724700</v>
      </c>
      <c r="N162" s="58">
        <v>10291300</v>
      </c>
      <c r="O162" s="55">
        <v>2974500</v>
      </c>
      <c r="P162" s="58">
        <v>2813100</v>
      </c>
      <c r="Q162" s="58">
        <v>2213800</v>
      </c>
      <c r="R162" s="58">
        <v>13400</v>
      </c>
      <c r="S162" s="58">
        <v>59456000</v>
      </c>
      <c r="T162" s="58">
        <v>5684400</v>
      </c>
      <c r="U162" s="56">
        <v>90171200</v>
      </c>
      <c r="V162" s="59">
        <v>33087000</v>
      </c>
    </row>
    <row r="163" spans="1:22" s="10" customFormat="1" ht="12.75" customHeight="1">
      <c r="A163" s="25"/>
      <c r="B163" s="52" t="s">
        <v>363</v>
      </c>
      <c r="C163" s="53" t="s">
        <v>364</v>
      </c>
      <c r="D163" s="54">
        <v>29924979</v>
      </c>
      <c r="E163" s="55">
        <v>8755370</v>
      </c>
      <c r="F163" s="55">
        <v>5375621</v>
      </c>
      <c r="G163" s="55">
        <v>0</v>
      </c>
      <c r="H163" s="55">
        <v>0</v>
      </c>
      <c r="I163" s="55">
        <v>1598733</v>
      </c>
      <c r="J163" s="55">
        <v>5292232</v>
      </c>
      <c r="K163" s="55">
        <v>21503735</v>
      </c>
      <c r="L163" s="56">
        <v>72450670</v>
      </c>
      <c r="M163" s="57">
        <v>5339279</v>
      </c>
      <c r="N163" s="58">
        <v>9632158</v>
      </c>
      <c r="O163" s="55">
        <v>6939621</v>
      </c>
      <c r="P163" s="58">
        <v>1099548</v>
      </c>
      <c r="Q163" s="58">
        <v>1149513</v>
      </c>
      <c r="R163" s="58">
        <v>0</v>
      </c>
      <c r="S163" s="58">
        <v>31815000</v>
      </c>
      <c r="T163" s="58">
        <v>2848601</v>
      </c>
      <c r="U163" s="56">
        <v>58823720</v>
      </c>
      <c r="V163" s="59">
        <v>8679131</v>
      </c>
    </row>
    <row r="164" spans="1:22" s="10" customFormat="1" ht="12.75" customHeight="1">
      <c r="A164" s="25"/>
      <c r="B164" s="52" t="s">
        <v>365</v>
      </c>
      <c r="C164" s="53" t="s">
        <v>366</v>
      </c>
      <c r="D164" s="54">
        <v>37978539</v>
      </c>
      <c r="E164" s="55">
        <v>18850249</v>
      </c>
      <c r="F164" s="55">
        <v>1420402</v>
      </c>
      <c r="G164" s="55">
        <v>0</v>
      </c>
      <c r="H164" s="55">
        <v>0</v>
      </c>
      <c r="I164" s="55">
        <v>886238</v>
      </c>
      <c r="J164" s="55">
        <v>41368920</v>
      </c>
      <c r="K164" s="55">
        <v>93707215</v>
      </c>
      <c r="L164" s="56">
        <v>194211563</v>
      </c>
      <c r="M164" s="57">
        <v>6035684</v>
      </c>
      <c r="N164" s="58">
        <v>12430093</v>
      </c>
      <c r="O164" s="55">
        <v>6709859</v>
      </c>
      <c r="P164" s="58">
        <v>4028499</v>
      </c>
      <c r="Q164" s="58">
        <v>4445751</v>
      </c>
      <c r="R164" s="58">
        <v>0</v>
      </c>
      <c r="S164" s="58">
        <v>50674000</v>
      </c>
      <c r="T164" s="58">
        <v>42251562</v>
      </c>
      <c r="U164" s="56">
        <v>126575448</v>
      </c>
      <c r="V164" s="59">
        <v>13170000</v>
      </c>
    </row>
    <row r="165" spans="1:22" s="10" customFormat="1" ht="12.75" customHeight="1">
      <c r="A165" s="25"/>
      <c r="B165" s="52" t="s">
        <v>367</v>
      </c>
      <c r="C165" s="53" t="s">
        <v>368</v>
      </c>
      <c r="D165" s="54">
        <v>57256354</v>
      </c>
      <c r="E165" s="55">
        <v>23056378</v>
      </c>
      <c r="F165" s="55">
        <v>400000</v>
      </c>
      <c r="G165" s="55">
        <v>0</v>
      </c>
      <c r="H165" s="55">
        <v>0</v>
      </c>
      <c r="I165" s="55">
        <v>0</v>
      </c>
      <c r="J165" s="55">
        <v>11387766</v>
      </c>
      <c r="K165" s="55">
        <v>69319218</v>
      </c>
      <c r="L165" s="56">
        <v>161419716</v>
      </c>
      <c r="M165" s="57">
        <v>11073398</v>
      </c>
      <c r="N165" s="58">
        <v>36184779</v>
      </c>
      <c r="O165" s="55">
        <v>14434246</v>
      </c>
      <c r="P165" s="58">
        <v>9505493</v>
      </c>
      <c r="Q165" s="58">
        <v>6848859</v>
      </c>
      <c r="R165" s="58">
        <v>0</v>
      </c>
      <c r="S165" s="58">
        <v>67253000</v>
      </c>
      <c r="T165" s="58">
        <v>20486719</v>
      </c>
      <c r="U165" s="56">
        <v>165786494</v>
      </c>
      <c r="V165" s="59">
        <v>14115500</v>
      </c>
    </row>
    <row r="166" spans="1:22" s="10" customFormat="1" ht="12.75" customHeight="1">
      <c r="A166" s="25"/>
      <c r="B166" s="52" t="s">
        <v>369</v>
      </c>
      <c r="C166" s="53" t="s">
        <v>370</v>
      </c>
      <c r="D166" s="54">
        <v>86497911</v>
      </c>
      <c r="E166" s="55">
        <v>64962822</v>
      </c>
      <c r="F166" s="55">
        <v>2703198</v>
      </c>
      <c r="G166" s="55">
        <v>0</v>
      </c>
      <c r="H166" s="55">
        <v>0</v>
      </c>
      <c r="I166" s="55">
        <v>2381080</v>
      </c>
      <c r="J166" s="55">
        <v>7645369</v>
      </c>
      <c r="K166" s="55">
        <v>91141665</v>
      </c>
      <c r="L166" s="56">
        <v>255332045</v>
      </c>
      <c r="M166" s="57">
        <v>30753954</v>
      </c>
      <c r="N166" s="58">
        <v>61584952</v>
      </c>
      <c r="O166" s="55">
        <v>34144725</v>
      </c>
      <c r="P166" s="58">
        <v>21922905</v>
      </c>
      <c r="Q166" s="58">
        <v>13263926</v>
      </c>
      <c r="R166" s="58">
        <v>176874</v>
      </c>
      <c r="S166" s="58">
        <v>66410997</v>
      </c>
      <c r="T166" s="58">
        <v>39059982</v>
      </c>
      <c r="U166" s="56">
        <v>267318315</v>
      </c>
      <c r="V166" s="59">
        <v>19267000</v>
      </c>
    </row>
    <row r="167" spans="1:22" s="10" customFormat="1" ht="12.75" customHeight="1">
      <c r="A167" s="25"/>
      <c r="B167" s="52" t="s">
        <v>371</v>
      </c>
      <c r="C167" s="53" t="s">
        <v>372</v>
      </c>
      <c r="D167" s="54">
        <v>21320212</v>
      </c>
      <c r="E167" s="55">
        <v>13022942</v>
      </c>
      <c r="F167" s="55">
        <v>0</v>
      </c>
      <c r="G167" s="55">
        <v>0</v>
      </c>
      <c r="H167" s="55">
        <v>0</v>
      </c>
      <c r="I167" s="55">
        <v>0</v>
      </c>
      <c r="J167" s="55">
        <v>3468928</v>
      </c>
      <c r="K167" s="55">
        <v>42513396</v>
      </c>
      <c r="L167" s="56">
        <v>80325478</v>
      </c>
      <c r="M167" s="57">
        <v>7583793</v>
      </c>
      <c r="N167" s="58">
        <v>9426716</v>
      </c>
      <c r="O167" s="55">
        <v>2953652</v>
      </c>
      <c r="P167" s="58">
        <v>1479682</v>
      </c>
      <c r="Q167" s="58">
        <v>2323998</v>
      </c>
      <c r="R167" s="58">
        <v>0</v>
      </c>
      <c r="S167" s="58">
        <v>37755441</v>
      </c>
      <c r="T167" s="58">
        <v>19590326</v>
      </c>
      <c r="U167" s="56">
        <v>81113608</v>
      </c>
      <c r="V167" s="59">
        <v>9958441</v>
      </c>
    </row>
    <row r="168" spans="1:22" s="10" customFormat="1" ht="12.75" customHeight="1">
      <c r="A168" s="25"/>
      <c r="B168" s="52" t="s">
        <v>373</v>
      </c>
      <c r="C168" s="53" t="s">
        <v>374</v>
      </c>
      <c r="D168" s="54">
        <v>20271394</v>
      </c>
      <c r="E168" s="55">
        <v>10676000</v>
      </c>
      <c r="F168" s="55">
        <v>247000</v>
      </c>
      <c r="G168" s="55">
        <v>0</v>
      </c>
      <c r="H168" s="55">
        <v>0</v>
      </c>
      <c r="I168" s="55">
        <v>162405</v>
      </c>
      <c r="J168" s="55">
        <v>6110394</v>
      </c>
      <c r="K168" s="55">
        <v>33945409</v>
      </c>
      <c r="L168" s="56">
        <v>71412602</v>
      </c>
      <c r="M168" s="57">
        <v>1636633</v>
      </c>
      <c r="N168" s="58">
        <v>4756859</v>
      </c>
      <c r="O168" s="55">
        <v>3061788</v>
      </c>
      <c r="P168" s="58">
        <v>2442282</v>
      </c>
      <c r="Q168" s="58">
        <v>2059973</v>
      </c>
      <c r="R168" s="58">
        <v>0</v>
      </c>
      <c r="S168" s="58">
        <v>37695999</v>
      </c>
      <c r="T168" s="58">
        <v>2256204</v>
      </c>
      <c r="U168" s="56">
        <v>53909738</v>
      </c>
      <c r="V168" s="59">
        <v>9399999</v>
      </c>
    </row>
    <row r="169" spans="1:22" s="10" customFormat="1" ht="12.75" customHeight="1">
      <c r="A169" s="25"/>
      <c r="B169" s="52" t="s">
        <v>375</v>
      </c>
      <c r="C169" s="53" t="s">
        <v>376</v>
      </c>
      <c r="D169" s="54">
        <v>29841859</v>
      </c>
      <c r="E169" s="55">
        <v>6713811</v>
      </c>
      <c r="F169" s="55">
        <v>732683</v>
      </c>
      <c r="G169" s="55">
        <v>0</v>
      </c>
      <c r="H169" s="55">
        <v>0</v>
      </c>
      <c r="I169" s="55">
        <v>404988</v>
      </c>
      <c r="J169" s="55">
        <v>0</v>
      </c>
      <c r="K169" s="55">
        <v>25927210</v>
      </c>
      <c r="L169" s="56">
        <v>63620551</v>
      </c>
      <c r="M169" s="57">
        <v>8860244</v>
      </c>
      <c r="N169" s="58">
        <v>16593317</v>
      </c>
      <c r="O169" s="55">
        <v>4886568</v>
      </c>
      <c r="P169" s="58">
        <v>3511799</v>
      </c>
      <c r="Q169" s="58">
        <v>1863872</v>
      </c>
      <c r="R169" s="58">
        <v>0</v>
      </c>
      <c r="S169" s="58">
        <v>47695999</v>
      </c>
      <c r="T169" s="58">
        <v>9320772</v>
      </c>
      <c r="U169" s="56">
        <v>92732571</v>
      </c>
      <c r="V169" s="59">
        <v>18576550</v>
      </c>
    </row>
    <row r="170" spans="1:22" s="10" customFormat="1" ht="12.75" customHeight="1">
      <c r="A170" s="25"/>
      <c r="B170" s="52" t="s">
        <v>377</v>
      </c>
      <c r="C170" s="53" t="s">
        <v>378</v>
      </c>
      <c r="D170" s="54">
        <v>47255001</v>
      </c>
      <c r="E170" s="55">
        <v>21480261</v>
      </c>
      <c r="F170" s="55">
        <v>0</v>
      </c>
      <c r="G170" s="55">
        <v>0</v>
      </c>
      <c r="H170" s="55">
        <v>0</v>
      </c>
      <c r="I170" s="55">
        <v>1543122</v>
      </c>
      <c r="J170" s="55">
        <v>7662</v>
      </c>
      <c r="K170" s="55">
        <v>45898998</v>
      </c>
      <c r="L170" s="56">
        <v>116185044</v>
      </c>
      <c r="M170" s="57">
        <v>20553728</v>
      </c>
      <c r="N170" s="58">
        <v>19317000</v>
      </c>
      <c r="O170" s="55">
        <v>14268289</v>
      </c>
      <c r="P170" s="58">
        <v>4683000</v>
      </c>
      <c r="Q170" s="58">
        <v>2010000</v>
      </c>
      <c r="R170" s="58">
        <v>0</v>
      </c>
      <c r="S170" s="58">
        <v>48507243</v>
      </c>
      <c r="T170" s="58">
        <v>21847297</v>
      </c>
      <c r="U170" s="56">
        <v>131186557</v>
      </c>
      <c r="V170" s="59">
        <v>13029000</v>
      </c>
    </row>
    <row r="171" spans="1:22" s="10" customFormat="1" ht="12.75" customHeight="1">
      <c r="A171" s="25"/>
      <c r="B171" s="52" t="s">
        <v>379</v>
      </c>
      <c r="C171" s="53" t="s">
        <v>380</v>
      </c>
      <c r="D171" s="54">
        <v>68676401</v>
      </c>
      <c r="E171" s="55">
        <v>44099000</v>
      </c>
      <c r="F171" s="55">
        <v>633000</v>
      </c>
      <c r="G171" s="55">
        <v>0</v>
      </c>
      <c r="H171" s="55">
        <v>0</v>
      </c>
      <c r="I171" s="55">
        <v>5504604</v>
      </c>
      <c r="J171" s="55">
        <v>15934909</v>
      </c>
      <c r="K171" s="55">
        <v>60865745</v>
      </c>
      <c r="L171" s="56">
        <v>195713659</v>
      </c>
      <c r="M171" s="57">
        <v>13774228</v>
      </c>
      <c r="N171" s="58">
        <v>43055407</v>
      </c>
      <c r="O171" s="55">
        <v>19698261</v>
      </c>
      <c r="P171" s="58">
        <v>5144543</v>
      </c>
      <c r="Q171" s="58">
        <v>3588614</v>
      </c>
      <c r="R171" s="58">
        <v>0</v>
      </c>
      <c r="S171" s="58">
        <v>98892000</v>
      </c>
      <c r="T171" s="58">
        <v>7315121</v>
      </c>
      <c r="U171" s="56">
        <v>191468174</v>
      </c>
      <c r="V171" s="59">
        <v>42093000</v>
      </c>
    </row>
    <row r="172" spans="1:22" s="10" customFormat="1" ht="12.75" customHeight="1">
      <c r="A172" s="25"/>
      <c r="B172" s="52" t="s">
        <v>381</v>
      </c>
      <c r="C172" s="53" t="s">
        <v>382</v>
      </c>
      <c r="D172" s="54">
        <v>108266471</v>
      </c>
      <c r="E172" s="55">
        <v>58723296</v>
      </c>
      <c r="F172" s="55">
        <v>3100217</v>
      </c>
      <c r="G172" s="55">
        <v>0</v>
      </c>
      <c r="H172" s="55">
        <v>0</v>
      </c>
      <c r="I172" s="55">
        <v>1108295</v>
      </c>
      <c r="J172" s="55">
        <v>17267311</v>
      </c>
      <c r="K172" s="55">
        <v>57792563</v>
      </c>
      <c r="L172" s="56">
        <v>246258153</v>
      </c>
      <c r="M172" s="57">
        <v>23272790</v>
      </c>
      <c r="N172" s="58">
        <v>81277164</v>
      </c>
      <c r="O172" s="55">
        <v>19397323</v>
      </c>
      <c r="P172" s="58">
        <v>12188743</v>
      </c>
      <c r="Q172" s="58">
        <v>8844104</v>
      </c>
      <c r="R172" s="58">
        <v>0</v>
      </c>
      <c r="S172" s="58">
        <v>121363000</v>
      </c>
      <c r="T172" s="58">
        <v>13130229</v>
      </c>
      <c r="U172" s="56">
        <v>279473353</v>
      </c>
      <c r="V172" s="59">
        <v>33215200</v>
      </c>
    </row>
    <row r="173" spans="1:22" s="10" customFormat="1" ht="12.75" customHeight="1">
      <c r="A173" s="25"/>
      <c r="B173" s="52" t="s">
        <v>383</v>
      </c>
      <c r="C173" s="53" t="s">
        <v>384</v>
      </c>
      <c r="D173" s="54">
        <v>30788458</v>
      </c>
      <c r="E173" s="55">
        <v>0</v>
      </c>
      <c r="F173" s="55">
        <v>1435494</v>
      </c>
      <c r="G173" s="55">
        <v>0</v>
      </c>
      <c r="H173" s="55">
        <v>0</v>
      </c>
      <c r="I173" s="55">
        <v>0</v>
      </c>
      <c r="J173" s="55">
        <v>0</v>
      </c>
      <c r="K173" s="55">
        <v>25493300</v>
      </c>
      <c r="L173" s="56">
        <v>57717252</v>
      </c>
      <c r="M173" s="57">
        <v>4674492</v>
      </c>
      <c r="N173" s="58">
        <v>0</v>
      </c>
      <c r="O173" s="55">
        <v>4621768</v>
      </c>
      <c r="P173" s="58">
        <v>1917455</v>
      </c>
      <c r="Q173" s="58">
        <v>3094305</v>
      </c>
      <c r="R173" s="58">
        <v>0</v>
      </c>
      <c r="S173" s="58">
        <v>38636000</v>
      </c>
      <c r="T173" s="58">
        <v>4881674</v>
      </c>
      <c r="U173" s="56">
        <v>57825694</v>
      </c>
      <c r="V173" s="59">
        <v>10691000</v>
      </c>
    </row>
    <row r="174" spans="1:22" s="10" customFormat="1" ht="12.75" customHeight="1">
      <c r="A174" s="25"/>
      <c r="B174" s="52" t="s">
        <v>385</v>
      </c>
      <c r="C174" s="53" t="s">
        <v>386</v>
      </c>
      <c r="D174" s="54">
        <v>85543539</v>
      </c>
      <c r="E174" s="55">
        <v>42131000</v>
      </c>
      <c r="F174" s="55">
        <v>17757792</v>
      </c>
      <c r="G174" s="55">
        <v>0</v>
      </c>
      <c r="H174" s="55">
        <v>0</v>
      </c>
      <c r="I174" s="55">
        <v>5749000</v>
      </c>
      <c r="J174" s="55">
        <v>12466105</v>
      </c>
      <c r="K174" s="55">
        <v>76545371</v>
      </c>
      <c r="L174" s="56">
        <v>240192807</v>
      </c>
      <c r="M174" s="57">
        <v>37419454</v>
      </c>
      <c r="N174" s="58">
        <v>57055973</v>
      </c>
      <c r="O174" s="55">
        <v>55213926</v>
      </c>
      <c r="P174" s="58">
        <v>23663150</v>
      </c>
      <c r="Q174" s="58">
        <v>28076127</v>
      </c>
      <c r="R174" s="58">
        <v>0</v>
      </c>
      <c r="S174" s="58">
        <v>60974100</v>
      </c>
      <c r="T174" s="58">
        <v>11214499</v>
      </c>
      <c r="U174" s="56">
        <v>273617229</v>
      </c>
      <c r="V174" s="59">
        <v>17100000</v>
      </c>
    </row>
    <row r="175" spans="1:22" s="10" customFormat="1" ht="12.75" customHeight="1">
      <c r="A175" s="25"/>
      <c r="B175" s="52" t="s">
        <v>387</v>
      </c>
      <c r="C175" s="53" t="s">
        <v>388</v>
      </c>
      <c r="D175" s="54">
        <v>32584021</v>
      </c>
      <c r="E175" s="55">
        <v>25511785</v>
      </c>
      <c r="F175" s="55">
        <v>0</v>
      </c>
      <c r="G175" s="55">
        <v>0</v>
      </c>
      <c r="H175" s="55">
        <v>0</v>
      </c>
      <c r="I175" s="55">
        <v>0</v>
      </c>
      <c r="J175" s="55">
        <v>6102913</v>
      </c>
      <c r="K175" s="55">
        <v>39054745</v>
      </c>
      <c r="L175" s="56">
        <v>103253464</v>
      </c>
      <c r="M175" s="57">
        <v>16466178</v>
      </c>
      <c r="N175" s="58">
        <v>29950715</v>
      </c>
      <c r="O175" s="55">
        <v>8390083</v>
      </c>
      <c r="P175" s="58">
        <v>4589464</v>
      </c>
      <c r="Q175" s="58">
        <v>6537263</v>
      </c>
      <c r="R175" s="58">
        <v>0</v>
      </c>
      <c r="S175" s="58">
        <v>46709000</v>
      </c>
      <c r="T175" s="58">
        <v>14029915</v>
      </c>
      <c r="U175" s="56">
        <v>126672618</v>
      </c>
      <c r="V175" s="59">
        <v>22606000</v>
      </c>
    </row>
    <row r="176" spans="1:22" s="10" customFormat="1" ht="12.75" customHeight="1">
      <c r="A176" s="25"/>
      <c r="B176" s="52" t="s">
        <v>389</v>
      </c>
      <c r="C176" s="53" t="s">
        <v>390</v>
      </c>
      <c r="D176" s="54">
        <v>348933183</v>
      </c>
      <c r="E176" s="55">
        <v>187425000</v>
      </c>
      <c r="F176" s="55">
        <v>7350000</v>
      </c>
      <c r="G176" s="55">
        <v>0</v>
      </c>
      <c r="H176" s="55">
        <v>0</v>
      </c>
      <c r="I176" s="55">
        <v>12836078</v>
      </c>
      <c r="J176" s="55">
        <v>14000000</v>
      </c>
      <c r="K176" s="55">
        <v>218612330</v>
      </c>
      <c r="L176" s="56">
        <v>789156591</v>
      </c>
      <c r="M176" s="57">
        <v>105429335</v>
      </c>
      <c r="N176" s="58">
        <v>335655604</v>
      </c>
      <c r="O176" s="55">
        <v>66765749</v>
      </c>
      <c r="P176" s="58">
        <v>36736462</v>
      </c>
      <c r="Q176" s="58">
        <v>35292481</v>
      </c>
      <c r="R176" s="58">
        <v>0</v>
      </c>
      <c r="S176" s="58">
        <v>125729000</v>
      </c>
      <c r="T176" s="58">
        <v>59978239</v>
      </c>
      <c r="U176" s="56">
        <v>765586870</v>
      </c>
      <c r="V176" s="59">
        <v>28874348</v>
      </c>
    </row>
    <row r="177" spans="1:22" s="10" customFormat="1" ht="12.75" customHeight="1">
      <c r="A177" s="25"/>
      <c r="B177" s="52" t="s">
        <v>83</v>
      </c>
      <c r="C177" s="53" t="s">
        <v>84</v>
      </c>
      <c r="D177" s="54">
        <v>760561532</v>
      </c>
      <c r="E177" s="55">
        <v>498960000</v>
      </c>
      <c r="F177" s="55">
        <v>99550000</v>
      </c>
      <c r="G177" s="55">
        <v>0</v>
      </c>
      <c r="H177" s="55">
        <v>0</v>
      </c>
      <c r="I177" s="55">
        <v>24663145</v>
      </c>
      <c r="J177" s="55">
        <v>248650000</v>
      </c>
      <c r="K177" s="55">
        <v>555789934</v>
      </c>
      <c r="L177" s="56">
        <v>2188174611</v>
      </c>
      <c r="M177" s="57">
        <v>594269890</v>
      </c>
      <c r="N177" s="58">
        <v>781007276</v>
      </c>
      <c r="O177" s="55">
        <v>287935597</v>
      </c>
      <c r="P177" s="58">
        <v>67631483</v>
      </c>
      <c r="Q177" s="58">
        <v>50579025</v>
      </c>
      <c r="R177" s="58">
        <v>0</v>
      </c>
      <c r="S177" s="58">
        <v>430952000</v>
      </c>
      <c r="T177" s="58">
        <v>211235207</v>
      </c>
      <c r="U177" s="56">
        <v>2423610478</v>
      </c>
      <c r="V177" s="59">
        <v>226036358</v>
      </c>
    </row>
    <row r="178" spans="1:22" s="10" customFormat="1" ht="12.75" customHeight="1">
      <c r="A178" s="25"/>
      <c r="B178" s="60" t="s">
        <v>391</v>
      </c>
      <c r="C178" s="53" t="s">
        <v>392</v>
      </c>
      <c r="D178" s="54">
        <v>62891121</v>
      </c>
      <c r="E178" s="55">
        <v>41238400</v>
      </c>
      <c r="F178" s="55">
        <v>7508124</v>
      </c>
      <c r="G178" s="55">
        <v>2965000</v>
      </c>
      <c r="H178" s="55">
        <v>14826000</v>
      </c>
      <c r="I178" s="55">
        <v>6555117</v>
      </c>
      <c r="J178" s="55">
        <v>15427604</v>
      </c>
      <c r="K178" s="55">
        <v>77404574</v>
      </c>
      <c r="L178" s="56">
        <v>228815940</v>
      </c>
      <c r="M178" s="57">
        <v>7924716</v>
      </c>
      <c r="N178" s="58">
        <v>33811000</v>
      </c>
      <c r="O178" s="55">
        <v>16607000</v>
      </c>
      <c r="P178" s="58">
        <v>2325000</v>
      </c>
      <c r="Q178" s="58">
        <v>9543000</v>
      </c>
      <c r="R178" s="58">
        <v>0</v>
      </c>
      <c r="S178" s="58">
        <v>84345152</v>
      </c>
      <c r="T178" s="58">
        <v>31520524</v>
      </c>
      <c r="U178" s="56">
        <v>186076392</v>
      </c>
      <c r="V178" s="59">
        <v>0</v>
      </c>
    </row>
    <row r="179" spans="1:22" s="10" customFormat="1" ht="12.75" customHeight="1">
      <c r="A179" s="25"/>
      <c r="B179" s="52" t="s">
        <v>393</v>
      </c>
      <c r="C179" s="53" t="s">
        <v>394</v>
      </c>
      <c r="D179" s="54">
        <v>44701757</v>
      </c>
      <c r="E179" s="55">
        <v>40626365</v>
      </c>
      <c r="F179" s="55">
        <v>7905000</v>
      </c>
      <c r="G179" s="55">
        <v>0</v>
      </c>
      <c r="H179" s="55">
        <v>0</v>
      </c>
      <c r="I179" s="55">
        <v>266135</v>
      </c>
      <c r="J179" s="55">
        <v>28922301</v>
      </c>
      <c r="K179" s="55">
        <v>41894106</v>
      </c>
      <c r="L179" s="56">
        <v>164315664</v>
      </c>
      <c r="M179" s="57">
        <v>9926626</v>
      </c>
      <c r="N179" s="58">
        <v>21950348</v>
      </c>
      <c r="O179" s="55">
        <v>9224801</v>
      </c>
      <c r="P179" s="58">
        <v>7063358</v>
      </c>
      <c r="Q179" s="58">
        <v>6857400</v>
      </c>
      <c r="R179" s="58">
        <v>0</v>
      </c>
      <c r="S179" s="58">
        <v>81767212</v>
      </c>
      <c r="T179" s="58">
        <v>17917707</v>
      </c>
      <c r="U179" s="56">
        <v>154707452</v>
      </c>
      <c r="V179" s="59">
        <v>31794964</v>
      </c>
    </row>
    <row r="180" spans="1:22" s="10" customFormat="1" ht="12.75" customHeight="1">
      <c r="A180" s="25"/>
      <c r="B180" s="52" t="s">
        <v>395</v>
      </c>
      <c r="C180" s="53" t="s">
        <v>396</v>
      </c>
      <c r="D180" s="54">
        <v>109546777</v>
      </c>
      <c r="E180" s="55">
        <v>72821685</v>
      </c>
      <c r="F180" s="55">
        <v>25200000</v>
      </c>
      <c r="G180" s="55">
        <v>0</v>
      </c>
      <c r="H180" s="55">
        <v>0</v>
      </c>
      <c r="I180" s="55">
        <v>0</v>
      </c>
      <c r="J180" s="55">
        <v>13180892</v>
      </c>
      <c r="K180" s="55">
        <v>106267151</v>
      </c>
      <c r="L180" s="56">
        <v>327016505</v>
      </c>
      <c r="M180" s="57">
        <v>29694577</v>
      </c>
      <c r="N180" s="58">
        <v>90667583</v>
      </c>
      <c r="O180" s="55">
        <v>45211082</v>
      </c>
      <c r="P180" s="58">
        <v>20474185</v>
      </c>
      <c r="Q180" s="58">
        <v>10783675</v>
      </c>
      <c r="R180" s="58">
        <v>0</v>
      </c>
      <c r="S180" s="58">
        <v>123555756</v>
      </c>
      <c r="T180" s="58">
        <v>40849601</v>
      </c>
      <c r="U180" s="56">
        <v>361236459</v>
      </c>
      <c r="V180" s="59">
        <v>17746629</v>
      </c>
    </row>
    <row r="181" spans="1:22" s="10" customFormat="1" ht="12.75" customHeight="1">
      <c r="A181" s="25"/>
      <c r="B181" s="52" t="s">
        <v>397</v>
      </c>
      <c r="C181" s="53" t="s">
        <v>398</v>
      </c>
      <c r="D181" s="54">
        <v>72100374</v>
      </c>
      <c r="E181" s="55">
        <v>7284295</v>
      </c>
      <c r="F181" s="55">
        <v>7186419</v>
      </c>
      <c r="G181" s="55">
        <v>0</v>
      </c>
      <c r="H181" s="55">
        <v>0</v>
      </c>
      <c r="I181" s="55">
        <v>283968</v>
      </c>
      <c r="J181" s="55">
        <v>21298508</v>
      </c>
      <c r="K181" s="55">
        <v>85437115</v>
      </c>
      <c r="L181" s="56">
        <v>193590679</v>
      </c>
      <c r="M181" s="57">
        <v>28086876</v>
      </c>
      <c r="N181" s="58">
        <v>6025618</v>
      </c>
      <c r="O181" s="55">
        <v>12998757</v>
      </c>
      <c r="P181" s="58">
        <v>2218406</v>
      </c>
      <c r="Q181" s="58">
        <v>1277120</v>
      </c>
      <c r="R181" s="58">
        <v>0</v>
      </c>
      <c r="S181" s="58">
        <v>254108000</v>
      </c>
      <c r="T181" s="58">
        <v>3718215</v>
      </c>
      <c r="U181" s="56">
        <v>308432992</v>
      </c>
      <c r="V181" s="59">
        <v>110025000</v>
      </c>
    </row>
    <row r="182" spans="1:22" s="10" customFormat="1" ht="12.75" customHeight="1">
      <c r="A182" s="25"/>
      <c r="B182" s="52" t="s">
        <v>399</v>
      </c>
      <c r="C182" s="53" t="s">
        <v>400</v>
      </c>
      <c r="D182" s="54">
        <v>133219994</v>
      </c>
      <c r="E182" s="55">
        <v>84595375</v>
      </c>
      <c r="F182" s="55">
        <v>26151230</v>
      </c>
      <c r="G182" s="55">
        <v>0</v>
      </c>
      <c r="H182" s="55">
        <v>0</v>
      </c>
      <c r="I182" s="55">
        <v>5706461</v>
      </c>
      <c r="J182" s="55">
        <v>1090890</v>
      </c>
      <c r="K182" s="55">
        <v>151280522</v>
      </c>
      <c r="L182" s="56">
        <v>402044472</v>
      </c>
      <c r="M182" s="57">
        <v>47079856</v>
      </c>
      <c r="N182" s="58">
        <v>106443872</v>
      </c>
      <c r="O182" s="55">
        <v>25251346</v>
      </c>
      <c r="P182" s="58">
        <v>7317570</v>
      </c>
      <c r="Q182" s="58">
        <v>8268196</v>
      </c>
      <c r="R182" s="58">
        <v>0</v>
      </c>
      <c r="S182" s="58">
        <v>313570000</v>
      </c>
      <c r="T182" s="58">
        <v>36385670</v>
      </c>
      <c r="U182" s="56">
        <v>544316510</v>
      </c>
      <c r="V182" s="59">
        <v>139883531</v>
      </c>
    </row>
    <row r="183" spans="1:22" s="10" customFormat="1" ht="12.75" customHeight="1">
      <c r="A183" s="25"/>
      <c r="B183" s="52" t="s">
        <v>401</v>
      </c>
      <c r="C183" s="53" t="s">
        <v>402</v>
      </c>
      <c r="D183" s="54">
        <v>162336765</v>
      </c>
      <c r="E183" s="55">
        <v>124823351</v>
      </c>
      <c r="F183" s="55">
        <v>23388851</v>
      </c>
      <c r="G183" s="55">
        <v>0</v>
      </c>
      <c r="H183" s="55">
        <v>0</v>
      </c>
      <c r="I183" s="55">
        <v>3307120</v>
      </c>
      <c r="J183" s="55">
        <v>14883649</v>
      </c>
      <c r="K183" s="55">
        <v>200399592</v>
      </c>
      <c r="L183" s="56">
        <v>529139328</v>
      </c>
      <c r="M183" s="57">
        <v>59161073</v>
      </c>
      <c r="N183" s="58">
        <v>140606534</v>
      </c>
      <c r="O183" s="55">
        <v>74972485</v>
      </c>
      <c r="P183" s="58">
        <v>37900904</v>
      </c>
      <c r="Q183" s="58">
        <v>26899416</v>
      </c>
      <c r="R183" s="58">
        <v>0</v>
      </c>
      <c r="S183" s="58">
        <v>143117000</v>
      </c>
      <c r="T183" s="58">
        <v>6467735</v>
      </c>
      <c r="U183" s="56">
        <v>489125147</v>
      </c>
      <c r="V183" s="59">
        <v>102940000</v>
      </c>
    </row>
    <row r="184" spans="1:22" s="10" customFormat="1" ht="12.75" customHeight="1">
      <c r="A184" s="25"/>
      <c r="B184" s="52" t="s">
        <v>403</v>
      </c>
      <c r="C184" s="53" t="s">
        <v>404</v>
      </c>
      <c r="D184" s="54">
        <v>142532544</v>
      </c>
      <c r="E184" s="55">
        <v>0</v>
      </c>
      <c r="F184" s="55">
        <v>27121761</v>
      </c>
      <c r="G184" s="55">
        <v>0</v>
      </c>
      <c r="H184" s="55">
        <v>0</v>
      </c>
      <c r="I184" s="55">
        <v>210764</v>
      </c>
      <c r="J184" s="55">
        <v>42868067</v>
      </c>
      <c r="K184" s="55">
        <v>289979460</v>
      </c>
      <c r="L184" s="56">
        <v>502712596</v>
      </c>
      <c r="M184" s="57">
        <v>52046184</v>
      </c>
      <c r="N184" s="58">
        <v>0</v>
      </c>
      <c r="O184" s="55">
        <v>22844765</v>
      </c>
      <c r="P184" s="58">
        <v>0</v>
      </c>
      <c r="Q184" s="58">
        <v>20306305</v>
      </c>
      <c r="R184" s="58">
        <v>0</v>
      </c>
      <c r="S184" s="58">
        <v>532680000</v>
      </c>
      <c r="T184" s="58">
        <v>27482869</v>
      </c>
      <c r="U184" s="56">
        <v>655360123</v>
      </c>
      <c r="V184" s="59">
        <v>194780000</v>
      </c>
    </row>
    <row r="185" spans="1:22" s="10" customFormat="1" ht="12.75" customHeight="1">
      <c r="A185" s="25"/>
      <c r="B185" s="52" t="s">
        <v>85</v>
      </c>
      <c r="C185" s="53" t="s">
        <v>86</v>
      </c>
      <c r="D185" s="54">
        <v>408710000</v>
      </c>
      <c r="E185" s="55">
        <v>480920000</v>
      </c>
      <c r="F185" s="55">
        <v>84950000</v>
      </c>
      <c r="G185" s="55">
        <v>0</v>
      </c>
      <c r="H185" s="55">
        <v>0</v>
      </c>
      <c r="I185" s="55">
        <v>116467000</v>
      </c>
      <c r="J185" s="55">
        <v>285000000</v>
      </c>
      <c r="K185" s="55">
        <v>1060267000</v>
      </c>
      <c r="L185" s="56">
        <v>2436314000</v>
      </c>
      <c r="M185" s="57">
        <v>336016077</v>
      </c>
      <c r="N185" s="58">
        <v>496768118</v>
      </c>
      <c r="O185" s="55">
        <v>161215078</v>
      </c>
      <c r="P185" s="58">
        <v>53478360</v>
      </c>
      <c r="Q185" s="58">
        <v>55862000</v>
      </c>
      <c r="R185" s="58">
        <v>0</v>
      </c>
      <c r="S185" s="58">
        <v>990675000</v>
      </c>
      <c r="T185" s="58">
        <v>116782367</v>
      </c>
      <c r="U185" s="56">
        <v>2210797000</v>
      </c>
      <c r="V185" s="59">
        <v>297797000</v>
      </c>
    </row>
    <row r="186" spans="1:22" s="10" customFormat="1" ht="12.75" customHeight="1">
      <c r="A186" s="25"/>
      <c r="B186" s="52" t="s">
        <v>87</v>
      </c>
      <c r="C186" s="53" t="s">
        <v>88</v>
      </c>
      <c r="D186" s="54">
        <v>736126969</v>
      </c>
      <c r="E186" s="55">
        <v>1731762164</v>
      </c>
      <c r="F186" s="55">
        <v>409557728</v>
      </c>
      <c r="G186" s="55">
        <v>0</v>
      </c>
      <c r="H186" s="55">
        <v>0</v>
      </c>
      <c r="I186" s="55">
        <v>106211514</v>
      </c>
      <c r="J186" s="55">
        <v>500637713</v>
      </c>
      <c r="K186" s="55">
        <v>1544421927</v>
      </c>
      <c r="L186" s="56">
        <v>5028718015</v>
      </c>
      <c r="M186" s="57">
        <v>362089457</v>
      </c>
      <c r="N186" s="58">
        <v>2105406155</v>
      </c>
      <c r="O186" s="55">
        <v>619816941</v>
      </c>
      <c r="P186" s="58">
        <v>334763703</v>
      </c>
      <c r="Q186" s="58">
        <v>166232452</v>
      </c>
      <c r="R186" s="58">
        <v>269011</v>
      </c>
      <c r="S186" s="58">
        <v>1240695602</v>
      </c>
      <c r="T186" s="58">
        <v>704225775</v>
      </c>
      <c r="U186" s="56">
        <v>5533499096</v>
      </c>
      <c r="V186" s="59">
        <v>470684000</v>
      </c>
    </row>
    <row r="187" spans="1:22" s="10" customFormat="1" ht="12.75" customHeight="1">
      <c r="A187" s="25"/>
      <c r="B187" s="52" t="s">
        <v>405</v>
      </c>
      <c r="C187" s="53" t="s">
        <v>406</v>
      </c>
      <c r="D187" s="54">
        <v>54413546</v>
      </c>
      <c r="E187" s="55">
        <v>29913764</v>
      </c>
      <c r="F187" s="55">
        <v>1236345</v>
      </c>
      <c r="G187" s="55">
        <v>0</v>
      </c>
      <c r="H187" s="55">
        <v>0</v>
      </c>
      <c r="I187" s="55">
        <v>1000000</v>
      </c>
      <c r="J187" s="55">
        <v>18990000</v>
      </c>
      <c r="K187" s="55">
        <v>137489589</v>
      </c>
      <c r="L187" s="56">
        <v>243043244</v>
      </c>
      <c r="M187" s="57">
        <v>8432000</v>
      </c>
      <c r="N187" s="58">
        <v>46941468</v>
      </c>
      <c r="O187" s="55">
        <v>12744849</v>
      </c>
      <c r="P187" s="58">
        <v>4847094</v>
      </c>
      <c r="Q187" s="58">
        <v>2421638</v>
      </c>
      <c r="R187" s="58">
        <v>0</v>
      </c>
      <c r="S187" s="58">
        <v>149202000</v>
      </c>
      <c r="T187" s="58">
        <v>73732809</v>
      </c>
      <c r="U187" s="56">
        <v>298321858</v>
      </c>
      <c r="V187" s="59">
        <v>54554650</v>
      </c>
    </row>
    <row r="188" spans="1:22" s="10" customFormat="1" ht="12.75" customHeight="1">
      <c r="A188" s="25"/>
      <c r="B188" s="52" t="s">
        <v>407</v>
      </c>
      <c r="C188" s="53" t="s">
        <v>408</v>
      </c>
      <c r="D188" s="54">
        <v>247586511</v>
      </c>
      <c r="E188" s="55">
        <v>0</v>
      </c>
      <c r="F188" s="55">
        <v>88000000</v>
      </c>
      <c r="G188" s="55">
        <v>0</v>
      </c>
      <c r="H188" s="55">
        <v>0</v>
      </c>
      <c r="I188" s="55">
        <v>7385000</v>
      </c>
      <c r="J188" s="55">
        <v>122026230</v>
      </c>
      <c r="K188" s="55">
        <v>462767284</v>
      </c>
      <c r="L188" s="56">
        <v>927765025</v>
      </c>
      <c r="M188" s="57">
        <v>132173585</v>
      </c>
      <c r="N188" s="58">
        <v>0</v>
      </c>
      <c r="O188" s="55">
        <v>143788142</v>
      </c>
      <c r="P188" s="58">
        <v>3514108</v>
      </c>
      <c r="Q188" s="58">
        <v>12225910</v>
      </c>
      <c r="R188" s="58">
        <v>0</v>
      </c>
      <c r="S188" s="58">
        <v>650474084</v>
      </c>
      <c r="T188" s="58">
        <v>84600370</v>
      </c>
      <c r="U188" s="56">
        <v>1026776199</v>
      </c>
      <c r="V188" s="59">
        <v>221790631</v>
      </c>
    </row>
    <row r="189" spans="1:22" s="10" customFormat="1" ht="12.75" customHeight="1">
      <c r="A189" s="25"/>
      <c r="B189" s="52" t="s">
        <v>409</v>
      </c>
      <c r="C189" s="53" t="s">
        <v>410</v>
      </c>
      <c r="D189" s="54">
        <v>78299815</v>
      </c>
      <c r="E189" s="55">
        <v>0</v>
      </c>
      <c r="F189" s="55">
        <v>0</v>
      </c>
      <c r="G189" s="55">
        <v>0</v>
      </c>
      <c r="H189" s="55">
        <v>0</v>
      </c>
      <c r="I189" s="55">
        <v>63000</v>
      </c>
      <c r="J189" s="55">
        <v>4200000</v>
      </c>
      <c r="K189" s="55">
        <v>74261837</v>
      </c>
      <c r="L189" s="56">
        <v>156824652</v>
      </c>
      <c r="M189" s="57">
        <v>18349055</v>
      </c>
      <c r="N189" s="58">
        <v>0</v>
      </c>
      <c r="O189" s="55">
        <v>0</v>
      </c>
      <c r="P189" s="58">
        <v>0</v>
      </c>
      <c r="Q189" s="58">
        <v>0</v>
      </c>
      <c r="R189" s="58">
        <v>0</v>
      </c>
      <c r="S189" s="58">
        <v>155517999</v>
      </c>
      <c r="T189" s="58">
        <v>9283152</v>
      </c>
      <c r="U189" s="56">
        <v>183150206</v>
      </c>
      <c r="V189" s="59">
        <v>29400000</v>
      </c>
    </row>
    <row r="190" spans="1:22" s="10" customFormat="1" ht="12.75" customHeight="1">
      <c r="A190" s="25"/>
      <c r="B190" s="52" t="s">
        <v>411</v>
      </c>
      <c r="C190" s="53" t="s">
        <v>412</v>
      </c>
      <c r="D190" s="54">
        <v>94965578</v>
      </c>
      <c r="E190" s="55">
        <v>42746679</v>
      </c>
      <c r="F190" s="55">
        <v>844787</v>
      </c>
      <c r="G190" s="55">
        <v>0</v>
      </c>
      <c r="H190" s="55">
        <v>0</v>
      </c>
      <c r="I190" s="55">
        <v>354267</v>
      </c>
      <c r="J190" s="55">
        <v>5714357</v>
      </c>
      <c r="K190" s="55">
        <v>69772974</v>
      </c>
      <c r="L190" s="56">
        <v>214398642</v>
      </c>
      <c r="M190" s="57">
        <v>29998981</v>
      </c>
      <c r="N190" s="58">
        <v>45830892</v>
      </c>
      <c r="O190" s="55">
        <v>6726697</v>
      </c>
      <c r="P190" s="58">
        <v>7641758</v>
      </c>
      <c r="Q190" s="58">
        <v>10296663</v>
      </c>
      <c r="R190" s="58">
        <v>0</v>
      </c>
      <c r="S190" s="58">
        <v>153517000</v>
      </c>
      <c r="T190" s="58">
        <v>4991261</v>
      </c>
      <c r="U190" s="56">
        <v>259003252</v>
      </c>
      <c r="V190" s="59">
        <v>35674000</v>
      </c>
    </row>
    <row r="191" spans="1:22" s="10" customFormat="1" ht="12.75" customHeight="1">
      <c r="A191" s="25"/>
      <c r="B191" s="52" t="s">
        <v>413</v>
      </c>
      <c r="C191" s="53" t="s">
        <v>414</v>
      </c>
      <c r="D191" s="54">
        <v>255476000</v>
      </c>
      <c r="E191" s="55">
        <v>0</v>
      </c>
      <c r="F191" s="55">
        <v>88986550</v>
      </c>
      <c r="G191" s="55">
        <v>0</v>
      </c>
      <c r="H191" s="55">
        <v>0</v>
      </c>
      <c r="I191" s="55">
        <v>4116325</v>
      </c>
      <c r="J191" s="55">
        <v>151765000</v>
      </c>
      <c r="K191" s="55">
        <v>329516038</v>
      </c>
      <c r="L191" s="56">
        <v>829859913</v>
      </c>
      <c r="M191" s="57">
        <v>308065545</v>
      </c>
      <c r="N191" s="58">
        <v>0</v>
      </c>
      <c r="O191" s="55">
        <v>197319771</v>
      </c>
      <c r="P191" s="58">
        <v>46220297</v>
      </c>
      <c r="Q191" s="58">
        <v>40597385</v>
      </c>
      <c r="R191" s="58">
        <v>0</v>
      </c>
      <c r="S191" s="58">
        <v>322043000</v>
      </c>
      <c r="T191" s="58">
        <v>128554971</v>
      </c>
      <c r="U191" s="56">
        <v>1042800969</v>
      </c>
      <c r="V191" s="59">
        <v>61230000</v>
      </c>
    </row>
    <row r="192" spans="1:22" s="10" customFormat="1" ht="12.75" customHeight="1">
      <c r="A192" s="25"/>
      <c r="B192" s="52" t="s">
        <v>415</v>
      </c>
      <c r="C192" s="53" t="s">
        <v>416</v>
      </c>
      <c r="D192" s="54">
        <v>193935000</v>
      </c>
      <c r="E192" s="55">
        <v>90860000</v>
      </c>
      <c r="F192" s="55">
        <v>4000000</v>
      </c>
      <c r="G192" s="55">
        <v>0</v>
      </c>
      <c r="H192" s="55">
        <v>0</v>
      </c>
      <c r="I192" s="55">
        <v>980000</v>
      </c>
      <c r="J192" s="55">
        <v>56463000</v>
      </c>
      <c r="K192" s="55">
        <v>174880000</v>
      </c>
      <c r="L192" s="56">
        <v>521118000</v>
      </c>
      <c r="M192" s="57">
        <v>57970000</v>
      </c>
      <c r="N192" s="58">
        <v>193936000</v>
      </c>
      <c r="O192" s="55">
        <v>56916000</v>
      </c>
      <c r="P192" s="58">
        <v>33728000</v>
      </c>
      <c r="Q192" s="58">
        <v>13702000</v>
      </c>
      <c r="R192" s="58">
        <v>4479000</v>
      </c>
      <c r="S192" s="58">
        <v>170476000</v>
      </c>
      <c r="T192" s="58">
        <v>39470500</v>
      </c>
      <c r="U192" s="56">
        <v>570677500</v>
      </c>
      <c r="V192" s="59">
        <v>42940000</v>
      </c>
    </row>
    <row r="193" spans="1:22" s="10" customFormat="1" ht="12.75" customHeight="1">
      <c r="A193" s="25"/>
      <c r="B193" s="52" t="s">
        <v>417</v>
      </c>
      <c r="C193" s="53" t="s">
        <v>418</v>
      </c>
      <c r="D193" s="54">
        <v>137241654</v>
      </c>
      <c r="E193" s="55">
        <v>46389803</v>
      </c>
      <c r="F193" s="55">
        <v>0</v>
      </c>
      <c r="G193" s="55">
        <v>0</v>
      </c>
      <c r="H193" s="55">
        <v>0</v>
      </c>
      <c r="I193" s="55">
        <v>510401</v>
      </c>
      <c r="J193" s="55">
        <v>22684500</v>
      </c>
      <c r="K193" s="55">
        <v>145238307</v>
      </c>
      <c r="L193" s="56">
        <v>352064665</v>
      </c>
      <c r="M193" s="57">
        <v>45411847</v>
      </c>
      <c r="N193" s="58">
        <v>79270587</v>
      </c>
      <c r="O193" s="55">
        <v>17865014</v>
      </c>
      <c r="P193" s="58">
        <v>5048142</v>
      </c>
      <c r="Q193" s="58">
        <v>10414836</v>
      </c>
      <c r="R193" s="58">
        <v>73720</v>
      </c>
      <c r="S193" s="58">
        <v>226036999</v>
      </c>
      <c r="T193" s="58">
        <v>12913471</v>
      </c>
      <c r="U193" s="56">
        <v>397034616</v>
      </c>
      <c r="V193" s="59">
        <v>52255998</v>
      </c>
    </row>
    <row r="194" spans="1:22" s="10" customFormat="1" ht="12.75" customHeight="1">
      <c r="A194" s="25"/>
      <c r="B194" s="52" t="s">
        <v>419</v>
      </c>
      <c r="C194" s="53" t="s">
        <v>420</v>
      </c>
      <c r="D194" s="54">
        <v>170119994</v>
      </c>
      <c r="E194" s="55">
        <v>110875533</v>
      </c>
      <c r="F194" s="55">
        <v>0</v>
      </c>
      <c r="G194" s="55">
        <v>0</v>
      </c>
      <c r="H194" s="55">
        <v>0</v>
      </c>
      <c r="I194" s="55">
        <v>10941657</v>
      </c>
      <c r="J194" s="55">
        <v>7746900</v>
      </c>
      <c r="K194" s="55">
        <v>82804255</v>
      </c>
      <c r="L194" s="56">
        <v>382488339</v>
      </c>
      <c r="M194" s="57">
        <v>56475697</v>
      </c>
      <c r="N194" s="58">
        <v>168022715</v>
      </c>
      <c r="O194" s="55">
        <v>29641861</v>
      </c>
      <c r="P194" s="58">
        <v>20797126</v>
      </c>
      <c r="Q194" s="58">
        <v>16281680</v>
      </c>
      <c r="R194" s="58">
        <v>0</v>
      </c>
      <c r="S194" s="58">
        <v>88689000</v>
      </c>
      <c r="T194" s="58">
        <v>54091369</v>
      </c>
      <c r="U194" s="56">
        <v>433999448</v>
      </c>
      <c r="V194" s="59">
        <v>32979000</v>
      </c>
    </row>
    <row r="195" spans="1:22" s="10" customFormat="1" ht="12.75" customHeight="1">
      <c r="A195" s="25"/>
      <c r="B195" s="52" t="s">
        <v>421</v>
      </c>
      <c r="C195" s="53" t="s">
        <v>422</v>
      </c>
      <c r="D195" s="54">
        <v>79779684</v>
      </c>
      <c r="E195" s="55">
        <v>30952955</v>
      </c>
      <c r="F195" s="55">
        <v>0</v>
      </c>
      <c r="G195" s="55">
        <v>0</v>
      </c>
      <c r="H195" s="55">
        <v>0</v>
      </c>
      <c r="I195" s="55">
        <v>300000</v>
      </c>
      <c r="J195" s="55">
        <v>27482289</v>
      </c>
      <c r="K195" s="55">
        <v>54566505</v>
      </c>
      <c r="L195" s="56">
        <v>193081433</v>
      </c>
      <c r="M195" s="57">
        <v>13286172</v>
      </c>
      <c r="N195" s="58">
        <v>30453507</v>
      </c>
      <c r="O195" s="55">
        <v>6795583</v>
      </c>
      <c r="P195" s="58">
        <v>11599443</v>
      </c>
      <c r="Q195" s="58">
        <v>7105747</v>
      </c>
      <c r="R195" s="58">
        <v>0</v>
      </c>
      <c r="S195" s="58">
        <v>80044000</v>
      </c>
      <c r="T195" s="58">
        <v>16858281</v>
      </c>
      <c r="U195" s="56">
        <v>166142733</v>
      </c>
      <c r="V195" s="59">
        <v>19696000</v>
      </c>
    </row>
    <row r="196" spans="1:22" s="10" customFormat="1" ht="12.75" customHeight="1">
      <c r="A196" s="25"/>
      <c r="B196" s="52" t="s">
        <v>423</v>
      </c>
      <c r="C196" s="53" t="s">
        <v>424</v>
      </c>
      <c r="D196" s="54">
        <v>102863800</v>
      </c>
      <c r="E196" s="55">
        <v>4378000</v>
      </c>
      <c r="F196" s="55">
        <v>0</v>
      </c>
      <c r="G196" s="55">
        <v>0</v>
      </c>
      <c r="H196" s="55">
        <v>0</v>
      </c>
      <c r="I196" s="55">
        <v>253000</v>
      </c>
      <c r="J196" s="55">
        <v>3000000</v>
      </c>
      <c r="K196" s="55">
        <v>168470940</v>
      </c>
      <c r="L196" s="56">
        <v>278965740</v>
      </c>
      <c r="M196" s="57">
        <v>39000000</v>
      </c>
      <c r="N196" s="58">
        <v>3518000</v>
      </c>
      <c r="O196" s="55">
        <v>892000</v>
      </c>
      <c r="P196" s="58">
        <v>2165000</v>
      </c>
      <c r="Q196" s="58">
        <v>3482000</v>
      </c>
      <c r="R196" s="58">
        <v>0</v>
      </c>
      <c r="S196" s="58">
        <v>242267000</v>
      </c>
      <c r="T196" s="58">
        <v>22013000</v>
      </c>
      <c r="U196" s="56">
        <v>313337000</v>
      </c>
      <c r="V196" s="59">
        <v>46123800</v>
      </c>
    </row>
    <row r="197" spans="1:22" s="10" customFormat="1" ht="12.75" customHeight="1">
      <c r="A197" s="25"/>
      <c r="B197" s="60" t="s">
        <v>425</v>
      </c>
      <c r="C197" s="53" t="s">
        <v>426</v>
      </c>
      <c r="D197" s="54">
        <v>62244069</v>
      </c>
      <c r="E197" s="55">
        <v>57795869</v>
      </c>
      <c r="F197" s="55">
        <v>28063000</v>
      </c>
      <c r="G197" s="55">
        <v>0</v>
      </c>
      <c r="H197" s="55">
        <v>0</v>
      </c>
      <c r="I197" s="55">
        <v>1371</v>
      </c>
      <c r="J197" s="55">
        <v>65405780</v>
      </c>
      <c r="K197" s="55">
        <v>82515701</v>
      </c>
      <c r="L197" s="56">
        <v>296025790</v>
      </c>
      <c r="M197" s="57">
        <v>27297307</v>
      </c>
      <c r="N197" s="58">
        <v>85969587</v>
      </c>
      <c r="O197" s="55">
        <v>36249524</v>
      </c>
      <c r="P197" s="58">
        <v>13822459</v>
      </c>
      <c r="Q197" s="58">
        <v>15408340</v>
      </c>
      <c r="R197" s="58">
        <v>0</v>
      </c>
      <c r="S197" s="58">
        <v>81209633</v>
      </c>
      <c r="T197" s="58">
        <v>44438764</v>
      </c>
      <c r="U197" s="56">
        <v>304395614</v>
      </c>
      <c r="V197" s="59">
        <v>28415636</v>
      </c>
    </row>
    <row r="198" spans="1:22" s="10" customFormat="1" ht="12.75" customHeight="1">
      <c r="A198" s="25"/>
      <c r="B198" s="52" t="s">
        <v>427</v>
      </c>
      <c r="C198" s="53" t="s">
        <v>428</v>
      </c>
      <c r="D198" s="54">
        <v>36459712</v>
      </c>
      <c r="E198" s="55">
        <v>0</v>
      </c>
      <c r="F198" s="55">
        <v>0</v>
      </c>
      <c r="G198" s="55">
        <v>0</v>
      </c>
      <c r="H198" s="55">
        <v>0</v>
      </c>
      <c r="I198" s="55">
        <v>260000</v>
      </c>
      <c r="J198" s="55">
        <v>1350000</v>
      </c>
      <c r="K198" s="55">
        <v>152969592</v>
      </c>
      <c r="L198" s="56">
        <v>191039304</v>
      </c>
      <c r="M198" s="57">
        <v>18678651</v>
      </c>
      <c r="N198" s="58">
        <v>0</v>
      </c>
      <c r="O198" s="55">
        <v>0</v>
      </c>
      <c r="P198" s="58">
        <v>0</v>
      </c>
      <c r="Q198" s="58">
        <v>0</v>
      </c>
      <c r="R198" s="58">
        <v>0</v>
      </c>
      <c r="S198" s="58">
        <v>152037000</v>
      </c>
      <c r="T198" s="58">
        <v>3669000</v>
      </c>
      <c r="U198" s="56">
        <v>174384651</v>
      </c>
      <c r="V198" s="59">
        <v>30068000</v>
      </c>
    </row>
    <row r="199" spans="1:22" s="10" customFormat="1" ht="12.75" customHeight="1">
      <c r="A199" s="25"/>
      <c r="B199" s="52" t="s">
        <v>89</v>
      </c>
      <c r="C199" s="53" t="s">
        <v>90</v>
      </c>
      <c r="D199" s="54">
        <v>688261733</v>
      </c>
      <c r="E199" s="55">
        <v>625237487</v>
      </c>
      <c r="F199" s="55">
        <v>322668000</v>
      </c>
      <c r="G199" s="55">
        <v>0</v>
      </c>
      <c r="H199" s="55">
        <v>0</v>
      </c>
      <c r="I199" s="55">
        <v>11000000</v>
      </c>
      <c r="J199" s="55">
        <v>506470140</v>
      </c>
      <c r="K199" s="55">
        <v>989524074</v>
      </c>
      <c r="L199" s="56">
        <v>3143161434</v>
      </c>
      <c r="M199" s="57">
        <v>438874765</v>
      </c>
      <c r="N199" s="58">
        <v>852936400</v>
      </c>
      <c r="O199" s="55">
        <v>627457366</v>
      </c>
      <c r="P199" s="58">
        <v>126347101</v>
      </c>
      <c r="Q199" s="58">
        <v>188847888</v>
      </c>
      <c r="R199" s="58">
        <v>0</v>
      </c>
      <c r="S199" s="58">
        <v>603728550</v>
      </c>
      <c r="T199" s="58">
        <v>211370125</v>
      </c>
      <c r="U199" s="56">
        <v>3049562195</v>
      </c>
      <c r="V199" s="59">
        <v>165072550</v>
      </c>
    </row>
    <row r="200" spans="1:22" s="10" customFormat="1" ht="12.75" customHeight="1">
      <c r="A200" s="25"/>
      <c r="B200" s="52" t="s">
        <v>429</v>
      </c>
      <c r="C200" s="53" t="s">
        <v>430</v>
      </c>
      <c r="D200" s="54">
        <v>97743476</v>
      </c>
      <c r="E200" s="55">
        <v>53671764</v>
      </c>
      <c r="F200" s="55">
        <v>60178943</v>
      </c>
      <c r="G200" s="55">
        <v>0</v>
      </c>
      <c r="H200" s="55">
        <v>0</v>
      </c>
      <c r="I200" s="55">
        <v>3686760</v>
      </c>
      <c r="J200" s="55">
        <v>50705733</v>
      </c>
      <c r="K200" s="55">
        <v>153181703</v>
      </c>
      <c r="L200" s="56">
        <v>419168379</v>
      </c>
      <c r="M200" s="57">
        <v>42644868</v>
      </c>
      <c r="N200" s="58">
        <v>61638949</v>
      </c>
      <c r="O200" s="55">
        <v>69063201</v>
      </c>
      <c r="P200" s="58">
        <v>39094779</v>
      </c>
      <c r="Q200" s="58">
        <v>18435807</v>
      </c>
      <c r="R200" s="58">
        <v>0</v>
      </c>
      <c r="S200" s="58">
        <v>157230984</v>
      </c>
      <c r="T200" s="58">
        <v>68690328</v>
      </c>
      <c r="U200" s="56">
        <v>456798916</v>
      </c>
      <c r="V200" s="59">
        <v>28209000</v>
      </c>
    </row>
    <row r="201" spans="1:22" s="10" customFormat="1" ht="12.75" customHeight="1">
      <c r="A201" s="25"/>
      <c r="B201" s="52" t="s">
        <v>91</v>
      </c>
      <c r="C201" s="53" t="s">
        <v>92</v>
      </c>
      <c r="D201" s="54">
        <v>471544605</v>
      </c>
      <c r="E201" s="55">
        <v>598802672</v>
      </c>
      <c r="F201" s="55">
        <v>23486897</v>
      </c>
      <c r="G201" s="55">
        <v>0</v>
      </c>
      <c r="H201" s="55">
        <v>0</v>
      </c>
      <c r="I201" s="55">
        <v>0</v>
      </c>
      <c r="J201" s="55">
        <v>101110823</v>
      </c>
      <c r="K201" s="55">
        <v>733122091</v>
      </c>
      <c r="L201" s="56">
        <v>1928067088</v>
      </c>
      <c r="M201" s="57">
        <v>183678133</v>
      </c>
      <c r="N201" s="58">
        <v>752387865</v>
      </c>
      <c r="O201" s="55">
        <v>113859951</v>
      </c>
      <c r="P201" s="58">
        <v>70153734</v>
      </c>
      <c r="Q201" s="58">
        <v>65087864</v>
      </c>
      <c r="R201" s="58">
        <v>0</v>
      </c>
      <c r="S201" s="58">
        <v>397908000</v>
      </c>
      <c r="T201" s="58">
        <v>163932778</v>
      </c>
      <c r="U201" s="56">
        <v>1747008325</v>
      </c>
      <c r="V201" s="59">
        <v>135440000</v>
      </c>
    </row>
    <row r="202" spans="1:22" s="10" customFormat="1" ht="12.75" customHeight="1">
      <c r="A202" s="25"/>
      <c r="B202" s="52" t="s">
        <v>431</v>
      </c>
      <c r="C202" s="53" t="s">
        <v>432</v>
      </c>
      <c r="D202" s="54">
        <v>128061542</v>
      </c>
      <c r="E202" s="55">
        <v>96652031</v>
      </c>
      <c r="F202" s="55">
        <v>4659685</v>
      </c>
      <c r="G202" s="55">
        <v>0</v>
      </c>
      <c r="H202" s="55">
        <v>0</v>
      </c>
      <c r="I202" s="55">
        <v>9909276</v>
      </c>
      <c r="J202" s="55">
        <v>14205812</v>
      </c>
      <c r="K202" s="55">
        <v>75639090</v>
      </c>
      <c r="L202" s="56">
        <v>329127436</v>
      </c>
      <c r="M202" s="57">
        <v>49647035</v>
      </c>
      <c r="N202" s="58">
        <v>131595514</v>
      </c>
      <c r="O202" s="55">
        <v>16134882</v>
      </c>
      <c r="P202" s="58">
        <v>16778861</v>
      </c>
      <c r="Q202" s="58">
        <v>17135886</v>
      </c>
      <c r="R202" s="58">
        <v>0</v>
      </c>
      <c r="S202" s="58">
        <v>102425000</v>
      </c>
      <c r="T202" s="58">
        <v>33381752</v>
      </c>
      <c r="U202" s="56">
        <v>367098930</v>
      </c>
      <c r="V202" s="59">
        <v>36427000</v>
      </c>
    </row>
    <row r="203" spans="1:22" s="10" customFormat="1" ht="12.75" customHeight="1">
      <c r="A203" s="25"/>
      <c r="B203" s="52" t="s">
        <v>433</v>
      </c>
      <c r="C203" s="53" t="s">
        <v>434</v>
      </c>
      <c r="D203" s="54">
        <v>110217000</v>
      </c>
      <c r="E203" s="55">
        <v>77308000</v>
      </c>
      <c r="F203" s="55">
        <v>938000</v>
      </c>
      <c r="G203" s="55">
        <v>0</v>
      </c>
      <c r="H203" s="55">
        <v>0</v>
      </c>
      <c r="I203" s="55">
        <v>8736000</v>
      </c>
      <c r="J203" s="55">
        <v>40062000</v>
      </c>
      <c r="K203" s="55">
        <v>93663304</v>
      </c>
      <c r="L203" s="56">
        <v>330924304</v>
      </c>
      <c r="M203" s="57">
        <v>45662000</v>
      </c>
      <c r="N203" s="58">
        <v>90807000</v>
      </c>
      <c r="O203" s="55">
        <v>30939000</v>
      </c>
      <c r="P203" s="58">
        <v>10278000</v>
      </c>
      <c r="Q203" s="58">
        <v>9934000</v>
      </c>
      <c r="R203" s="58">
        <v>0</v>
      </c>
      <c r="S203" s="58">
        <v>116849001</v>
      </c>
      <c r="T203" s="58">
        <v>39077000</v>
      </c>
      <c r="U203" s="56">
        <v>343546001</v>
      </c>
      <c r="V203" s="59">
        <v>27829261</v>
      </c>
    </row>
    <row r="204" spans="1:22" s="10" customFormat="1" ht="12.75" customHeight="1">
      <c r="A204" s="25"/>
      <c r="B204" s="52" t="s">
        <v>435</v>
      </c>
      <c r="C204" s="53" t="s">
        <v>436</v>
      </c>
      <c r="D204" s="54">
        <v>130281826</v>
      </c>
      <c r="E204" s="55">
        <v>78702000</v>
      </c>
      <c r="F204" s="55">
        <v>5070000</v>
      </c>
      <c r="G204" s="55">
        <v>0</v>
      </c>
      <c r="H204" s="55">
        <v>0</v>
      </c>
      <c r="I204" s="55">
        <v>14770000</v>
      </c>
      <c r="J204" s="55">
        <v>14907000</v>
      </c>
      <c r="K204" s="55">
        <v>102050000</v>
      </c>
      <c r="L204" s="56">
        <v>345780826</v>
      </c>
      <c r="M204" s="57">
        <v>70809000</v>
      </c>
      <c r="N204" s="58">
        <v>118221000</v>
      </c>
      <c r="O204" s="55">
        <v>23046000</v>
      </c>
      <c r="P204" s="58">
        <v>13604000</v>
      </c>
      <c r="Q204" s="58">
        <v>22410000</v>
      </c>
      <c r="R204" s="58">
        <v>0</v>
      </c>
      <c r="S204" s="58">
        <v>74888000</v>
      </c>
      <c r="T204" s="58">
        <v>33305000</v>
      </c>
      <c r="U204" s="56">
        <v>356283000</v>
      </c>
      <c r="V204" s="59">
        <v>18052783</v>
      </c>
    </row>
    <row r="205" spans="1:22" s="10" customFormat="1" ht="12.75" customHeight="1">
      <c r="A205" s="25"/>
      <c r="B205" s="52" t="s">
        <v>437</v>
      </c>
      <c r="C205" s="53" t="s">
        <v>438</v>
      </c>
      <c r="D205" s="54">
        <v>378376957</v>
      </c>
      <c r="E205" s="55">
        <v>283753907</v>
      </c>
      <c r="F205" s="55">
        <v>89120949</v>
      </c>
      <c r="G205" s="55">
        <v>0</v>
      </c>
      <c r="H205" s="55">
        <v>0</v>
      </c>
      <c r="I205" s="55">
        <v>19956808</v>
      </c>
      <c r="J205" s="55">
        <v>58663025</v>
      </c>
      <c r="K205" s="55">
        <v>398043680</v>
      </c>
      <c r="L205" s="56">
        <v>1227915326</v>
      </c>
      <c r="M205" s="57">
        <v>221463899</v>
      </c>
      <c r="N205" s="58">
        <v>368074187</v>
      </c>
      <c r="O205" s="55">
        <v>162936813</v>
      </c>
      <c r="P205" s="58">
        <v>68898613</v>
      </c>
      <c r="Q205" s="58">
        <v>73136423</v>
      </c>
      <c r="R205" s="58">
        <v>0</v>
      </c>
      <c r="S205" s="58">
        <v>138592480</v>
      </c>
      <c r="T205" s="58">
        <v>143277240</v>
      </c>
      <c r="U205" s="56">
        <v>1176379655</v>
      </c>
      <c r="V205" s="59">
        <v>39645730</v>
      </c>
    </row>
    <row r="206" spans="1:22" s="10" customFormat="1" ht="12.75" customHeight="1">
      <c r="A206" s="25"/>
      <c r="B206" s="52" t="s">
        <v>439</v>
      </c>
      <c r="C206" s="53" t="s">
        <v>440</v>
      </c>
      <c r="D206" s="54">
        <v>220701668</v>
      </c>
      <c r="E206" s="55">
        <v>207293394</v>
      </c>
      <c r="F206" s="55">
        <v>19319540</v>
      </c>
      <c r="G206" s="55">
        <v>0</v>
      </c>
      <c r="H206" s="55">
        <v>0</v>
      </c>
      <c r="I206" s="55">
        <v>13815019</v>
      </c>
      <c r="J206" s="55">
        <v>17194158</v>
      </c>
      <c r="K206" s="55">
        <v>220538537</v>
      </c>
      <c r="L206" s="56">
        <v>698862316</v>
      </c>
      <c r="M206" s="57">
        <v>111406482</v>
      </c>
      <c r="N206" s="58">
        <v>277177117</v>
      </c>
      <c r="O206" s="55">
        <v>56115960</v>
      </c>
      <c r="P206" s="58">
        <v>42652262</v>
      </c>
      <c r="Q206" s="58">
        <v>25796590</v>
      </c>
      <c r="R206" s="58">
        <v>0</v>
      </c>
      <c r="S206" s="58">
        <v>187629426</v>
      </c>
      <c r="T206" s="58">
        <v>79336904</v>
      </c>
      <c r="U206" s="56">
        <v>780114741</v>
      </c>
      <c r="V206" s="59">
        <v>42261000</v>
      </c>
    </row>
    <row r="207" spans="1:22" s="10" customFormat="1" ht="12.75" customHeight="1">
      <c r="A207" s="25"/>
      <c r="B207" s="52" t="s">
        <v>441</v>
      </c>
      <c r="C207" s="53" t="s">
        <v>442</v>
      </c>
      <c r="D207" s="54">
        <v>190611963</v>
      </c>
      <c r="E207" s="55">
        <v>207431972</v>
      </c>
      <c r="F207" s="55">
        <v>0</v>
      </c>
      <c r="G207" s="55">
        <v>0</v>
      </c>
      <c r="H207" s="55">
        <v>0</v>
      </c>
      <c r="I207" s="55">
        <v>3891674</v>
      </c>
      <c r="J207" s="55">
        <v>30005489</v>
      </c>
      <c r="K207" s="55">
        <v>205711824</v>
      </c>
      <c r="L207" s="56">
        <v>637652922</v>
      </c>
      <c r="M207" s="57">
        <v>74201993</v>
      </c>
      <c r="N207" s="58">
        <v>249856733</v>
      </c>
      <c r="O207" s="55">
        <v>44236969</v>
      </c>
      <c r="P207" s="58">
        <v>18429912</v>
      </c>
      <c r="Q207" s="58">
        <v>22515951</v>
      </c>
      <c r="R207" s="58">
        <v>0</v>
      </c>
      <c r="S207" s="58">
        <v>200018695</v>
      </c>
      <c r="T207" s="58">
        <v>66171752</v>
      </c>
      <c r="U207" s="56">
        <v>675432005</v>
      </c>
      <c r="V207" s="59">
        <v>39521846</v>
      </c>
    </row>
    <row r="208" spans="1:22" s="10" customFormat="1" ht="12.75" customHeight="1">
      <c r="A208" s="25"/>
      <c r="B208" s="52" t="s">
        <v>93</v>
      </c>
      <c r="C208" s="53" t="s">
        <v>94</v>
      </c>
      <c r="D208" s="54">
        <v>705795900</v>
      </c>
      <c r="E208" s="55">
        <v>740276243</v>
      </c>
      <c r="F208" s="55">
        <v>39958434</v>
      </c>
      <c r="G208" s="55">
        <v>0</v>
      </c>
      <c r="H208" s="55">
        <v>0</v>
      </c>
      <c r="I208" s="55">
        <v>172297873</v>
      </c>
      <c r="J208" s="55">
        <v>102997343</v>
      </c>
      <c r="K208" s="55">
        <v>819047768</v>
      </c>
      <c r="L208" s="56">
        <v>2580373561</v>
      </c>
      <c r="M208" s="57">
        <v>363498822</v>
      </c>
      <c r="N208" s="58">
        <v>1159210496</v>
      </c>
      <c r="O208" s="55">
        <v>264618938</v>
      </c>
      <c r="P208" s="58">
        <v>128525783</v>
      </c>
      <c r="Q208" s="58">
        <v>127849107</v>
      </c>
      <c r="R208" s="58">
        <v>0</v>
      </c>
      <c r="S208" s="58">
        <v>363498385</v>
      </c>
      <c r="T208" s="58">
        <v>153977148</v>
      </c>
      <c r="U208" s="56">
        <v>2561178679</v>
      </c>
      <c r="V208" s="59">
        <v>57542000</v>
      </c>
    </row>
    <row r="209" spans="1:22" s="10" customFormat="1" ht="12.75" customHeight="1">
      <c r="A209" s="25"/>
      <c r="B209" s="52" t="s">
        <v>95</v>
      </c>
      <c r="C209" s="53" t="s">
        <v>96</v>
      </c>
      <c r="D209" s="54">
        <v>609319540</v>
      </c>
      <c r="E209" s="55">
        <v>364682300</v>
      </c>
      <c r="F209" s="55">
        <v>47658960</v>
      </c>
      <c r="G209" s="55">
        <v>0</v>
      </c>
      <c r="H209" s="55">
        <v>0</v>
      </c>
      <c r="I209" s="55">
        <v>39876728</v>
      </c>
      <c r="J209" s="55">
        <v>92441580</v>
      </c>
      <c r="K209" s="55">
        <v>665091582</v>
      </c>
      <c r="L209" s="56">
        <v>1819070690</v>
      </c>
      <c r="M209" s="57">
        <v>349065335</v>
      </c>
      <c r="N209" s="58">
        <v>590158046</v>
      </c>
      <c r="O209" s="55">
        <v>245840880</v>
      </c>
      <c r="P209" s="58">
        <v>116715166</v>
      </c>
      <c r="Q209" s="58">
        <v>61223011</v>
      </c>
      <c r="R209" s="58">
        <v>0</v>
      </c>
      <c r="S209" s="58">
        <v>235296000</v>
      </c>
      <c r="T209" s="58">
        <v>227605543</v>
      </c>
      <c r="U209" s="56">
        <v>1825903981</v>
      </c>
      <c r="V209" s="59">
        <v>58979500</v>
      </c>
    </row>
    <row r="210" spans="1:22" s="10" customFormat="1" ht="12.75" customHeight="1">
      <c r="A210" s="25"/>
      <c r="B210" s="52" t="s">
        <v>443</v>
      </c>
      <c r="C210" s="53" t="s">
        <v>444</v>
      </c>
      <c r="D210" s="54">
        <v>332809119</v>
      </c>
      <c r="E210" s="55">
        <v>295704106</v>
      </c>
      <c r="F210" s="55">
        <v>2533756</v>
      </c>
      <c r="G210" s="55">
        <v>0</v>
      </c>
      <c r="H210" s="55">
        <v>0</v>
      </c>
      <c r="I210" s="55">
        <v>23654166</v>
      </c>
      <c r="J210" s="55">
        <v>63002836</v>
      </c>
      <c r="K210" s="55">
        <v>373539706</v>
      </c>
      <c r="L210" s="56">
        <v>1091243689</v>
      </c>
      <c r="M210" s="57">
        <v>153914800</v>
      </c>
      <c r="N210" s="58">
        <v>418572500</v>
      </c>
      <c r="O210" s="55">
        <v>81426600</v>
      </c>
      <c r="P210" s="58">
        <v>72847400</v>
      </c>
      <c r="Q210" s="58">
        <v>40087600</v>
      </c>
      <c r="R210" s="58">
        <v>0</v>
      </c>
      <c r="S210" s="58">
        <v>279606000</v>
      </c>
      <c r="T210" s="58">
        <v>125360000</v>
      </c>
      <c r="U210" s="56">
        <v>1171814900</v>
      </c>
      <c r="V210" s="59">
        <v>101882000</v>
      </c>
    </row>
    <row r="211" spans="1:22" s="10" customFormat="1" ht="12.75" customHeight="1">
      <c r="A211" s="25"/>
      <c r="B211" s="52" t="s">
        <v>445</v>
      </c>
      <c r="C211" s="53" t="s">
        <v>446</v>
      </c>
      <c r="D211" s="54">
        <v>215723470</v>
      </c>
      <c r="E211" s="55">
        <v>306292690</v>
      </c>
      <c r="F211" s="55">
        <v>4697690</v>
      </c>
      <c r="G211" s="55">
        <v>0</v>
      </c>
      <c r="H211" s="55">
        <v>0</v>
      </c>
      <c r="I211" s="55">
        <v>12926730</v>
      </c>
      <c r="J211" s="55">
        <v>15435450</v>
      </c>
      <c r="K211" s="55">
        <v>176707360</v>
      </c>
      <c r="L211" s="56">
        <v>731783390</v>
      </c>
      <c r="M211" s="57">
        <v>57658810</v>
      </c>
      <c r="N211" s="58">
        <v>397075370</v>
      </c>
      <c r="O211" s="55">
        <v>48348700</v>
      </c>
      <c r="P211" s="58">
        <v>25287930</v>
      </c>
      <c r="Q211" s="58">
        <v>22836850</v>
      </c>
      <c r="R211" s="58">
        <v>0</v>
      </c>
      <c r="S211" s="58">
        <v>136172040</v>
      </c>
      <c r="T211" s="58">
        <v>51024330</v>
      </c>
      <c r="U211" s="56">
        <v>738404030</v>
      </c>
      <c r="V211" s="59">
        <v>21341740</v>
      </c>
    </row>
    <row r="212" spans="1:22" s="10" customFormat="1" ht="12.75" customHeight="1">
      <c r="A212" s="25"/>
      <c r="B212" s="52" t="s">
        <v>447</v>
      </c>
      <c r="C212" s="53" t="s">
        <v>448</v>
      </c>
      <c r="D212" s="54">
        <v>218157435</v>
      </c>
      <c r="E212" s="55">
        <v>63432747</v>
      </c>
      <c r="F212" s="55">
        <v>17971200</v>
      </c>
      <c r="G212" s="55">
        <v>0</v>
      </c>
      <c r="H212" s="55">
        <v>0</v>
      </c>
      <c r="I212" s="55">
        <v>22361693</v>
      </c>
      <c r="J212" s="55">
        <v>62521709</v>
      </c>
      <c r="K212" s="55">
        <v>203523460</v>
      </c>
      <c r="L212" s="56">
        <v>587968244</v>
      </c>
      <c r="M212" s="57">
        <v>108652386</v>
      </c>
      <c r="N212" s="58">
        <v>92568847</v>
      </c>
      <c r="O212" s="55">
        <v>78524578</v>
      </c>
      <c r="P212" s="58">
        <v>35166989</v>
      </c>
      <c r="Q212" s="58">
        <v>36770268</v>
      </c>
      <c r="R212" s="58">
        <v>0</v>
      </c>
      <c r="S212" s="58">
        <v>217687999</v>
      </c>
      <c r="T212" s="58">
        <v>65256118</v>
      </c>
      <c r="U212" s="56">
        <v>634627185</v>
      </c>
      <c r="V212" s="59">
        <v>31578710</v>
      </c>
    </row>
    <row r="213" spans="1:22" s="10" customFormat="1" ht="12.75" customHeight="1">
      <c r="A213" s="25"/>
      <c r="B213" s="52" t="s">
        <v>449</v>
      </c>
      <c r="C213" s="53" t="s">
        <v>450</v>
      </c>
      <c r="D213" s="54">
        <v>387518184</v>
      </c>
      <c r="E213" s="55">
        <v>255609726</v>
      </c>
      <c r="F213" s="55">
        <v>0</v>
      </c>
      <c r="G213" s="55">
        <v>0</v>
      </c>
      <c r="H213" s="55">
        <v>0</v>
      </c>
      <c r="I213" s="55">
        <v>50433000</v>
      </c>
      <c r="J213" s="55">
        <v>23492000</v>
      </c>
      <c r="K213" s="55">
        <v>511993596</v>
      </c>
      <c r="L213" s="56">
        <v>1229046506</v>
      </c>
      <c r="M213" s="57">
        <v>249098304</v>
      </c>
      <c r="N213" s="58">
        <v>384507079</v>
      </c>
      <c r="O213" s="55">
        <v>123754436</v>
      </c>
      <c r="P213" s="58">
        <v>77553940</v>
      </c>
      <c r="Q213" s="58">
        <v>64648958</v>
      </c>
      <c r="R213" s="58">
        <v>0</v>
      </c>
      <c r="S213" s="58">
        <v>225588000</v>
      </c>
      <c r="T213" s="58">
        <v>105548414</v>
      </c>
      <c r="U213" s="56">
        <v>1230699131</v>
      </c>
      <c r="V213" s="59">
        <v>58529957</v>
      </c>
    </row>
    <row r="214" spans="1:22" s="10" customFormat="1" ht="12.75" customHeight="1">
      <c r="A214" s="25"/>
      <c r="B214" s="52" t="s">
        <v>451</v>
      </c>
      <c r="C214" s="53" t="s">
        <v>452</v>
      </c>
      <c r="D214" s="54">
        <v>131658200</v>
      </c>
      <c r="E214" s="55">
        <v>88254800</v>
      </c>
      <c r="F214" s="55">
        <v>316500</v>
      </c>
      <c r="G214" s="55">
        <v>0</v>
      </c>
      <c r="H214" s="55">
        <v>0</v>
      </c>
      <c r="I214" s="55">
        <v>9957800</v>
      </c>
      <c r="J214" s="55">
        <v>9904900</v>
      </c>
      <c r="K214" s="55">
        <v>143605200</v>
      </c>
      <c r="L214" s="56">
        <v>383697400</v>
      </c>
      <c r="M214" s="57">
        <v>69363400</v>
      </c>
      <c r="N214" s="58">
        <v>119740600</v>
      </c>
      <c r="O214" s="55">
        <v>28196800</v>
      </c>
      <c r="P214" s="58">
        <v>11069100</v>
      </c>
      <c r="Q214" s="58">
        <v>18288000</v>
      </c>
      <c r="R214" s="58">
        <v>0</v>
      </c>
      <c r="S214" s="58">
        <v>111398000</v>
      </c>
      <c r="T214" s="58">
        <v>32976500</v>
      </c>
      <c r="U214" s="56">
        <v>391032400</v>
      </c>
      <c r="V214" s="59">
        <v>17092333</v>
      </c>
    </row>
    <row r="215" spans="1:22" s="10" customFormat="1" ht="12.75" customHeight="1">
      <c r="A215" s="25"/>
      <c r="B215" s="52" t="s">
        <v>453</v>
      </c>
      <c r="C215" s="53" t="s">
        <v>454</v>
      </c>
      <c r="D215" s="54">
        <v>105005243</v>
      </c>
      <c r="E215" s="55">
        <v>60471250</v>
      </c>
      <c r="F215" s="55">
        <v>0</v>
      </c>
      <c r="G215" s="55">
        <v>0</v>
      </c>
      <c r="H215" s="55">
        <v>0</v>
      </c>
      <c r="I215" s="55">
        <v>5695328</v>
      </c>
      <c r="J215" s="55">
        <v>22197422</v>
      </c>
      <c r="K215" s="55">
        <v>91960801</v>
      </c>
      <c r="L215" s="56">
        <v>285330044</v>
      </c>
      <c r="M215" s="57">
        <v>39248086</v>
      </c>
      <c r="N215" s="58">
        <v>82600610</v>
      </c>
      <c r="O215" s="55">
        <v>18235546</v>
      </c>
      <c r="P215" s="58">
        <v>14921880</v>
      </c>
      <c r="Q215" s="58">
        <v>8926507</v>
      </c>
      <c r="R215" s="58">
        <v>0</v>
      </c>
      <c r="S215" s="58">
        <v>71727000</v>
      </c>
      <c r="T215" s="58">
        <v>42172643</v>
      </c>
      <c r="U215" s="56">
        <v>277832272</v>
      </c>
      <c r="V215" s="59">
        <v>14313173</v>
      </c>
    </row>
    <row r="216" spans="1:22" s="10" customFormat="1" ht="12.75" customHeight="1">
      <c r="A216" s="25"/>
      <c r="B216" s="52" t="s">
        <v>455</v>
      </c>
      <c r="C216" s="53" t="s">
        <v>456</v>
      </c>
      <c r="D216" s="54">
        <v>56806709</v>
      </c>
      <c r="E216" s="55">
        <v>33188910</v>
      </c>
      <c r="F216" s="55">
        <v>844000</v>
      </c>
      <c r="G216" s="55">
        <v>0</v>
      </c>
      <c r="H216" s="55">
        <v>0</v>
      </c>
      <c r="I216" s="55">
        <v>425990</v>
      </c>
      <c r="J216" s="55">
        <v>16898484</v>
      </c>
      <c r="K216" s="55">
        <v>40666352</v>
      </c>
      <c r="L216" s="56">
        <v>148830445</v>
      </c>
      <c r="M216" s="57">
        <v>20991061</v>
      </c>
      <c r="N216" s="58">
        <v>49168550</v>
      </c>
      <c r="O216" s="55">
        <v>13363990</v>
      </c>
      <c r="P216" s="58">
        <v>8848410</v>
      </c>
      <c r="Q216" s="58">
        <v>6650595</v>
      </c>
      <c r="R216" s="58">
        <v>0</v>
      </c>
      <c r="S216" s="58">
        <v>93084000</v>
      </c>
      <c r="T216" s="58">
        <v>19176270</v>
      </c>
      <c r="U216" s="56">
        <v>211282876</v>
      </c>
      <c r="V216" s="59">
        <v>59828450</v>
      </c>
    </row>
    <row r="217" spans="1:22" s="10" customFormat="1" ht="12.75" customHeight="1">
      <c r="A217" s="25"/>
      <c r="B217" s="52" t="s">
        <v>457</v>
      </c>
      <c r="C217" s="53" t="s">
        <v>458</v>
      </c>
      <c r="D217" s="54">
        <v>179384002</v>
      </c>
      <c r="E217" s="55">
        <v>101197820</v>
      </c>
      <c r="F217" s="55">
        <v>9168583</v>
      </c>
      <c r="G217" s="55">
        <v>0</v>
      </c>
      <c r="H217" s="55">
        <v>0</v>
      </c>
      <c r="I217" s="55">
        <v>27310485</v>
      </c>
      <c r="J217" s="55">
        <v>61937156</v>
      </c>
      <c r="K217" s="55">
        <v>152567867</v>
      </c>
      <c r="L217" s="56">
        <v>531565913</v>
      </c>
      <c r="M217" s="57">
        <v>91959797</v>
      </c>
      <c r="N217" s="58">
        <v>150732006</v>
      </c>
      <c r="O217" s="55">
        <v>38305340</v>
      </c>
      <c r="P217" s="58">
        <v>22199238</v>
      </c>
      <c r="Q217" s="58">
        <v>19077234</v>
      </c>
      <c r="R217" s="58">
        <v>0</v>
      </c>
      <c r="S217" s="58">
        <v>99149800</v>
      </c>
      <c r="T217" s="58">
        <v>106226497</v>
      </c>
      <c r="U217" s="56">
        <v>527649912</v>
      </c>
      <c r="V217" s="59">
        <v>17159200</v>
      </c>
    </row>
    <row r="218" spans="1:22" s="10" customFormat="1" ht="12.75" customHeight="1">
      <c r="A218" s="25"/>
      <c r="B218" s="52" t="s">
        <v>459</v>
      </c>
      <c r="C218" s="53" t="s">
        <v>460</v>
      </c>
      <c r="D218" s="54">
        <v>309980397</v>
      </c>
      <c r="E218" s="55">
        <v>302936470</v>
      </c>
      <c r="F218" s="55">
        <v>0</v>
      </c>
      <c r="G218" s="55">
        <v>0</v>
      </c>
      <c r="H218" s="55">
        <v>0</v>
      </c>
      <c r="I218" s="55">
        <v>14480380</v>
      </c>
      <c r="J218" s="55">
        <v>18580215</v>
      </c>
      <c r="K218" s="55">
        <v>406758776</v>
      </c>
      <c r="L218" s="56">
        <v>1052736238</v>
      </c>
      <c r="M218" s="57">
        <v>124368631</v>
      </c>
      <c r="N218" s="58">
        <v>428715490</v>
      </c>
      <c r="O218" s="55">
        <v>125541900</v>
      </c>
      <c r="P218" s="58">
        <v>67224455</v>
      </c>
      <c r="Q218" s="58">
        <v>66528403</v>
      </c>
      <c r="R218" s="58">
        <v>0</v>
      </c>
      <c r="S218" s="58">
        <v>210470837</v>
      </c>
      <c r="T218" s="58">
        <v>86488659</v>
      </c>
      <c r="U218" s="56">
        <v>1109338375</v>
      </c>
      <c r="V218" s="59">
        <v>83777000</v>
      </c>
    </row>
    <row r="219" spans="1:22" s="10" customFormat="1" ht="12.75" customHeight="1">
      <c r="A219" s="25"/>
      <c r="B219" s="52" t="s">
        <v>97</v>
      </c>
      <c r="C219" s="53" t="s">
        <v>98</v>
      </c>
      <c r="D219" s="54">
        <v>575232544</v>
      </c>
      <c r="E219" s="55">
        <v>463989720</v>
      </c>
      <c r="F219" s="55">
        <v>1766300</v>
      </c>
      <c r="G219" s="55">
        <v>0</v>
      </c>
      <c r="H219" s="55">
        <v>0</v>
      </c>
      <c r="I219" s="55">
        <v>35998552</v>
      </c>
      <c r="J219" s="55">
        <v>72066080</v>
      </c>
      <c r="K219" s="55">
        <v>964444032</v>
      </c>
      <c r="L219" s="56">
        <v>2113497228</v>
      </c>
      <c r="M219" s="57">
        <v>270252830</v>
      </c>
      <c r="N219" s="58">
        <v>686485440</v>
      </c>
      <c r="O219" s="55">
        <v>144934640</v>
      </c>
      <c r="P219" s="58">
        <v>96993560</v>
      </c>
      <c r="Q219" s="58">
        <v>89474770</v>
      </c>
      <c r="R219" s="58">
        <v>0</v>
      </c>
      <c r="S219" s="58">
        <v>576813528</v>
      </c>
      <c r="T219" s="58">
        <v>294841026</v>
      </c>
      <c r="U219" s="56">
        <v>2159795794</v>
      </c>
      <c r="V219" s="59">
        <v>47698800</v>
      </c>
    </row>
    <row r="220" spans="1:22" s="10" customFormat="1" ht="12.75" customHeight="1">
      <c r="A220" s="25"/>
      <c r="B220" s="52" t="s">
        <v>461</v>
      </c>
      <c r="C220" s="53" t="s">
        <v>462</v>
      </c>
      <c r="D220" s="54">
        <v>277039182</v>
      </c>
      <c r="E220" s="55">
        <v>175366364</v>
      </c>
      <c r="F220" s="55">
        <v>3127175</v>
      </c>
      <c r="G220" s="55">
        <v>0</v>
      </c>
      <c r="H220" s="55">
        <v>0</v>
      </c>
      <c r="I220" s="55">
        <v>20306435</v>
      </c>
      <c r="J220" s="55">
        <v>11666179</v>
      </c>
      <c r="K220" s="55">
        <v>208672801</v>
      </c>
      <c r="L220" s="56">
        <v>696178136</v>
      </c>
      <c r="M220" s="57">
        <v>92460088</v>
      </c>
      <c r="N220" s="58">
        <v>252863045</v>
      </c>
      <c r="O220" s="55">
        <v>77607428</v>
      </c>
      <c r="P220" s="58">
        <v>35508460</v>
      </c>
      <c r="Q220" s="58">
        <v>18805390</v>
      </c>
      <c r="R220" s="58">
        <v>0</v>
      </c>
      <c r="S220" s="58">
        <v>178996000</v>
      </c>
      <c r="T220" s="58">
        <v>58732149</v>
      </c>
      <c r="U220" s="56">
        <v>714972560</v>
      </c>
      <c r="V220" s="59">
        <v>65660875</v>
      </c>
    </row>
    <row r="221" spans="1:22" s="10" customFormat="1" ht="12.75" customHeight="1">
      <c r="A221" s="25"/>
      <c r="B221" s="52" t="s">
        <v>463</v>
      </c>
      <c r="C221" s="53" t="s">
        <v>464</v>
      </c>
      <c r="D221" s="54">
        <v>226169142</v>
      </c>
      <c r="E221" s="55">
        <v>119921298</v>
      </c>
      <c r="F221" s="55">
        <v>301250</v>
      </c>
      <c r="G221" s="55">
        <v>0</v>
      </c>
      <c r="H221" s="55">
        <v>0</v>
      </c>
      <c r="I221" s="55">
        <v>18195801</v>
      </c>
      <c r="J221" s="55">
        <v>26252207</v>
      </c>
      <c r="K221" s="55">
        <v>200123434</v>
      </c>
      <c r="L221" s="56">
        <v>590963132</v>
      </c>
      <c r="M221" s="57">
        <v>138803552</v>
      </c>
      <c r="N221" s="58">
        <v>176608483</v>
      </c>
      <c r="O221" s="55">
        <v>71876665</v>
      </c>
      <c r="P221" s="58">
        <v>56508485</v>
      </c>
      <c r="Q221" s="58">
        <v>33329751</v>
      </c>
      <c r="R221" s="58">
        <v>0</v>
      </c>
      <c r="S221" s="58">
        <v>177632996</v>
      </c>
      <c r="T221" s="58">
        <v>62828945</v>
      </c>
      <c r="U221" s="56">
        <v>717588877</v>
      </c>
      <c r="V221" s="59">
        <v>47632996</v>
      </c>
    </row>
    <row r="222" spans="1:22" s="10" customFormat="1" ht="12.75" customHeight="1">
      <c r="A222" s="25"/>
      <c r="B222" s="52" t="s">
        <v>465</v>
      </c>
      <c r="C222" s="53" t="s">
        <v>466</v>
      </c>
      <c r="D222" s="54">
        <v>266110400</v>
      </c>
      <c r="E222" s="55">
        <v>185854345</v>
      </c>
      <c r="F222" s="55">
        <v>0</v>
      </c>
      <c r="G222" s="55">
        <v>0</v>
      </c>
      <c r="H222" s="55">
        <v>0</v>
      </c>
      <c r="I222" s="55">
        <v>20038760</v>
      </c>
      <c r="J222" s="55">
        <v>111176598</v>
      </c>
      <c r="K222" s="55">
        <v>327959523</v>
      </c>
      <c r="L222" s="56">
        <v>911139626</v>
      </c>
      <c r="M222" s="57">
        <v>227864096</v>
      </c>
      <c r="N222" s="58">
        <v>269228095</v>
      </c>
      <c r="O222" s="55">
        <v>84155000</v>
      </c>
      <c r="P222" s="58">
        <v>31192000</v>
      </c>
      <c r="Q222" s="58">
        <v>27850929</v>
      </c>
      <c r="R222" s="58">
        <v>0</v>
      </c>
      <c r="S222" s="58">
        <v>180811000</v>
      </c>
      <c r="T222" s="58">
        <v>165841160</v>
      </c>
      <c r="U222" s="56">
        <v>986942280</v>
      </c>
      <c r="V222" s="59">
        <v>33000069</v>
      </c>
    </row>
    <row r="223" spans="1:22" s="10" customFormat="1" ht="12.75" customHeight="1">
      <c r="A223" s="25"/>
      <c r="B223" s="52" t="s">
        <v>467</v>
      </c>
      <c r="C223" s="53" t="s">
        <v>468</v>
      </c>
      <c r="D223" s="54">
        <v>26830080</v>
      </c>
      <c r="E223" s="55">
        <v>8483520</v>
      </c>
      <c r="F223" s="55">
        <v>0</v>
      </c>
      <c r="G223" s="55">
        <v>0</v>
      </c>
      <c r="H223" s="55">
        <v>0</v>
      </c>
      <c r="I223" s="55">
        <v>7440</v>
      </c>
      <c r="J223" s="55">
        <v>26946600</v>
      </c>
      <c r="K223" s="55">
        <v>33444340</v>
      </c>
      <c r="L223" s="56">
        <v>95711980</v>
      </c>
      <c r="M223" s="57">
        <v>4260720</v>
      </c>
      <c r="N223" s="58">
        <v>15293520</v>
      </c>
      <c r="O223" s="55">
        <v>1673160</v>
      </c>
      <c r="P223" s="58">
        <v>1392960</v>
      </c>
      <c r="Q223" s="58">
        <v>1395000</v>
      </c>
      <c r="R223" s="58">
        <v>0</v>
      </c>
      <c r="S223" s="58">
        <v>31048000</v>
      </c>
      <c r="T223" s="58">
        <v>40457040</v>
      </c>
      <c r="U223" s="56">
        <v>95520400</v>
      </c>
      <c r="V223" s="59">
        <v>10769950</v>
      </c>
    </row>
    <row r="224" spans="1:22" s="10" customFormat="1" ht="12.75" customHeight="1">
      <c r="A224" s="25"/>
      <c r="B224" s="52" t="s">
        <v>469</v>
      </c>
      <c r="C224" s="53" t="s">
        <v>470</v>
      </c>
      <c r="D224" s="54">
        <v>21814367</v>
      </c>
      <c r="E224" s="55">
        <v>10500000</v>
      </c>
      <c r="F224" s="55">
        <v>0</v>
      </c>
      <c r="G224" s="55">
        <v>0</v>
      </c>
      <c r="H224" s="55">
        <v>0</v>
      </c>
      <c r="I224" s="55">
        <v>55000</v>
      </c>
      <c r="J224" s="55">
        <v>6433400</v>
      </c>
      <c r="K224" s="55">
        <v>40777670</v>
      </c>
      <c r="L224" s="56">
        <v>79580437</v>
      </c>
      <c r="M224" s="57">
        <v>3680000</v>
      </c>
      <c r="N224" s="58">
        <v>15238000</v>
      </c>
      <c r="O224" s="55">
        <v>3826820</v>
      </c>
      <c r="P224" s="58">
        <v>3085000</v>
      </c>
      <c r="Q224" s="58">
        <v>1634000</v>
      </c>
      <c r="R224" s="58">
        <v>0</v>
      </c>
      <c r="S224" s="58">
        <v>51647000</v>
      </c>
      <c r="T224" s="58">
        <v>12805800</v>
      </c>
      <c r="U224" s="56">
        <v>91916620</v>
      </c>
      <c r="V224" s="59">
        <v>12332950</v>
      </c>
    </row>
    <row r="225" spans="1:22" s="10" customFormat="1" ht="12.75" customHeight="1">
      <c r="A225" s="25"/>
      <c r="B225" s="52" t="s">
        <v>471</v>
      </c>
      <c r="C225" s="53" t="s">
        <v>472</v>
      </c>
      <c r="D225" s="54">
        <v>110994051</v>
      </c>
      <c r="E225" s="55">
        <v>65402000</v>
      </c>
      <c r="F225" s="55">
        <v>9540000</v>
      </c>
      <c r="G225" s="55">
        <v>0</v>
      </c>
      <c r="H225" s="55">
        <v>0</v>
      </c>
      <c r="I225" s="55">
        <v>2447000</v>
      </c>
      <c r="J225" s="55">
        <v>24202182</v>
      </c>
      <c r="K225" s="55">
        <v>116770752</v>
      </c>
      <c r="L225" s="56">
        <v>329355985</v>
      </c>
      <c r="M225" s="57">
        <v>39385822</v>
      </c>
      <c r="N225" s="58">
        <v>83182864</v>
      </c>
      <c r="O225" s="55">
        <v>21208819</v>
      </c>
      <c r="P225" s="58">
        <v>16447490</v>
      </c>
      <c r="Q225" s="58">
        <v>8655589</v>
      </c>
      <c r="R225" s="58">
        <v>0</v>
      </c>
      <c r="S225" s="58">
        <v>126394000</v>
      </c>
      <c r="T225" s="58">
        <v>43640408</v>
      </c>
      <c r="U225" s="56">
        <v>338914992</v>
      </c>
      <c r="V225" s="59">
        <v>22873400</v>
      </c>
    </row>
    <row r="226" spans="1:22" s="10" customFormat="1" ht="12.75" customHeight="1">
      <c r="A226" s="26"/>
      <c r="B226" s="61" t="s">
        <v>630</v>
      </c>
      <c r="C226" s="62"/>
      <c r="D226" s="63">
        <f aca="true" t="shared" si="1" ref="D226:V226">SUM(D21:D225)</f>
        <v>40249074890</v>
      </c>
      <c r="E226" s="64">
        <f t="shared" si="1"/>
        <v>29166718381</v>
      </c>
      <c r="F226" s="64">
        <f t="shared" si="1"/>
        <v>5882204435</v>
      </c>
      <c r="G226" s="64">
        <f t="shared" si="1"/>
        <v>19507607</v>
      </c>
      <c r="H226" s="64">
        <f t="shared" si="1"/>
        <v>23677121</v>
      </c>
      <c r="I226" s="64">
        <f t="shared" si="1"/>
        <v>1899404363</v>
      </c>
      <c r="J226" s="64">
        <f t="shared" si="1"/>
        <v>9562704637</v>
      </c>
      <c r="K226" s="64">
        <f t="shared" si="1"/>
        <v>49705073972</v>
      </c>
      <c r="L226" s="65">
        <f t="shared" si="1"/>
        <v>136508365406</v>
      </c>
      <c r="M226" s="66">
        <f t="shared" si="1"/>
        <v>20290806289</v>
      </c>
      <c r="N226" s="67">
        <f t="shared" si="1"/>
        <v>38094140388</v>
      </c>
      <c r="O226" s="64">
        <f t="shared" si="1"/>
        <v>12426462856</v>
      </c>
      <c r="P226" s="67">
        <f t="shared" si="1"/>
        <v>4632345829</v>
      </c>
      <c r="Q226" s="67">
        <f t="shared" si="1"/>
        <v>4737257747</v>
      </c>
      <c r="R226" s="67">
        <f t="shared" si="1"/>
        <v>88109253</v>
      </c>
      <c r="S226" s="67">
        <f t="shared" si="1"/>
        <v>52809395707</v>
      </c>
      <c r="T226" s="67">
        <f t="shared" si="1"/>
        <v>13872626543</v>
      </c>
      <c r="U226" s="65">
        <f t="shared" si="1"/>
        <v>146951144612</v>
      </c>
      <c r="V226" s="59">
        <f t="shared" si="1"/>
        <v>15114450978</v>
      </c>
    </row>
    <row r="227" spans="1:22" s="10" customFormat="1" ht="12.75" customHeight="1">
      <c r="A227" s="25"/>
      <c r="B227" s="52"/>
      <c r="C227" s="53"/>
      <c r="D227" s="54"/>
      <c r="E227" s="55"/>
      <c r="F227" s="55"/>
      <c r="G227" s="55"/>
      <c r="H227" s="55"/>
      <c r="I227" s="55"/>
      <c r="J227" s="55"/>
      <c r="K227" s="55"/>
      <c r="L227" s="56"/>
      <c r="M227" s="57"/>
      <c r="N227" s="58"/>
      <c r="O227" s="55"/>
      <c r="P227" s="58"/>
      <c r="Q227" s="58"/>
      <c r="R227" s="58"/>
      <c r="S227" s="58"/>
      <c r="T227" s="58"/>
      <c r="U227" s="56"/>
      <c r="V227" s="59"/>
    </row>
    <row r="228" spans="1:22" s="10" customFormat="1" ht="12.75" customHeight="1">
      <c r="A228" s="19"/>
      <c r="B228" s="97" t="s">
        <v>473</v>
      </c>
      <c r="C228" s="98"/>
      <c r="D228" s="99"/>
      <c r="E228" s="100"/>
      <c r="F228" s="100"/>
      <c r="G228" s="100"/>
      <c r="H228" s="100"/>
      <c r="I228" s="100"/>
      <c r="J228" s="100"/>
      <c r="K228" s="100"/>
      <c r="L228" s="101"/>
      <c r="M228" s="99"/>
      <c r="N228" s="100"/>
      <c r="O228" s="100"/>
      <c r="P228" s="100"/>
      <c r="Q228" s="100"/>
      <c r="R228" s="100"/>
      <c r="S228" s="100"/>
      <c r="T228" s="100"/>
      <c r="U228" s="101"/>
      <c r="V228" s="59"/>
    </row>
    <row r="229" spans="1:22" s="10" customFormat="1" ht="12.75" customHeight="1">
      <c r="A229" s="25"/>
      <c r="B229" s="52"/>
      <c r="C229" s="53"/>
      <c r="D229" s="54"/>
      <c r="E229" s="55"/>
      <c r="F229" s="55"/>
      <c r="G229" s="55"/>
      <c r="H229" s="55"/>
      <c r="I229" s="55"/>
      <c r="J229" s="55"/>
      <c r="K229" s="55"/>
      <c r="L229" s="56"/>
      <c r="M229" s="57"/>
      <c r="N229" s="58"/>
      <c r="O229" s="55"/>
      <c r="P229" s="58"/>
      <c r="Q229" s="58"/>
      <c r="R229" s="58"/>
      <c r="S229" s="58"/>
      <c r="T229" s="58"/>
      <c r="U229" s="56"/>
      <c r="V229" s="59"/>
    </row>
    <row r="230" spans="1:22" s="10" customFormat="1" ht="12.75" customHeight="1">
      <c r="A230" s="25"/>
      <c r="B230" s="52" t="s">
        <v>474</v>
      </c>
      <c r="C230" s="53" t="s">
        <v>475</v>
      </c>
      <c r="D230" s="54">
        <v>188182074</v>
      </c>
      <c r="E230" s="55">
        <v>0</v>
      </c>
      <c r="F230" s="55">
        <v>13488620</v>
      </c>
      <c r="G230" s="55">
        <v>0</v>
      </c>
      <c r="H230" s="55">
        <v>0</v>
      </c>
      <c r="I230" s="55">
        <v>173300</v>
      </c>
      <c r="J230" s="55">
        <v>800000</v>
      </c>
      <c r="K230" s="55">
        <v>170001974</v>
      </c>
      <c r="L230" s="56">
        <v>372645968</v>
      </c>
      <c r="M230" s="57">
        <v>0</v>
      </c>
      <c r="N230" s="58">
        <v>858002</v>
      </c>
      <c r="O230" s="55">
        <v>103859703</v>
      </c>
      <c r="P230" s="58">
        <v>82175</v>
      </c>
      <c r="Q230" s="58">
        <v>59535</v>
      </c>
      <c r="R230" s="58">
        <v>0</v>
      </c>
      <c r="S230" s="58">
        <v>96322000</v>
      </c>
      <c r="T230" s="58">
        <v>168187626</v>
      </c>
      <c r="U230" s="56">
        <v>369369041</v>
      </c>
      <c r="V230" s="59">
        <v>2710000</v>
      </c>
    </row>
    <row r="231" spans="1:22" s="10" customFormat="1" ht="12.75" customHeight="1">
      <c r="A231" s="25"/>
      <c r="B231" s="52" t="s">
        <v>476</v>
      </c>
      <c r="C231" s="53" t="s">
        <v>477</v>
      </c>
      <c r="D231" s="54">
        <v>48124797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77590203</v>
      </c>
      <c r="L231" s="56">
        <v>125715000</v>
      </c>
      <c r="M231" s="57">
        <v>0</v>
      </c>
      <c r="N231" s="58">
        <v>0</v>
      </c>
      <c r="O231" s="55">
        <v>0</v>
      </c>
      <c r="P231" s="58">
        <v>0</v>
      </c>
      <c r="Q231" s="58">
        <v>0</v>
      </c>
      <c r="R231" s="58">
        <v>0</v>
      </c>
      <c r="S231" s="58">
        <v>94433000</v>
      </c>
      <c r="T231" s="58">
        <v>31282000</v>
      </c>
      <c r="U231" s="56">
        <v>125715000</v>
      </c>
      <c r="V231" s="59">
        <v>0</v>
      </c>
    </row>
    <row r="232" spans="1:22" s="10" customFormat="1" ht="12.75" customHeight="1">
      <c r="A232" s="25"/>
      <c r="B232" s="52" t="s">
        <v>478</v>
      </c>
      <c r="C232" s="53" t="s">
        <v>479</v>
      </c>
      <c r="D232" s="54">
        <v>901434703</v>
      </c>
      <c r="E232" s="55">
        <v>0</v>
      </c>
      <c r="F232" s="55">
        <v>110195885</v>
      </c>
      <c r="G232" s="55">
        <v>0</v>
      </c>
      <c r="H232" s="55">
        <v>0</v>
      </c>
      <c r="I232" s="55">
        <v>27650003</v>
      </c>
      <c r="J232" s="55">
        <v>124100067</v>
      </c>
      <c r="K232" s="55">
        <v>442806584</v>
      </c>
      <c r="L232" s="56">
        <v>1606187242</v>
      </c>
      <c r="M232" s="57">
        <v>0</v>
      </c>
      <c r="N232" s="58">
        <v>0</v>
      </c>
      <c r="O232" s="55">
        <v>263080219</v>
      </c>
      <c r="P232" s="58">
        <v>133789170</v>
      </c>
      <c r="Q232" s="58">
        <v>2642470</v>
      </c>
      <c r="R232" s="58">
        <v>7366250</v>
      </c>
      <c r="S232" s="58">
        <v>1337818696</v>
      </c>
      <c r="T232" s="58">
        <v>59869225</v>
      </c>
      <c r="U232" s="56">
        <v>1804566030</v>
      </c>
      <c r="V232" s="59">
        <v>479055313</v>
      </c>
    </row>
    <row r="233" spans="1:22" s="10" customFormat="1" ht="12.75" customHeight="1">
      <c r="A233" s="25"/>
      <c r="B233" s="52" t="s">
        <v>480</v>
      </c>
      <c r="C233" s="53" t="s">
        <v>481</v>
      </c>
      <c r="D233" s="54">
        <v>327373683</v>
      </c>
      <c r="E233" s="55">
        <v>0</v>
      </c>
      <c r="F233" s="55">
        <v>27706847</v>
      </c>
      <c r="G233" s="55">
        <v>0</v>
      </c>
      <c r="H233" s="55">
        <v>0</v>
      </c>
      <c r="I233" s="55">
        <v>1335600</v>
      </c>
      <c r="J233" s="55">
        <v>200000000</v>
      </c>
      <c r="K233" s="55">
        <v>697948861</v>
      </c>
      <c r="L233" s="56">
        <v>1254364991</v>
      </c>
      <c r="M233" s="57">
        <v>0</v>
      </c>
      <c r="N233" s="58">
        <v>0</v>
      </c>
      <c r="O233" s="55">
        <v>189288458</v>
      </c>
      <c r="P233" s="58">
        <v>57501004</v>
      </c>
      <c r="Q233" s="58">
        <v>0</v>
      </c>
      <c r="R233" s="58">
        <v>0</v>
      </c>
      <c r="S233" s="58">
        <v>966899000</v>
      </c>
      <c r="T233" s="58">
        <v>110600528</v>
      </c>
      <c r="U233" s="56">
        <v>1324288990</v>
      </c>
      <c r="V233" s="59">
        <v>318682300</v>
      </c>
    </row>
    <row r="234" spans="1:22" s="10" customFormat="1" ht="12.75" customHeight="1">
      <c r="A234" s="25"/>
      <c r="B234" s="60" t="s">
        <v>482</v>
      </c>
      <c r="C234" s="53" t="s">
        <v>483</v>
      </c>
      <c r="D234" s="54">
        <v>214946485</v>
      </c>
      <c r="E234" s="55">
        <v>0</v>
      </c>
      <c r="F234" s="55">
        <v>10313800</v>
      </c>
      <c r="G234" s="55">
        <v>0</v>
      </c>
      <c r="H234" s="55">
        <v>0</v>
      </c>
      <c r="I234" s="55">
        <v>3580680</v>
      </c>
      <c r="J234" s="55">
        <v>79521204</v>
      </c>
      <c r="K234" s="55">
        <v>210255529</v>
      </c>
      <c r="L234" s="56">
        <v>518617698</v>
      </c>
      <c r="M234" s="57">
        <v>0</v>
      </c>
      <c r="N234" s="58">
        <v>0</v>
      </c>
      <c r="O234" s="55">
        <v>125861557</v>
      </c>
      <c r="P234" s="58">
        <v>37508793</v>
      </c>
      <c r="Q234" s="58">
        <v>0</v>
      </c>
      <c r="R234" s="58">
        <v>0</v>
      </c>
      <c r="S234" s="58">
        <v>558717000</v>
      </c>
      <c r="T234" s="58">
        <v>30270567</v>
      </c>
      <c r="U234" s="56">
        <v>752357917</v>
      </c>
      <c r="V234" s="59">
        <v>243024600</v>
      </c>
    </row>
    <row r="235" spans="1:22" s="10" customFormat="1" ht="12.75" customHeight="1">
      <c r="A235" s="25"/>
      <c r="B235" s="52" t="s">
        <v>484</v>
      </c>
      <c r="C235" s="53" t="s">
        <v>485</v>
      </c>
      <c r="D235" s="54">
        <v>570951162</v>
      </c>
      <c r="E235" s="55">
        <v>0</v>
      </c>
      <c r="F235" s="55">
        <v>74377500</v>
      </c>
      <c r="G235" s="55">
        <v>0</v>
      </c>
      <c r="H235" s="55">
        <v>0</v>
      </c>
      <c r="I235" s="55">
        <v>93500</v>
      </c>
      <c r="J235" s="55">
        <v>92493128</v>
      </c>
      <c r="K235" s="55">
        <v>821983190</v>
      </c>
      <c r="L235" s="56">
        <v>1559898480</v>
      </c>
      <c r="M235" s="57">
        <v>0</v>
      </c>
      <c r="N235" s="58">
        <v>0</v>
      </c>
      <c r="O235" s="55">
        <v>215232028</v>
      </c>
      <c r="P235" s="58">
        <v>92242208</v>
      </c>
      <c r="Q235" s="58">
        <v>0</v>
      </c>
      <c r="R235" s="58">
        <v>0</v>
      </c>
      <c r="S235" s="58">
        <v>1878988001</v>
      </c>
      <c r="T235" s="58">
        <v>402456451</v>
      </c>
      <c r="U235" s="56">
        <v>2588918688</v>
      </c>
      <c r="V235" s="59">
        <v>1023235000</v>
      </c>
    </row>
    <row r="236" spans="1:22" s="10" customFormat="1" ht="12.75" customHeight="1">
      <c r="A236" s="25"/>
      <c r="B236" s="52" t="s">
        <v>486</v>
      </c>
      <c r="C236" s="53" t="s">
        <v>487</v>
      </c>
      <c r="D236" s="54">
        <v>45148417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23316810</v>
      </c>
      <c r="L236" s="56">
        <v>68465227</v>
      </c>
      <c r="M236" s="57">
        <v>0</v>
      </c>
      <c r="N236" s="58">
        <v>0</v>
      </c>
      <c r="O236" s="55">
        <v>0</v>
      </c>
      <c r="P236" s="58">
        <v>0</v>
      </c>
      <c r="Q236" s="58">
        <v>0</v>
      </c>
      <c r="R236" s="58">
        <v>0</v>
      </c>
      <c r="S236" s="58">
        <v>67908030</v>
      </c>
      <c r="T236" s="58">
        <v>557197</v>
      </c>
      <c r="U236" s="56">
        <v>68465227</v>
      </c>
      <c r="V236" s="59">
        <v>0</v>
      </c>
    </row>
    <row r="237" spans="1:22" s="10" customFormat="1" ht="12.75" customHeight="1">
      <c r="A237" s="25"/>
      <c r="B237" s="52" t="s">
        <v>488</v>
      </c>
      <c r="C237" s="53" t="s">
        <v>489</v>
      </c>
      <c r="D237" s="54">
        <v>85672000</v>
      </c>
      <c r="E237" s="55">
        <v>0</v>
      </c>
      <c r="F237" s="55">
        <v>0</v>
      </c>
      <c r="G237" s="55">
        <v>0</v>
      </c>
      <c r="H237" s="55">
        <v>0</v>
      </c>
      <c r="I237" s="55">
        <v>471000</v>
      </c>
      <c r="J237" s="55">
        <v>0</v>
      </c>
      <c r="K237" s="55">
        <v>49009159</v>
      </c>
      <c r="L237" s="56">
        <v>135152159</v>
      </c>
      <c r="M237" s="57">
        <v>0</v>
      </c>
      <c r="N237" s="58">
        <v>0</v>
      </c>
      <c r="O237" s="55">
        <v>0</v>
      </c>
      <c r="P237" s="58">
        <v>0</v>
      </c>
      <c r="Q237" s="58">
        <v>0</v>
      </c>
      <c r="R237" s="58">
        <v>0</v>
      </c>
      <c r="S237" s="58">
        <v>130867000</v>
      </c>
      <c r="T237" s="58">
        <v>3164000</v>
      </c>
      <c r="U237" s="56">
        <v>134031000</v>
      </c>
      <c r="V237" s="59">
        <v>0</v>
      </c>
    </row>
    <row r="238" spans="1:22" s="10" customFormat="1" ht="12.75" customHeight="1">
      <c r="A238" s="25"/>
      <c r="B238" s="52" t="s">
        <v>490</v>
      </c>
      <c r="C238" s="53" t="s">
        <v>491</v>
      </c>
      <c r="D238" s="54">
        <v>71899908</v>
      </c>
      <c r="E238" s="55">
        <v>0</v>
      </c>
      <c r="F238" s="55">
        <v>0</v>
      </c>
      <c r="G238" s="55">
        <v>0</v>
      </c>
      <c r="H238" s="55">
        <v>0</v>
      </c>
      <c r="I238" s="55">
        <v>90363</v>
      </c>
      <c r="J238" s="55">
        <v>0</v>
      </c>
      <c r="K238" s="55">
        <v>57431586</v>
      </c>
      <c r="L238" s="56">
        <v>129421857</v>
      </c>
      <c r="M238" s="57">
        <v>0</v>
      </c>
      <c r="N238" s="58">
        <v>0</v>
      </c>
      <c r="O238" s="55">
        <v>0</v>
      </c>
      <c r="P238" s="58">
        <v>0</v>
      </c>
      <c r="Q238" s="58">
        <v>0</v>
      </c>
      <c r="R238" s="58">
        <v>0</v>
      </c>
      <c r="S238" s="58">
        <v>126615000</v>
      </c>
      <c r="T238" s="58">
        <v>6384960</v>
      </c>
      <c r="U238" s="56">
        <v>132999960</v>
      </c>
      <c r="V238" s="59">
        <v>0</v>
      </c>
    </row>
    <row r="239" spans="1:22" s="10" customFormat="1" ht="12.75" customHeight="1">
      <c r="A239" s="25"/>
      <c r="B239" s="52" t="s">
        <v>492</v>
      </c>
      <c r="C239" s="53" t="s">
        <v>493</v>
      </c>
      <c r="D239" s="54">
        <v>220147850</v>
      </c>
      <c r="E239" s="55">
        <v>0</v>
      </c>
      <c r="F239" s="55">
        <v>0</v>
      </c>
      <c r="G239" s="55">
        <v>0</v>
      </c>
      <c r="H239" s="55">
        <v>0</v>
      </c>
      <c r="I239" s="55">
        <v>8000</v>
      </c>
      <c r="J239" s="55">
        <v>1425310</v>
      </c>
      <c r="K239" s="55">
        <v>178150202</v>
      </c>
      <c r="L239" s="56">
        <v>399731362</v>
      </c>
      <c r="M239" s="57">
        <v>0</v>
      </c>
      <c r="N239" s="58">
        <v>0</v>
      </c>
      <c r="O239" s="55">
        <v>0</v>
      </c>
      <c r="P239" s="58">
        <v>0</v>
      </c>
      <c r="Q239" s="58">
        <v>0</v>
      </c>
      <c r="R239" s="58">
        <v>0</v>
      </c>
      <c r="S239" s="58">
        <v>232909500</v>
      </c>
      <c r="T239" s="58">
        <v>166821862</v>
      </c>
      <c r="U239" s="56">
        <v>399731362</v>
      </c>
      <c r="V239" s="59">
        <v>-5183500</v>
      </c>
    </row>
    <row r="240" spans="1:22" s="10" customFormat="1" ht="12.75" customHeight="1">
      <c r="A240" s="25"/>
      <c r="B240" s="52" t="s">
        <v>494</v>
      </c>
      <c r="C240" s="53" t="s">
        <v>495</v>
      </c>
      <c r="D240" s="54">
        <v>107832821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59489449</v>
      </c>
      <c r="L240" s="56">
        <v>167322270</v>
      </c>
      <c r="M240" s="57">
        <v>0</v>
      </c>
      <c r="N240" s="58">
        <v>0</v>
      </c>
      <c r="O240" s="55">
        <v>0</v>
      </c>
      <c r="P240" s="58">
        <v>0</v>
      </c>
      <c r="Q240" s="58">
        <v>0</v>
      </c>
      <c r="R240" s="58">
        <v>0</v>
      </c>
      <c r="S240" s="58">
        <v>157633000</v>
      </c>
      <c r="T240" s="58">
        <v>10381025</v>
      </c>
      <c r="U240" s="56">
        <v>168014025</v>
      </c>
      <c r="V240" s="59">
        <v>0</v>
      </c>
    </row>
    <row r="241" spans="1:22" s="10" customFormat="1" ht="12.75" customHeight="1">
      <c r="A241" s="25"/>
      <c r="B241" s="52" t="s">
        <v>496</v>
      </c>
      <c r="C241" s="53" t="s">
        <v>497</v>
      </c>
      <c r="D241" s="54">
        <v>366060730</v>
      </c>
      <c r="E241" s="55">
        <v>0</v>
      </c>
      <c r="F241" s="55">
        <v>79050000</v>
      </c>
      <c r="G241" s="55">
        <v>0</v>
      </c>
      <c r="H241" s="55">
        <v>0</v>
      </c>
      <c r="I241" s="55">
        <v>29512527</v>
      </c>
      <c r="J241" s="55">
        <v>3326427</v>
      </c>
      <c r="K241" s="55">
        <v>457067479</v>
      </c>
      <c r="L241" s="56">
        <v>935017163</v>
      </c>
      <c r="M241" s="57">
        <v>0</v>
      </c>
      <c r="N241" s="58">
        <v>0</v>
      </c>
      <c r="O241" s="55">
        <v>323405307</v>
      </c>
      <c r="P241" s="58">
        <v>128878122</v>
      </c>
      <c r="Q241" s="58">
        <v>0</v>
      </c>
      <c r="R241" s="58">
        <v>0</v>
      </c>
      <c r="S241" s="58">
        <v>805162000</v>
      </c>
      <c r="T241" s="58">
        <v>13137537</v>
      </c>
      <c r="U241" s="56">
        <v>1270582966</v>
      </c>
      <c r="V241" s="59">
        <v>336038000</v>
      </c>
    </row>
    <row r="242" spans="1:22" s="10" customFormat="1" ht="12.75" customHeight="1">
      <c r="A242" s="25"/>
      <c r="B242" s="52" t="s">
        <v>498</v>
      </c>
      <c r="C242" s="53" t="s">
        <v>499</v>
      </c>
      <c r="D242" s="54">
        <v>251629137</v>
      </c>
      <c r="E242" s="55">
        <v>0</v>
      </c>
      <c r="F242" s="55">
        <v>146803250</v>
      </c>
      <c r="G242" s="55">
        <v>0</v>
      </c>
      <c r="H242" s="55">
        <v>0</v>
      </c>
      <c r="I242" s="55">
        <v>23852495</v>
      </c>
      <c r="J242" s="55">
        <v>102908664</v>
      </c>
      <c r="K242" s="55">
        <v>310801985</v>
      </c>
      <c r="L242" s="56">
        <v>835995531</v>
      </c>
      <c r="M242" s="57">
        <v>0</v>
      </c>
      <c r="N242" s="58">
        <v>0</v>
      </c>
      <c r="O242" s="55">
        <v>343725162</v>
      </c>
      <c r="P242" s="58">
        <v>26266723</v>
      </c>
      <c r="Q242" s="58">
        <v>0</v>
      </c>
      <c r="R242" s="58">
        <v>0</v>
      </c>
      <c r="S242" s="58">
        <v>741384250</v>
      </c>
      <c r="T242" s="58">
        <v>30245750</v>
      </c>
      <c r="U242" s="56">
        <v>1141621885</v>
      </c>
      <c r="V242" s="59">
        <v>211944000</v>
      </c>
    </row>
    <row r="243" spans="1:22" s="10" customFormat="1" ht="12.75" customHeight="1">
      <c r="A243" s="25"/>
      <c r="B243" s="52" t="s">
        <v>500</v>
      </c>
      <c r="C243" s="53" t="s">
        <v>501</v>
      </c>
      <c r="D243" s="54">
        <v>286515511</v>
      </c>
      <c r="E243" s="55">
        <v>0</v>
      </c>
      <c r="F243" s="55">
        <v>6942032</v>
      </c>
      <c r="G243" s="55">
        <v>0</v>
      </c>
      <c r="H243" s="55">
        <v>0</v>
      </c>
      <c r="I243" s="55">
        <v>591370</v>
      </c>
      <c r="J243" s="55">
        <v>144006334</v>
      </c>
      <c r="K243" s="55">
        <v>313128612</v>
      </c>
      <c r="L243" s="56">
        <v>751183859</v>
      </c>
      <c r="M243" s="57">
        <v>0</v>
      </c>
      <c r="N243" s="58">
        <v>0</v>
      </c>
      <c r="O243" s="55">
        <v>274720000</v>
      </c>
      <c r="P243" s="58">
        <v>32694433</v>
      </c>
      <c r="Q243" s="58">
        <v>0</v>
      </c>
      <c r="R243" s="58">
        <v>0</v>
      </c>
      <c r="S243" s="58">
        <v>854035000</v>
      </c>
      <c r="T243" s="58">
        <v>64480153</v>
      </c>
      <c r="U243" s="56">
        <v>1225929586</v>
      </c>
      <c r="V243" s="59">
        <v>420034000</v>
      </c>
    </row>
    <row r="244" spans="1:22" s="10" customFormat="1" ht="12.75" customHeight="1">
      <c r="A244" s="25"/>
      <c r="B244" s="52" t="s">
        <v>502</v>
      </c>
      <c r="C244" s="53" t="s">
        <v>503</v>
      </c>
      <c r="D244" s="54">
        <v>161829646</v>
      </c>
      <c r="E244" s="55">
        <v>0</v>
      </c>
      <c r="F244" s="55">
        <v>19848080</v>
      </c>
      <c r="G244" s="55">
        <v>0</v>
      </c>
      <c r="H244" s="55">
        <v>0</v>
      </c>
      <c r="I244" s="55">
        <v>0</v>
      </c>
      <c r="J244" s="55">
        <v>13598278</v>
      </c>
      <c r="K244" s="55">
        <v>252162629</v>
      </c>
      <c r="L244" s="56">
        <v>447438633</v>
      </c>
      <c r="M244" s="57">
        <v>0</v>
      </c>
      <c r="N244" s="58">
        <v>0</v>
      </c>
      <c r="O244" s="55">
        <v>39906933</v>
      </c>
      <c r="P244" s="58">
        <v>15747744</v>
      </c>
      <c r="Q244" s="58">
        <v>0</v>
      </c>
      <c r="R244" s="58">
        <v>0</v>
      </c>
      <c r="S244" s="58">
        <v>676020000</v>
      </c>
      <c r="T244" s="58">
        <v>30591526</v>
      </c>
      <c r="U244" s="56">
        <v>762266203</v>
      </c>
      <c r="V244" s="59">
        <v>321102000</v>
      </c>
    </row>
    <row r="245" spans="1:22" s="10" customFormat="1" ht="12.75" customHeight="1">
      <c r="A245" s="25"/>
      <c r="B245" s="52" t="s">
        <v>504</v>
      </c>
      <c r="C245" s="53" t="s">
        <v>505</v>
      </c>
      <c r="D245" s="54">
        <v>90663360</v>
      </c>
      <c r="E245" s="55">
        <v>0</v>
      </c>
      <c r="F245" s="55">
        <v>18195202</v>
      </c>
      <c r="G245" s="55">
        <v>0</v>
      </c>
      <c r="H245" s="55">
        <v>0</v>
      </c>
      <c r="I245" s="55">
        <v>764000</v>
      </c>
      <c r="J245" s="55">
        <v>0</v>
      </c>
      <c r="K245" s="55">
        <v>129344155</v>
      </c>
      <c r="L245" s="56">
        <v>238966717</v>
      </c>
      <c r="M245" s="57">
        <v>0</v>
      </c>
      <c r="N245" s="58">
        <v>0</v>
      </c>
      <c r="O245" s="55">
        <v>29804703</v>
      </c>
      <c r="P245" s="58">
        <v>0</v>
      </c>
      <c r="Q245" s="58">
        <v>0</v>
      </c>
      <c r="R245" s="58">
        <v>0</v>
      </c>
      <c r="S245" s="58">
        <v>162626000</v>
      </c>
      <c r="T245" s="58">
        <v>9639686</v>
      </c>
      <c r="U245" s="56">
        <v>202070389</v>
      </c>
      <c r="V245" s="59">
        <v>0</v>
      </c>
    </row>
    <row r="246" spans="1:22" s="10" customFormat="1" ht="12.75" customHeight="1">
      <c r="A246" s="25"/>
      <c r="B246" s="52" t="s">
        <v>506</v>
      </c>
      <c r="C246" s="53" t="s">
        <v>507</v>
      </c>
      <c r="D246" s="54">
        <v>192273678</v>
      </c>
      <c r="E246" s="55">
        <v>0</v>
      </c>
      <c r="F246" s="55">
        <v>88020211</v>
      </c>
      <c r="G246" s="55">
        <v>0</v>
      </c>
      <c r="H246" s="55">
        <v>0</v>
      </c>
      <c r="I246" s="55">
        <v>0</v>
      </c>
      <c r="J246" s="55">
        <v>8196231</v>
      </c>
      <c r="K246" s="55">
        <v>369962932</v>
      </c>
      <c r="L246" s="56">
        <v>658453052</v>
      </c>
      <c r="M246" s="57">
        <v>0</v>
      </c>
      <c r="N246" s="58">
        <v>0</v>
      </c>
      <c r="O246" s="55">
        <v>17405577</v>
      </c>
      <c r="P246" s="58">
        <v>8721374</v>
      </c>
      <c r="Q246" s="58">
        <v>0</v>
      </c>
      <c r="R246" s="58">
        <v>0</v>
      </c>
      <c r="S246" s="58">
        <v>887342000</v>
      </c>
      <c r="T246" s="58">
        <v>160558101</v>
      </c>
      <c r="U246" s="56">
        <v>1074027052</v>
      </c>
      <c r="V246" s="59">
        <v>418078000</v>
      </c>
    </row>
    <row r="247" spans="1:22" s="10" customFormat="1" ht="12.75" customHeight="1">
      <c r="A247" s="25"/>
      <c r="B247" s="52" t="s">
        <v>508</v>
      </c>
      <c r="C247" s="53" t="s">
        <v>509</v>
      </c>
      <c r="D247" s="54">
        <v>166593323</v>
      </c>
      <c r="E247" s="55">
        <v>0</v>
      </c>
      <c r="F247" s="55">
        <v>0</v>
      </c>
      <c r="G247" s="55">
        <v>0</v>
      </c>
      <c r="H247" s="55">
        <v>0</v>
      </c>
      <c r="I247" s="55">
        <v>1604000</v>
      </c>
      <c r="J247" s="55">
        <v>5350000</v>
      </c>
      <c r="K247" s="55">
        <v>301772517</v>
      </c>
      <c r="L247" s="56">
        <v>475319840</v>
      </c>
      <c r="M247" s="57">
        <v>0</v>
      </c>
      <c r="N247" s="58">
        <v>10700000</v>
      </c>
      <c r="O247" s="55">
        <v>28364741</v>
      </c>
      <c r="P247" s="58">
        <v>684800</v>
      </c>
      <c r="Q247" s="58">
        <v>0</v>
      </c>
      <c r="R247" s="58">
        <v>0</v>
      </c>
      <c r="S247" s="58">
        <v>709743000</v>
      </c>
      <c r="T247" s="58">
        <v>5457300</v>
      </c>
      <c r="U247" s="56">
        <v>754949841</v>
      </c>
      <c r="V247" s="59">
        <v>279630000</v>
      </c>
    </row>
    <row r="248" spans="1:22" s="10" customFormat="1" ht="12.75" customHeight="1">
      <c r="A248" s="25"/>
      <c r="B248" s="52" t="s">
        <v>510</v>
      </c>
      <c r="C248" s="53" t="s">
        <v>511</v>
      </c>
      <c r="D248" s="54">
        <v>268854128</v>
      </c>
      <c r="E248" s="55">
        <v>0</v>
      </c>
      <c r="F248" s="55">
        <v>30250972</v>
      </c>
      <c r="G248" s="55">
        <v>0</v>
      </c>
      <c r="H248" s="55">
        <v>0</v>
      </c>
      <c r="I248" s="55">
        <v>10129746</v>
      </c>
      <c r="J248" s="55">
        <v>4049802</v>
      </c>
      <c r="K248" s="55">
        <v>470610567</v>
      </c>
      <c r="L248" s="56">
        <v>783895215</v>
      </c>
      <c r="M248" s="57">
        <v>0</v>
      </c>
      <c r="N248" s="58">
        <v>0</v>
      </c>
      <c r="O248" s="55">
        <v>51237371</v>
      </c>
      <c r="P248" s="58">
        <v>8858462</v>
      </c>
      <c r="Q248" s="58">
        <v>31339896</v>
      </c>
      <c r="R248" s="58">
        <v>0</v>
      </c>
      <c r="S248" s="58">
        <v>853751000</v>
      </c>
      <c r="T248" s="58">
        <v>79889980</v>
      </c>
      <c r="U248" s="56">
        <v>1025076709</v>
      </c>
      <c r="V248" s="59">
        <v>325177100</v>
      </c>
    </row>
    <row r="249" spans="1:22" s="10" customFormat="1" ht="12.75" customHeight="1">
      <c r="A249" s="25"/>
      <c r="B249" s="52" t="s">
        <v>512</v>
      </c>
      <c r="C249" s="53" t="s">
        <v>513</v>
      </c>
      <c r="D249" s="54">
        <v>256146011</v>
      </c>
      <c r="E249" s="55">
        <v>0</v>
      </c>
      <c r="F249" s="55">
        <v>114477325</v>
      </c>
      <c r="G249" s="55">
        <v>0</v>
      </c>
      <c r="H249" s="55">
        <v>0</v>
      </c>
      <c r="I249" s="55">
        <v>9395712</v>
      </c>
      <c r="J249" s="55">
        <v>23898943</v>
      </c>
      <c r="K249" s="55">
        <v>353561805</v>
      </c>
      <c r="L249" s="56">
        <v>757479796</v>
      </c>
      <c r="M249" s="57">
        <v>0</v>
      </c>
      <c r="N249" s="58">
        <v>0</v>
      </c>
      <c r="O249" s="55">
        <v>124733876</v>
      </c>
      <c r="P249" s="58">
        <v>34592410</v>
      </c>
      <c r="Q249" s="58">
        <v>0</v>
      </c>
      <c r="R249" s="58">
        <v>0</v>
      </c>
      <c r="S249" s="58">
        <v>829174000</v>
      </c>
      <c r="T249" s="58">
        <v>72020687</v>
      </c>
      <c r="U249" s="56">
        <v>1060520973</v>
      </c>
      <c r="V249" s="59">
        <v>287440000</v>
      </c>
    </row>
    <row r="250" spans="1:22" s="10" customFormat="1" ht="12.75" customHeight="1">
      <c r="A250" s="25"/>
      <c r="B250" s="52" t="s">
        <v>514</v>
      </c>
      <c r="C250" s="53" t="s">
        <v>515</v>
      </c>
      <c r="D250" s="54">
        <v>110577298</v>
      </c>
      <c r="E250" s="55">
        <v>0</v>
      </c>
      <c r="F250" s="55">
        <v>0</v>
      </c>
      <c r="G250" s="55">
        <v>0</v>
      </c>
      <c r="H250" s="55">
        <v>0</v>
      </c>
      <c r="I250" s="55">
        <v>5667818</v>
      </c>
      <c r="J250" s="55">
        <v>0</v>
      </c>
      <c r="K250" s="55">
        <v>98345329</v>
      </c>
      <c r="L250" s="56">
        <v>214590445</v>
      </c>
      <c r="M250" s="57">
        <v>0</v>
      </c>
      <c r="N250" s="58">
        <v>0</v>
      </c>
      <c r="O250" s="55">
        <v>0</v>
      </c>
      <c r="P250" s="58">
        <v>0</v>
      </c>
      <c r="Q250" s="58">
        <v>20479505</v>
      </c>
      <c r="R250" s="58">
        <v>0</v>
      </c>
      <c r="S250" s="58">
        <v>161805935</v>
      </c>
      <c r="T250" s="58">
        <v>33919462</v>
      </c>
      <c r="U250" s="56">
        <v>216204902</v>
      </c>
      <c r="V250" s="59">
        <v>0</v>
      </c>
    </row>
    <row r="251" spans="1:22" s="10" customFormat="1" ht="12.75" customHeight="1">
      <c r="A251" s="25"/>
      <c r="B251" s="52" t="s">
        <v>516</v>
      </c>
      <c r="C251" s="53" t="s">
        <v>517</v>
      </c>
      <c r="D251" s="54">
        <v>163087980</v>
      </c>
      <c r="E251" s="55">
        <v>0</v>
      </c>
      <c r="F251" s="55">
        <v>0</v>
      </c>
      <c r="G251" s="55">
        <v>0</v>
      </c>
      <c r="H251" s="55">
        <v>0</v>
      </c>
      <c r="I251" s="55">
        <v>0</v>
      </c>
      <c r="J251" s="55">
        <v>0</v>
      </c>
      <c r="K251" s="55">
        <v>476476880</v>
      </c>
      <c r="L251" s="56">
        <v>639564860</v>
      </c>
      <c r="M251" s="57">
        <v>0</v>
      </c>
      <c r="N251" s="58">
        <v>0</v>
      </c>
      <c r="O251" s="55">
        <v>0</v>
      </c>
      <c r="P251" s="58">
        <v>0</v>
      </c>
      <c r="Q251" s="58">
        <v>0</v>
      </c>
      <c r="R251" s="58">
        <v>2921360</v>
      </c>
      <c r="S251" s="58">
        <v>615236000</v>
      </c>
      <c r="T251" s="58">
        <v>16236210</v>
      </c>
      <c r="U251" s="56">
        <v>634393570</v>
      </c>
      <c r="V251" s="59">
        <v>0</v>
      </c>
    </row>
    <row r="252" spans="1:22" s="10" customFormat="1" ht="12.75" customHeight="1">
      <c r="A252" s="25"/>
      <c r="B252" s="52" t="s">
        <v>518</v>
      </c>
      <c r="C252" s="53" t="s">
        <v>519</v>
      </c>
      <c r="D252" s="54">
        <v>152222744</v>
      </c>
      <c r="E252" s="55">
        <v>0</v>
      </c>
      <c r="F252" s="55">
        <v>0</v>
      </c>
      <c r="G252" s="55">
        <v>0</v>
      </c>
      <c r="H252" s="55">
        <v>0</v>
      </c>
      <c r="I252" s="55">
        <v>516202</v>
      </c>
      <c r="J252" s="55">
        <v>0</v>
      </c>
      <c r="K252" s="55">
        <v>287813978</v>
      </c>
      <c r="L252" s="56">
        <v>440552924</v>
      </c>
      <c r="M252" s="57">
        <v>0</v>
      </c>
      <c r="N252" s="58">
        <v>0</v>
      </c>
      <c r="O252" s="55">
        <v>0</v>
      </c>
      <c r="P252" s="58">
        <v>0</v>
      </c>
      <c r="Q252" s="58">
        <v>0</v>
      </c>
      <c r="R252" s="58">
        <v>0</v>
      </c>
      <c r="S252" s="58">
        <v>359063000</v>
      </c>
      <c r="T252" s="58">
        <v>22975541</v>
      </c>
      <c r="U252" s="56">
        <v>382038541</v>
      </c>
      <c r="V252" s="59">
        <v>2308000</v>
      </c>
    </row>
    <row r="253" spans="1:22" s="10" customFormat="1" ht="12.75" customHeight="1">
      <c r="A253" s="25"/>
      <c r="B253" s="52" t="s">
        <v>520</v>
      </c>
      <c r="C253" s="53" t="s">
        <v>521</v>
      </c>
      <c r="D253" s="54">
        <v>139067999</v>
      </c>
      <c r="E253" s="55">
        <v>0</v>
      </c>
      <c r="F253" s="55">
        <v>0</v>
      </c>
      <c r="G253" s="55">
        <v>0</v>
      </c>
      <c r="H253" s="55">
        <v>0</v>
      </c>
      <c r="I253" s="55">
        <v>21395905</v>
      </c>
      <c r="J253" s="55">
        <v>0</v>
      </c>
      <c r="K253" s="55">
        <v>100085096</v>
      </c>
      <c r="L253" s="56">
        <v>260549000</v>
      </c>
      <c r="M253" s="57">
        <v>0</v>
      </c>
      <c r="N253" s="58">
        <v>0</v>
      </c>
      <c r="O253" s="55">
        <v>0</v>
      </c>
      <c r="P253" s="58">
        <v>0</v>
      </c>
      <c r="Q253" s="58">
        <v>0</v>
      </c>
      <c r="R253" s="58">
        <v>0</v>
      </c>
      <c r="S253" s="58">
        <v>255190000</v>
      </c>
      <c r="T253" s="58">
        <v>10107700</v>
      </c>
      <c r="U253" s="56">
        <v>265297700</v>
      </c>
      <c r="V253" s="59">
        <v>2491000</v>
      </c>
    </row>
    <row r="254" spans="1:22" s="10" customFormat="1" ht="12.75" customHeight="1">
      <c r="A254" s="25"/>
      <c r="B254" s="52" t="s">
        <v>522</v>
      </c>
      <c r="C254" s="53" t="s">
        <v>523</v>
      </c>
      <c r="D254" s="54">
        <v>440044836</v>
      </c>
      <c r="E254" s="55">
        <v>0</v>
      </c>
      <c r="F254" s="55">
        <v>168000000</v>
      </c>
      <c r="G254" s="55">
        <v>0</v>
      </c>
      <c r="H254" s="55">
        <v>0</v>
      </c>
      <c r="I254" s="55">
        <v>0</v>
      </c>
      <c r="J254" s="55">
        <v>25574860</v>
      </c>
      <c r="K254" s="55">
        <v>557354116</v>
      </c>
      <c r="L254" s="56">
        <v>1190973812</v>
      </c>
      <c r="M254" s="57">
        <v>0</v>
      </c>
      <c r="N254" s="58">
        <v>0</v>
      </c>
      <c r="O254" s="55">
        <v>187518292</v>
      </c>
      <c r="P254" s="58">
        <v>38708089</v>
      </c>
      <c r="Q254" s="58">
        <v>0</v>
      </c>
      <c r="R254" s="58">
        <v>1062000</v>
      </c>
      <c r="S254" s="58">
        <v>1486983000</v>
      </c>
      <c r="T254" s="58">
        <v>132117042</v>
      </c>
      <c r="U254" s="56">
        <v>1846388423</v>
      </c>
      <c r="V254" s="59">
        <v>566632000</v>
      </c>
    </row>
    <row r="255" spans="1:22" s="10" customFormat="1" ht="12.75" customHeight="1">
      <c r="A255" s="25"/>
      <c r="B255" s="60" t="s">
        <v>524</v>
      </c>
      <c r="C255" s="53" t="s">
        <v>525</v>
      </c>
      <c r="D255" s="54">
        <v>606428188</v>
      </c>
      <c r="E255" s="55">
        <v>0</v>
      </c>
      <c r="F255" s="55">
        <v>0</v>
      </c>
      <c r="G255" s="55">
        <v>0</v>
      </c>
      <c r="H255" s="55">
        <v>0</v>
      </c>
      <c r="I255" s="55">
        <v>1255077</v>
      </c>
      <c r="J255" s="55">
        <v>11236000</v>
      </c>
      <c r="K255" s="55">
        <v>442205159</v>
      </c>
      <c r="L255" s="56">
        <v>1061124424</v>
      </c>
      <c r="M255" s="57">
        <v>0</v>
      </c>
      <c r="N255" s="58">
        <v>0</v>
      </c>
      <c r="O255" s="55">
        <v>142697817</v>
      </c>
      <c r="P255" s="58">
        <v>0</v>
      </c>
      <c r="Q255" s="58">
        <v>0</v>
      </c>
      <c r="R255" s="58">
        <v>0</v>
      </c>
      <c r="S255" s="58">
        <v>1563633000</v>
      </c>
      <c r="T255" s="58">
        <v>28754174</v>
      </c>
      <c r="U255" s="56">
        <v>1735084991</v>
      </c>
      <c r="V255" s="59">
        <v>567150000</v>
      </c>
    </row>
    <row r="256" spans="1:22" s="10" customFormat="1" ht="12.75" customHeight="1">
      <c r="A256" s="25"/>
      <c r="B256" s="52" t="s">
        <v>526</v>
      </c>
      <c r="C256" s="53" t="s">
        <v>527</v>
      </c>
      <c r="D256" s="54">
        <v>340111000</v>
      </c>
      <c r="E256" s="55">
        <v>0</v>
      </c>
      <c r="F256" s="55">
        <v>0</v>
      </c>
      <c r="G256" s="55">
        <v>0</v>
      </c>
      <c r="H256" s="55">
        <v>0</v>
      </c>
      <c r="I256" s="55">
        <v>470000</v>
      </c>
      <c r="J256" s="55">
        <v>27082000</v>
      </c>
      <c r="K256" s="55">
        <v>438346000</v>
      </c>
      <c r="L256" s="56">
        <v>806009000</v>
      </c>
      <c r="M256" s="57">
        <v>0</v>
      </c>
      <c r="N256" s="58">
        <v>0</v>
      </c>
      <c r="O256" s="55">
        <v>67706000</v>
      </c>
      <c r="P256" s="58">
        <v>0</v>
      </c>
      <c r="Q256" s="58">
        <v>0</v>
      </c>
      <c r="R256" s="58">
        <v>0</v>
      </c>
      <c r="S256" s="58">
        <v>927099000</v>
      </c>
      <c r="T256" s="58">
        <v>28378000</v>
      </c>
      <c r="U256" s="56">
        <v>1023183000</v>
      </c>
      <c r="V256" s="59">
        <v>335788000</v>
      </c>
    </row>
    <row r="257" spans="1:22" s="10" customFormat="1" ht="12.75" customHeight="1">
      <c r="A257" s="25"/>
      <c r="B257" s="52" t="s">
        <v>528</v>
      </c>
      <c r="C257" s="53" t="s">
        <v>529</v>
      </c>
      <c r="D257" s="54">
        <v>104784701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57976678</v>
      </c>
      <c r="L257" s="56">
        <v>162761379</v>
      </c>
      <c r="M257" s="57">
        <v>0</v>
      </c>
      <c r="N257" s="58">
        <v>0</v>
      </c>
      <c r="O257" s="55">
        <v>0</v>
      </c>
      <c r="P257" s="58">
        <v>0</v>
      </c>
      <c r="Q257" s="58">
        <v>0</v>
      </c>
      <c r="R257" s="58">
        <v>2182172</v>
      </c>
      <c r="S257" s="58">
        <v>132521000</v>
      </c>
      <c r="T257" s="58">
        <v>10862600</v>
      </c>
      <c r="U257" s="56">
        <v>145565772</v>
      </c>
      <c r="V257" s="59">
        <v>0</v>
      </c>
    </row>
    <row r="258" spans="1:22" s="10" customFormat="1" ht="12.75" customHeight="1">
      <c r="A258" s="25"/>
      <c r="B258" s="52" t="s">
        <v>530</v>
      </c>
      <c r="C258" s="53" t="s">
        <v>531</v>
      </c>
      <c r="D258" s="54">
        <v>188758282</v>
      </c>
      <c r="E258" s="55">
        <v>0</v>
      </c>
      <c r="F258" s="55">
        <v>0</v>
      </c>
      <c r="G258" s="55">
        <v>0</v>
      </c>
      <c r="H258" s="55">
        <v>0</v>
      </c>
      <c r="I258" s="55">
        <v>103000</v>
      </c>
      <c r="J258" s="55">
        <v>0</v>
      </c>
      <c r="K258" s="55">
        <v>128231815</v>
      </c>
      <c r="L258" s="56">
        <v>317093097</v>
      </c>
      <c r="M258" s="57">
        <v>0</v>
      </c>
      <c r="N258" s="58">
        <v>0</v>
      </c>
      <c r="O258" s="55">
        <v>0</v>
      </c>
      <c r="P258" s="58">
        <v>0</v>
      </c>
      <c r="Q258" s="58">
        <v>0</v>
      </c>
      <c r="R258" s="58">
        <v>0</v>
      </c>
      <c r="S258" s="58">
        <v>341323000</v>
      </c>
      <c r="T258" s="58">
        <v>1600000</v>
      </c>
      <c r="U258" s="56">
        <v>342923000</v>
      </c>
      <c r="V258" s="59">
        <v>0</v>
      </c>
    </row>
    <row r="259" spans="1:22" s="10" customFormat="1" ht="12.75" customHeight="1">
      <c r="A259" s="25"/>
      <c r="B259" s="52" t="s">
        <v>532</v>
      </c>
      <c r="C259" s="53" t="s">
        <v>533</v>
      </c>
      <c r="D259" s="54">
        <v>346061644</v>
      </c>
      <c r="E259" s="55">
        <v>0</v>
      </c>
      <c r="F259" s="55">
        <v>20000000</v>
      </c>
      <c r="G259" s="55">
        <v>0</v>
      </c>
      <c r="H259" s="55">
        <v>0</v>
      </c>
      <c r="I259" s="55">
        <v>600000</v>
      </c>
      <c r="J259" s="55">
        <v>0</v>
      </c>
      <c r="K259" s="55">
        <v>595419359</v>
      </c>
      <c r="L259" s="56">
        <v>962081003</v>
      </c>
      <c r="M259" s="57">
        <v>0</v>
      </c>
      <c r="N259" s="58">
        <v>0</v>
      </c>
      <c r="O259" s="55">
        <v>570927</v>
      </c>
      <c r="P259" s="58">
        <v>59860</v>
      </c>
      <c r="Q259" s="58">
        <v>0</v>
      </c>
      <c r="R259" s="58">
        <v>0</v>
      </c>
      <c r="S259" s="58">
        <v>1066546000</v>
      </c>
      <c r="T259" s="58">
        <v>1950369</v>
      </c>
      <c r="U259" s="56">
        <v>1069127156</v>
      </c>
      <c r="V259" s="59">
        <v>302189000</v>
      </c>
    </row>
    <row r="260" spans="1:22" s="10" customFormat="1" ht="12.75" customHeight="1">
      <c r="A260" s="25"/>
      <c r="B260" s="52" t="s">
        <v>534</v>
      </c>
      <c r="C260" s="53" t="s">
        <v>535</v>
      </c>
      <c r="D260" s="54">
        <v>147617690</v>
      </c>
      <c r="E260" s="55">
        <v>0</v>
      </c>
      <c r="F260" s="55">
        <v>125043774</v>
      </c>
      <c r="G260" s="55">
        <v>0</v>
      </c>
      <c r="H260" s="55">
        <v>0</v>
      </c>
      <c r="I260" s="55">
        <v>140000</v>
      </c>
      <c r="J260" s="55">
        <v>1600000</v>
      </c>
      <c r="K260" s="55">
        <v>131938021</v>
      </c>
      <c r="L260" s="56">
        <v>406339485</v>
      </c>
      <c r="M260" s="57">
        <v>0</v>
      </c>
      <c r="N260" s="58">
        <v>0</v>
      </c>
      <c r="O260" s="55">
        <v>0</v>
      </c>
      <c r="P260" s="58">
        <v>0</v>
      </c>
      <c r="Q260" s="58">
        <v>0</v>
      </c>
      <c r="R260" s="58">
        <v>0</v>
      </c>
      <c r="S260" s="58">
        <v>723062000</v>
      </c>
      <c r="T260" s="58">
        <v>20278000</v>
      </c>
      <c r="U260" s="56">
        <v>743340000</v>
      </c>
      <c r="V260" s="59">
        <v>358166000</v>
      </c>
    </row>
    <row r="261" spans="1:22" s="10" customFormat="1" ht="12.75" customHeight="1">
      <c r="A261" s="25"/>
      <c r="B261" s="52" t="s">
        <v>536</v>
      </c>
      <c r="C261" s="53" t="s">
        <v>537</v>
      </c>
      <c r="D261" s="54">
        <v>141466459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1688630</v>
      </c>
      <c r="K261" s="55">
        <v>266887697</v>
      </c>
      <c r="L261" s="56">
        <v>410042786</v>
      </c>
      <c r="M261" s="57">
        <v>0</v>
      </c>
      <c r="N261" s="58">
        <v>0</v>
      </c>
      <c r="O261" s="55">
        <v>0</v>
      </c>
      <c r="P261" s="58">
        <v>0</v>
      </c>
      <c r="Q261" s="58">
        <v>0</v>
      </c>
      <c r="R261" s="58">
        <v>0</v>
      </c>
      <c r="S261" s="58">
        <v>161879059</v>
      </c>
      <c r="T261" s="58">
        <v>251012627</v>
      </c>
      <c r="U261" s="56">
        <v>412891686</v>
      </c>
      <c r="V261" s="59">
        <v>0</v>
      </c>
    </row>
    <row r="262" spans="1:22" s="10" customFormat="1" ht="12.75" customHeight="1">
      <c r="A262" s="25"/>
      <c r="B262" s="52" t="s">
        <v>538</v>
      </c>
      <c r="C262" s="53" t="s">
        <v>539</v>
      </c>
      <c r="D262" s="54">
        <v>100981986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82841475</v>
      </c>
      <c r="L262" s="56">
        <v>183823461</v>
      </c>
      <c r="M262" s="57">
        <v>0</v>
      </c>
      <c r="N262" s="58">
        <v>0</v>
      </c>
      <c r="O262" s="55">
        <v>0</v>
      </c>
      <c r="P262" s="58">
        <v>0</v>
      </c>
      <c r="Q262" s="58">
        <v>0</v>
      </c>
      <c r="R262" s="58">
        <v>0</v>
      </c>
      <c r="S262" s="58">
        <v>189260100</v>
      </c>
      <c r="T262" s="58">
        <v>2550200</v>
      </c>
      <c r="U262" s="56">
        <v>191810300</v>
      </c>
      <c r="V262" s="59">
        <v>0</v>
      </c>
    </row>
    <row r="263" spans="1:22" s="10" customFormat="1" ht="12.75" customHeight="1">
      <c r="A263" s="25"/>
      <c r="B263" s="52" t="s">
        <v>540</v>
      </c>
      <c r="C263" s="53" t="s">
        <v>541</v>
      </c>
      <c r="D263" s="54">
        <v>266057894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139629144</v>
      </c>
      <c r="L263" s="56">
        <v>405687038</v>
      </c>
      <c r="M263" s="57">
        <v>0</v>
      </c>
      <c r="N263" s="58">
        <v>0</v>
      </c>
      <c r="O263" s="55">
        <v>0</v>
      </c>
      <c r="P263" s="58">
        <v>0</v>
      </c>
      <c r="Q263" s="58">
        <v>0</v>
      </c>
      <c r="R263" s="58">
        <v>0</v>
      </c>
      <c r="S263" s="58">
        <v>286101264</v>
      </c>
      <c r="T263" s="58">
        <v>103957751</v>
      </c>
      <c r="U263" s="56">
        <v>390059015</v>
      </c>
      <c r="V263" s="59">
        <v>0</v>
      </c>
    </row>
    <row r="264" spans="1:22" s="10" customFormat="1" ht="12.75" customHeight="1">
      <c r="A264" s="25"/>
      <c r="B264" s="52" t="s">
        <v>542</v>
      </c>
      <c r="C264" s="53" t="s">
        <v>543</v>
      </c>
      <c r="D264" s="54">
        <v>179779954</v>
      </c>
      <c r="E264" s="55">
        <v>0</v>
      </c>
      <c r="F264" s="55">
        <v>15810000</v>
      </c>
      <c r="G264" s="55">
        <v>0</v>
      </c>
      <c r="H264" s="55">
        <v>0</v>
      </c>
      <c r="I264" s="55">
        <v>4365201</v>
      </c>
      <c r="J264" s="55">
        <v>38135533</v>
      </c>
      <c r="K264" s="55">
        <v>209432557</v>
      </c>
      <c r="L264" s="56">
        <v>447523245</v>
      </c>
      <c r="M264" s="57">
        <v>0</v>
      </c>
      <c r="N264" s="58">
        <v>0</v>
      </c>
      <c r="O264" s="55">
        <v>44225654</v>
      </c>
      <c r="P264" s="58">
        <v>18953852</v>
      </c>
      <c r="Q264" s="58">
        <v>0</v>
      </c>
      <c r="R264" s="58">
        <v>0</v>
      </c>
      <c r="S264" s="58">
        <v>697183000</v>
      </c>
      <c r="T264" s="58">
        <v>22845814</v>
      </c>
      <c r="U264" s="56">
        <v>783208320</v>
      </c>
      <c r="V264" s="59">
        <v>343859000</v>
      </c>
    </row>
    <row r="265" spans="1:22" s="10" customFormat="1" ht="12.75" customHeight="1">
      <c r="A265" s="25"/>
      <c r="B265" s="52" t="s">
        <v>544</v>
      </c>
      <c r="C265" s="53" t="s">
        <v>545</v>
      </c>
      <c r="D265" s="54">
        <v>284924204</v>
      </c>
      <c r="E265" s="55">
        <v>0</v>
      </c>
      <c r="F265" s="55">
        <v>6324000</v>
      </c>
      <c r="G265" s="55">
        <v>0</v>
      </c>
      <c r="H265" s="55">
        <v>0</v>
      </c>
      <c r="I265" s="55">
        <v>851749</v>
      </c>
      <c r="J265" s="55">
        <v>26877000</v>
      </c>
      <c r="K265" s="55">
        <v>337346802</v>
      </c>
      <c r="L265" s="56">
        <v>656323755</v>
      </c>
      <c r="M265" s="57">
        <v>0</v>
      </c>
      <c r="N265" s="58">
        <v>0</v>
      </c>
      <c r="O265" s="55">
        <v>36890978</v>
      </c>
      <c r="P265" s="58">
        <v>4396036</v>
      </c>
      <c r="Q265" s="58">
        <v>0</v>
      </c>
      <c r="R265" s="58">
        <v>0</v>
      </c>
      <c r="S265" s="58">
        <v>1071628000</v>
      </c>
      <c r="T265" s="58">
        <v>93002156</v>
      </c>
      <c r="U265" s="56">
        <v>1205917170</v>
      </c>
      <c r="V265" s="59">
        <v>501009000</v>
      </c>
    </row>
    <row r="266" spans="1:22" s="10" customFormat="1" ht="12.75" customHeight="1">
      <c r="A266" s="25"/>
      <c r="B266" s="52" t="s">
        <v>546</v>
      </c>
      <c r="C266" s="53" t="s">
        <v>547</v>
      </c>
      <c r="D266" s="54">
        <v>66903000</v>
      </c>
      <c r="E266" s="55">
        <v>0</v>
      </c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55">
        <v>33075000</v>
      </c>
      <c r="L266" s="56">
        <v>99978000</v>
      </c>
      <c r="M266" s="57">
        <v>0</v>
      </c>
      <c r="N266" s="58">
        <v>0</v>
      </c>
      <c r="O266" s="55">
        <v>0</v>
      </c>
      <c r="P266" s="58">
        <v>0</v>
      </c>
      <c r="Q266" s="58">
        <v>0</v>
      </c>
      <c r="R266" s="58">
        <v>0</v>
      </c>
      <c r="S266" s="58">
        <v>97137448</v>
      </c>
      <c r="T266" s="58">
        <v>5485169</v>
      </c>
      <c r="U266" s="56">
        <v>102622617</v>
      </c>
      <c r="V266" s="59">
        <v>0</v>
      </c>
    </row>
    <row r="267" spans="1:22" s="10" customFormat="1" ht="12.75" customHeight="1">
      <c r="A267" s="25"/>
      <c r="B267" s="52" t="s">
        <v>548</v>
      </c>
      <c r="C267" s="53" t="s">
        <v>549</v>
      </c>
      <c r="D267" s="54">
        <v>363237646</v>
      </c>
      <c r="E267" s="55">
        <v>0</v>
      </c>
      <c r="F267" s="55">
        <v>118619268</v>
      </c>
      <c r="G267" s="55">
        <v>0</v>
      </c>
      <c r="H267" s="55">
        <v>0</v>
      </c>
      <c r="I267" s="55">
        <v>1220848</v>
      </c>
      <c r="J267" s="55">
        <v>3607052</v>
      </c>
      <c r="K267" s="55">
        <v>481958659</v>
      </c>
      <c r="L267" s="56">
        <v>968643473</v>
      </c>
      <c r="M267" s="57">
        <v>0</v>
      </c>
      <c r="N267" s="58">
        <v>0</v>
      </c>
      <c r="O267" s="55">
        <v>76290419</v>
      </c>
      <c r="P267" s="58">
        <v>14247981</v>
      </c>
      <c r="Q267" s="58">
        <v>0</v>
      </c>
      <c r="R267" s="58">
        <v>0</v>
      </c>
      <c r="S267" s="58">
        <v>1577174999</v>
      </c>
      <c r="T267" s="58">
        <v>27178939</v>
      </c>
      <c r="U267" s="56">
        <v>1694892338</v>
      </c>
      <c r="V267" s="59">
        <v>681271728</v>
      </c>
    </row>
    <row r="268" spans="1:22" s="10" customFormat="1" ht="12.75" customHeight="1">
      <c r="A268" s="25"/>
      <c r="B268" s="52" t="s">
        <v>550</v>
      </c>
      <c r="C268" s="53" t="s">
        <v>551</v>
      </c>
      <c r="D268" s="54">
        <v>60911050</v>
      </c>
      <c r="E268" s="55">
        <v>0</v>
      </c>
      <c r="F268" s="55">
        <v>0</v>
      </c>
      <c r="G268" s="55">
        <v>0</v>
      </c>
      <c r="H268" s="55">
        <v>0</v>
      </c>
      <c r="I268" s="55">
        <v>1565725</v>
      </c>
      <c r="J268" s="55">
        <v>0</v>
      </c>
      <c r="K268" s="55">
        <v>87407830</v>
      </c>
      <c r="L268" s="56">
        <v>149884605</v>
      </c>
      <c r="M268" s="57">
        <v>0</v>
      </c>
      <c r="N268" s="58">
        <v>0</v>
      </c>
      <c r="O268" s="55">
        <v>0</v>
      </c>
      <c r="P268" s="58">
        <v>0</v>
      </c>
      <c r="Q268" s="58">
        <v>0</v>
      </c>
      <c r="R268" s="58">
        <v>633185</v>
      </c>
      <c r="S268" s="58">
        <v>221476000</v>
      </c>
      <c r="T268" s="58">
        <v>19698487</v>
      </c>
      <c r="U268" s="56">
        <v>241807672</v>
      </c>
      <c r="V268" s="59">
        <v>2748000</v>
      </c>
    </row>
    <row r="269" spans="1:22" s="10" customFormat="1" ht="12.75" customHeight="1">
      <c r="A269" s="25"/>
      <c r="B269" s="52" t="s">
        <v>552</v>
      </c>
      <c r="C269" s="53" t="s">
        <v>553</v>
      </c>
      <c r="D269" s="54">
        <v>49910461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33550229</v>
      </c>
      <c r="L269" s="56">
        <v>83460690</v>
      </c>
      <c r="M269" s="57">
        <v>0</v>
      </c>
      <c r="N269" s="58">
        <v>0</v>
      </c>
      <c r="O269" s="55">
        <v>0</v>
      </c>
      <c r="P269" s="58">
        <v>0</v>
      </c>
      <c r="Q269" s="58">
        <v>0</v>
      </c>
      <c r="R269" s="58">
        <v>0</v>
      </c>
      <c r="S269" s="58">
        <v>36789999</v>
      </c>
      <c r="T269" s="58">
        <v>48250481</v>
      </c>
      <c r="U269" s="56">
        <v>85040480</v>
      </c>
      <c r="V269" s="59">
        <v>0</v>
      </c>
    </row>
    <row r="270" spans="1:22" s="10" customFormat="1" ht="12.75" customHeight="1">
      <c r="A270" s="25"/>
      <c r="B270" s="52" t="s">
        <v>554</v>
      </c>
      <c r="C270" s="53" t="s">
        <v>555</v>
      </c>
      <c r="D270" s="54">
        <v>39890945</v>
      </c>
      <c r="E270" s="55">
        <v>0</v>
      </c>
      <c r="F270" s="55">
        <v>0</v>
      </c>
      <c r="G270" s="55">
        <v>0</v>
      </c>
      <c r="H270" s="55">
        <v>0</v>
      </c>
      <c r="I270" s="55">
        <v>86133</v>
      </c>
      <c r="J270" s="55">
        <v>0</v>
      </c>
      <c r="K270" s="55">
        <v>32356960</v>
      </c>
      <c r="L270" s="56">
        <v>72334038</v>
      </c>
      <c r="M270" s="57">
        <v>0</v>
      </c>
      <c r="N270" s="58">
        <v>0</v>
      </c>
      <c r="O270" s="55">
        <v>0</v>
      </c>
      <c r="P270" s="58">
        <v>0</v>
      </c>
      <c r="Q270" s="58">
        <v>0</v>
      </c>
      <c r="R270" s="58">
        <v>0</v>
      </c>
      <c r="S270" s="58">
        <v>53928000</v>
      </c>
      <c r="T270" s="58">
        <v>15303741</v>
      </c>
      <c r="U270" s="56">
        <v>69231741</v>
      </c>
      <c r="V270" s="59">
        <v>0</v>
      </c>
    </row>
    <row r="271" spans="1:22" s="10" customFormat="1" ht="12.75" customHeight="1">
      <c r="A271" s="25"/>
      <c r="B271" s="52" t="s">
        <v>556</v>
      </c>
      <c r="C271" s="53" t="s">
        <v>557</v>
      </c>
      <c r="D271" s="54">
        <v>35249903</v>
      </c>
      <c r="E271" s="55">
        <v>0</v>
      </c>
      <c r="F271" s="55">
        <v>0</v>
      </c>
      <c r="G271" s="55">
        <v>0</v>
      </c>
      <c r="H271" s="55">
        <v>0</v>
      </c>
      <c r="I271" s="55">
        <v>63000</v>
      </c>
      <c r="J271" s="55">
        <v>0</v>
      </c>
      <c r="K271" s="55">
        <v>21823371</v>
      </c>
      <c r="L271" s="56">
        <v>57136274</v>
      </c>
      <c r="M271" s="57">
        <v>0</v>
      </c>
      <c r="N271" s="58">
        <v>0</v>
      </c>
      <c r="O271" s="55">
        <v>0</v>
      </c>
      <c r="P271" s="58">
        <v>0</v>
      </c>
      <c r="Q271" s="58">
        <v>0</v>
      </c>
      <c r="R271" s="58">
        <v>0</v>
      </c>
      <c r="S271" s="58">
        <v>55827000</v>
      </c>
      <c r="T271" s="58">
        <v>3762567</v>
      </c>
      <c r="U271" s="56">
        <v>59589567</v>
      </c>
      <c r="V271" s="59">
        <v>0</v>
      </c>
    </row>
    <row r="272" spans="1:22" s="10" customFormat="1" ht="12.75" customHeight="1">
      <c r="A272" s="25"/>
      <c r="B272" s="52" t="s">
        <v>558</v>
      </c>
      <c r="C272" s="53" t="s">
        <v>559</v>
      </c>
      <c r="D272" s="54">
        <v>53238773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5">
        <v>50000</v>
      </c>
      <c r="K272" s="55">
        <v>20494965</v>
      </c>
      <c r="L272" s="56">
        <v>73783738</v>
      </c>
      <c r="M272" s="57">
        <v>0</v>
      </c>
      <c r="N272" s="58">
        <v>0</v>
      </c>
      <c r="O272" s="55">
        <v>0</v>
      </c>
      <c r="P272" s="58">
        <v>0</v>
      </c>
      <c r="Q272" s="58">
        <v>0</v>
      </c>
      <c r="R272" s="58">
        <v>0</v>
      </c>
      <c r="S272" s="58">
        <v>74315000</v>
      </c>
      <c r="T272" s="58">
        <v>960000</v>
      </c>
      <c r="U272" s="56">
        <v>75275000</v>
      </c>
      <c r="V272" s="59">
        <v>0</v>
      </c>
    </row>
    <row r="273" spans="1:22" s="10" customFormat="1" ht="12.75" customHeight="1">
      <c r="A273" s="25"/>
      <c r="B273" s="52" t="s">
        <v>560</v>
      </c>
      <c r="C273" s="53" t="s">
        <v>561</v>
      </c>
      <c r="D273" s="54">
        <v>74126110</v>
      </c>
      <c r="E273" s="55">
        <v>0</v>
      </c>
      <c r="F273" s="55">
        <v>0</v>
      </c>
      <c r="G273" s="55">
        <v>0</v>
      </c>
      <c r="H273" s="55">
        <v>0</v>
      </c>
      <c r="I273" s="55">
        <v>0</v>
      </c>
      <c r="J273" s="55">
        <v>3000</v>
      </c>
      <c r="K273" s="55">
        <v>57227399</v>
      </c>
      <c r="L273" s="56">
        <v>131356509</v>
      </c>
      <c r="M273" s="57">
        <v>0</v>
      </c>
      <c r="N273" s="58">
        <v>0</v>
      </c>
      <c r="O273" s="55">
        <v>0</v>
      </c>
      <c r="P273" s="58">
        <v>0</v>
      </c>
      <c r="Q273" s="58">
        <v>0</v>
      </c>
      <c r="R273" s="58">
        <v>0</v>
      </c>
      <c r="S273" s="58">
        <v>124488000</v>
      </c>
      <c r="T273" s="58">
        <v>6793780</v>
      </c>
      <c r="U273" s="56">
        <v>131281780</v>
      </c>
      <c r="V273" s="59">
        <v>0</v>
      </c>
    </row>
    <row r="274" spans="1:22" s="10" customFormat="1" ht="12.75" customHeight="1">
      <c r="A274" s="26"/>
      <c r="B274" s="61" t="s">
        <v>631</v>
      </c>
      <c r="C274" s="62"/>
      <c r="D274" s="63">
        <f aca="true" t="shared" si="2" ref="D274:V274">SUM(D230:D273)</f>
        <v>9277720171</v>
      </c>
      <c r="E274" s="64">
        <f t="shared" si="2"/>
        <v>0</v>
      </c>
      <c r="F274" s="64">
        <f t="shared" si="2"/>
        <v>1193466766</v>
      </c>
      <c r="G274" s="64">
        <f t="shared" si="2"/>
        <v>0</v>
      </c>
      <c r="H274" s="64">
        <f t="shared" si="2"/>
        <v>0</v>
      </c>
      <c r="I274" s="64">
        <f t="shared" si="2"/>
        <v>147552954</v>
      </c>
      <c r="J274" s="64">
        <f t="shared" si="2"/>
        <v>939528463</v>
      </c>
      <c r="K274" s="64">
        <f t="shared" si="2"/>
        <v>10864620747</v>
      </c>
      <c r="L274" s="65">
        <f t="shared" si="2"/>
        <v>22422889101</v>
      </c>
      <c r="M274" s="66">
        <f t="shared" si="2"/>
        <v>0</v>
      </c>
      <c r="N274" s="67">
        <f t="shared" si="2"/>
        <v>11558002</v>
      </c>
      <c r="O274" s="64">
        <f t="shared" si="2"/>
        <v>2686525722</v>
      </c>
      <c r="P274" s="67">
        <f t="shared" si="2"/>
        <v>653933236</v>
      </c>
      <c r="Q274" s="67">
        <f t="shared" si="2"/>
        <v>54521406</v>
      </c>
      <c r="R274" s="67">
        <f t="shared" si="2"/>
        <v>14164967</v>
      </c>
      <c r="S274" s="67">
        <f t="shared" si="2"/>
        <v>24447997281</v>
      </c>
      <c r="T274" s="67">
        <f t="shared" si="2"/>
        <v>2363976971</v>
      </c>
      <c r="U274" s="65">
        <f t="shared" si="2"/>
        <v>30232677585</v>
      </c>
      <c r="V274" s="59">
        <f t="shared" si="2"/>
        <v>8324578541</v>
      </c>
    </row>
    <row r="275" spans="1:22" s="10" customFormat="1" ht="12.75" customHeight="1">
      <c r="A275" s="27"/>
      <c r="B275" s="68"/>
      <c r="C275" s="69"/>
      <c r="D275" s="70"/>
      <c r="E275" s="71"/>
      <c r="F275" s="71"/>
      <c r="G275" s="71"/>
      <c r="H275" s="71"/>
      <c r="I275" s="71"/>
      <c r="J275" s="71"/>
      <c r="K275" s="71"/>
      <c r="L275" s="72"/>
      <c r="M275" s="70"/>
      <c r="N275" s="71"/>
      <c r="O275" s="71"/>
      <c r="P275" s="71"/>
      <c r="Q275" s="71"/>
      <c r="R275" s="71"/>
      <c r="S275" s="71"/>
      <c r="T275" s="71"/>
      <c r="U275" s="72"/>
      <c r="V275" s="59"/>
    </row>
    <row r="276" spans="1:22" s="10" customFormat="1" ht="12.75" customHeight="1">
      <c r="A276" s="28"/>
      <c r="B276" s="122" t="s">
        <v>42</v>
      </c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59"/>
    </row>
    <row r="277" spans="1:22" ht="12.75" customHeight="1">
      <c r="A277" s="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4"/>
    </row>
    <row r="278" spans="1:22" ht="12.75" customHeight="1">
      <c r="A278" s="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4"/>
    </row>
    <row r="279" spans="1:22" ht="12.75" customHeight="1">
      <c r="A279" s="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4"/>
    </row>
    <row r="280" spans="1:22" ht="12.75" customHeight="1">
      <c r="A280" s="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</row>
    <row r="281" spans="1:22" ht="12.75" customHeight="1">
      <c r="A281" s="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4"/>
    </row>
    <row r="282" spans="1:22" ht="12.75" customHeight="1">
      <c r="A282" s="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4"/>
    </row>
    <row r="283" spans="1:22" ht="12.75" customHeight="1">
      <c r="A283" s="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4"/>
    </row>
    <row r="284" spans="1:22" ht="12.75" customHeight="1">
      <c r="A284" s="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4"/>
    </row>
    <row r="285" spans="1:22" ht="12.75" customHeight="1">
      <c r="A285" s="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4"/>
    </row>
    <row r="286" spans="1:22" ht="12.75" customHeight="1">
      <c r="A286" s="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4"/>
    </row>
    <row r="287" spans="1:22" ht="12.75" customHeight="1">
      <c r="A287" s="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4"/>
    </row>
    <row r="288" spans="1:22" ht="12.75" customHeight="1">
      <c r="A288" s="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4"/>
    </row>
    <row r="289" spans="1:22" ht="12.75" customHeight="1">
      <c r="A289" s="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4"/>
    </row>
    <row r="290" spans="1:22" ht="12.75" customHeight="1">
      <c r="A290" s="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4"/>
    </row>
    <row r="291" spans="1:22" ht="12.75" customHeight="1">
      <c r="A291" s="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4"/>
    </row>
    <row r="292" spans="1:22" ht="12.75" customHeight="1">
      <c r="A292" s="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4"/>
    </row>
    <row r="293" spans="1:22" ht="12.75" customHeight="1">
      <c r="A293" s="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4"/>
    </row>
    <row r="294" spans="1:22" ht="12.75" customHeight="1">
      <c r="A294" s="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4"/>
    </row>
    <row r="295" spans="1:22" ht="12.75" customHeight="1">
      <c r="A295" s="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4"/>
    </row>
    <row r="296" spans="1:22" ht="12.75" customHeight="1">
      <c r="A296" s="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4"/>
    </row>
    <row r="297" spans="1:22" ht="12.75" customHeight="1">
      <c r="A297" s="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4"/>
    </row>
    <row r="298" spans="1:22" ht="12.75" customHeight="1">
      <c r="A298" s="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4"/>
    </row>
    <row r="299" spans="1:22" ht="12.75" customHeight="1">
      <c r="A299" s="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4"/>
    </row>
    <row r="300" spans="1:22" ht="12.75" customHeight="1">
      <c r="A300" s="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4"/>
    </row>
    <row r="301" spans="1:21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5">
    <mergeCell ref="D4:L4"/>
    <mergeCell ref="B2:U2"/>
    <mergeCell ref="M4:U4"/>
    <mergeCell ref="B276:U276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2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31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562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563</v>
      </c>
      <c r="B9" s="75" t="s">
        <v>44</v>
      </c>
      <c r="C9" s="76" t="s">
        <v>45</v>
      </c>
      <c r="D9" s="77">
        <v>2055137876</v>
      </c>
      <c r="E9" s="78">
        <v>1558178000</v>
      </c>
      <c r="F9" s="78">
        <v>269939900</v>
      </c>
      <c r="G9" s="78">
        <v>0</v>
      </c>
      <c r="H9" s="78">
        <v>0</v>
      </c>
      <c r="I9" s="78">
        <v>104636597</v>
      </c>
      <c r="J9" s="78">
        <v>387604702</v>
      </c>
      <c r="K9" s="78">
        <v>2663898164</v>
      </c>
      <c r="L9" s="79">
        <v>7039395239</v>
      </c>
      <c r="M9" s="77">
        <v>1549937745</v>
      </c>
      <c r="N9" s="78">
        <v>2106760092</v>
      </c>
      <c r="O9" s="78">
        <v>619853541</v>
      </c>
      <c r="P9" s="78">
        <v>355623097</v>
      </c>
      <c r="Q9" s="78">
        <v>323199406</v>
      </c>
      <c r="R9" s="78">
        <v>22253164</v>
      </c>
      <c r="S9" s="78">
        <v>2591976970</v>
      </c>
      <c r="T9" s="78">
        <v>477072948</v>
      </c>
      <c r="U9" s="80">
        <v>8046676963</v>
      </c>
      <c r="V9" s="81">
        <v>999476840</v>
      </c>
    </row>
    <row r="10" spans="1:22" ht="12.75">
      <c r="A10" s="47" t="s">
        <v>563</v>
      </c>
      <c r="B10" s="75" t="s">
        <v>56</v>
      </c>
      <c r="C10" s="76" t="s">
        <v>57</v>
      </c>
      <c r="D10" s="77">
        <v>3574705772</v>
      </c>
      <c r="E10" s="78">
        <v>3265081640</v>
      </c>
      <c r="F10" s="78">
        <v>154339850</v>
      </c>
      <c r="G10" s="78">
        <v>0</v>
      </c>
      <c r="H10" s="78">
        <v>0</v>
      </c>
      <c r="I10" s="78">
        <v>174724160</v>
      </c>
      <c r="J10" s="78">
        <v>541019120</v>
      </c>
      <c r="K10" s="78">
        <v>3369623674</v>
      </c>
      <c r="L10" s="79">
        <v>11079494216</v>
      </c>
      <c r="M10" s="77">
        <v>2331217420</v>
      </c>
      <c r="N10" s="78">
        <v>4222300390</v>
      </c>
      <c r="O10" s="78">
        <v>820753500</v>
      </c>
      <c r="P10" s="78">
        <v>503623500</v>
      </c>
      <c r="Q10" s="78">
        <v>322599040</v>
      </c>
      <c r="R10" s="78">
        <v>0</v>
      </c>
      <c r="S10" s="78">
        <v>2951439189</v>
      </c>
      <c r="T10" s="78">
        <v>977846550</v>
      </c>
      <c r="U10" s="80">
        <v>12129779589</v>
      </c>
      <c r="V10" s="81">
        <v>1033572617</v>
      </c>
    </row>
    <row r="11" spans="1:22" ht="13.5">
      <c r="A11" s="48"/>
      <c r="B11" s="82" t="s">
        <v>564</v>
      </c>
      <c r="C11" s="83"/>
      <c r="D11" s="84">
        <f aca="true" t="shared" si="0" ref="D11:V11">SUM(D9:D10)</f>
        <v>5629843648</v>
      </c>
      <c r="E11" s="85">
        <f t="shared" si="0"/>
        <v>4823259640</v>
      </c>
      <c r="F11" s="85">
        <f t="shared" si="0"/>
        <v>424279750</v>
      </c>
      <c r="G11" s="85">
        <f t="shared" si="0"/>
        <v>0</v>
      </c>
      <c r="H11" s="85">
        <f t="shared" si="0"/>
        <v>0</v>
      </c>
      <c r="I11" s="85">
        <f t="shared" si="0"/>
        <v>279360757</v>
      </c>
      <c r="J11" s="85">
        <f t="shared" si="0"/>
        <v>928623822</v>
      </c>
      <c r="K11" s="85">
        <f t="shared" si="0"/>
        <v>6033521838</v>
      </c>
      <c r="L11" s="86">
        <f t="shared" si="0"/>
        <v>18118889455</v>
      </c>
      <c r="M11" s="84">
        <f t="shared" si="0"/>
        <v>3881155165</v>
      </c>
      <c r="N11" s="85">
        <f t="shared" si="0"/>
        <v>6329060482</v>
      </c>
      <c r="O11" s="85">
        <f t="shared" si="0"/>
        <v>1440607041</v>
      </c>
      <c r="P11" s="85">
        <f t="shared" si="0"/>
        <v>859246597</v>
      </c>
      <c r="Q11" s="85">
        <f t="shared" si="0"/>
        <v>645798446</v>
      </c>
      <c r="R11" s="85">
        <f t="shared" si="0"/>
        <v>22253164</v>
      </c>
      <c r="S11" s="85">
        <f t="shared" si="0"/>
        <v>5543416159</v>
      </c>
      <c r="T11" s="85">
        <f t="shared" si="0"/>
        <v>1454919498</v>
      </c>
      <c r="U11" s="87">
        <f t="shared" si="0"/>
        <v>20176456552</v>
      </c>
      <c r="V11" s="88">
        <f t="shared" si="0"/>
        <v>2033049457</v>
      </c>
    </row>
    <row r="12" spans="1:22" ht="12.75">
      <c r="A12" s="47" t="s">
        <v>565</v>
      </c>
      <c r="B12" s="75" t="s">
        <v>101</v>
      </c>
      <c r="C12" s="76" t="s">
        <v>102</v>
      </c>
      <c r="D12" s="77">
        <v>144906445</v>
      </c>
      <c r="E12" s="78">
        <v>87310186</v>
      </c>
      <c r="F12" s="78">
        <v>0</v>
      </c>
      <c r="G12" s="78">
        <v>0</v>
      </c>
      <c r="H12" s="78">
        <v>0</v>
      </c>
      <c r="I12" s="78">
        <v>5965892</v>
      </c>
      <c r="J12" s="78">
        <v>3710000</v>
      </c>
      <c r="K12" s="78">
        <v>140499529</v>
      </c>
      <c r="L12" s="79">
        <v>382392052</v>
      </c>
      <c r="M12" s="77">
        <v>31354021</v>
      </c>
      <c r="N12" s="78">
        <v>107642164</v>
      </c>
      <c r="O12" s="78">
        <v>26998384</v>
      </c>
      <c r="P12" s="78">
        <v>10918813</v>
      </c>
      <c r="Q12" s="78">
        <v>12151052</v>
      </c>
      <c r="R12" s="78">
        <v>4253699</v>
      </c>
      <c r="S12" s="78">
        <v>133029631</v>
      </c>
      <c r="T12" s="78">
        <v>19064309</v>
      </c>
      <c r="U12" s="80">
        <v>345412073</v>
      </c>
      <c r="V12" s="81">
        <v>32718000</v>
      </c>
    </row>
    <row r="13" spans="1:22" ht="12.75">
      <c r="A13" s="47" t="s">
        <v>565</v>
      </c>
      <c r="B13" s="75" t="s">
        <v>103</v>
      </c>
      <c r="C13" s="76" t="s">
        <v>104</v>
      </c>
      <c r="D13" s="77">
        <v>89186236</v>
      </c>
      <c r="E13" s="78">
        <v>85811670</v>
      </c>
      <c r="F13" s="78">
        <v>1000000</v>
      </c>
      <c r="G13" s="78">
        <v>0</v>
      </c>
      <c r="H13" s="78">
        <v>0</v>
      </c>
      <c r="I13" s="78">
        <v>3810830</v>
      </c>
      <c r="J13" s="78">
        <v>9980250</v>
      </c>
      <c r="K13" s="78">
        <v>80119324</v>
      </c>
      <c r="L13" s="79">
        <v>269908310</v>
      </c>
      <c r="M13" s="77">
        <v>14825800</v>
      </c>
      <c r="N13" s="78">
        <v>110360650</v>
      </c>
      <c r="O13" s="78">
        <v>13679250</v>
      </c>
      <c r="P13" s="78">
        <v>5057430</v>
      </c>
      <c r="Q13" s="78">
        <v>6288450</v>
      </c>
      <c r="R13" s="78">
        <v>0</v>
      </c>
      <c r="S13" s="78">
        <v>77940000</v>
      </c>
      <c r="T13" s="78">
        <v>8635300</v>
      </c>
      <c r="U13" s="80">
        <v>236786880</v>
      </c>
      <c r="V13" s="81">
        <v>18724000</v>
      </c>
    </row>
    <row r="14" spans="1:22" ht="12.75">
      <c r="A14" s="47" t="s">
        <v>565</v>
      </c>
      <c r="B14" s="75" t="s">
        <v>105</v>
      </c>
      <c r="C14" s="76" t="s">
        <v>106</v>
      </c>
      <c r="D14" s="77">
        <v>192127310</v>
      </c>
      <c r="E14" s="78">
        <v>51542345</v>
      </c>
      <c r="F14" s="78">
        <v>35977000</v>
      </c>
      <c r="G14" s="78">
        <v>31655</v>
      </c>
      <c r="H14" s="78">
        <v>0</v>
      </c>
      <c r="I14" s="78">
        <v>7905000</v>
      </c>
      <c r="J14" s="78">
        <v>21080000</v>
      </c>
      <c r="K14" s="78">
        <v>143964655</v>
      </c>
      <c r="L14" s="79">
        <v>452627965</v>
      </c>
      <c r="M14" s="77">
        <v>70982000</v>
      </c>
      <c r="N14" s="78">
        <v>129315729</v>
      </c>
      <c r="O14" s="78">
        <v>74255458</v>
      </c>
      <c r="P14" s="78">
        <v>17545125</v>
      </c>
      <c r="Q14" s="78">
        <v>14664225</v>
      </c>
      <c r="R14" s="78">
        <v>0</v>
      </c>
      <c r="S14" s="78">
        <v>129422000</v>
      </c>
      <c r="T14" s="78">
        <v>55151313</v>
      </c>
      <c r="U14" s="80">
        <v>491335850</v>
      </c>
      <c r="V14" s="81">
        <v>31930000</v>
      </c>
    </row>
    <row r="15" spans="1:22" ht="12.75">
      <c r="A15" s="47" t="s">
        <v>565</v>
      </c>
      <c r="B15" s="75" t="s">
        <v>107</v>
      </c>
      <c r="C15" s="76" t="s">
        <v>108</v>
      </c>
      <c r="D15" s="77">
        <v>152781295</v>
      </c>
      <c r="E15" s="78">
        <v>43255000</v>
      </c>
      <c r="F15" s="78">
        <v>7912500</v>
      </c>
      <c r="G15" s="78">
        <v>0</v>
      </c>
      <c r="H15" s="78">
        <v>0</v>
      </c>
      <c r="I15" s="78">
        <v>1497162</v>
      </c>
      <c r="J15" s="78">
        <v>24031871</v>
      </c>
      <c r="K15" s="78">
        <v>133533494</v>
      </c>
      <c r="L15" s="79">
        <v>363011322</v>
      </c>
      <c r="M15" s="77">
        <v>109694903</v>
      </c>
      <c r="N15" s="78">
        <v>64518114</v>
      </c>
      <c r="O15" s="78">
        <v>26680226</v>
      </c>
      <c r="P15" s="78">
        <v>8866294</v>
      </c>
      <c r="Q15" s="78">
        <v>12219069</v>
      </c>
      <c r="R15" s="78">
        <v>0</v>
      </c>
      <c r="S15" s="78">
        <v>139266765</v>
      </c>
      <c r="T15" s="78">
        <v>34988596</v>
      </c>
      <c r="U15" s="80">
        <v>396233967</v>
      </c>
      <c r="V15" s="81">
        <v>33269320</v>
      </c>
    </row>
    <row r="16" spans="1:22" ht="12.75">
      <c r="A16" s="47" t="s">
        <v>565</v>
      </c>
      <c r="B16" s="75" t="s">
        <v>109</v>
      </c>
      <c r="C16" s="76" t="s">
        <v>110</v>
      </c>
      <c r="D16" s="77">
        <v>77674469</v>
      </c>
      <c r="E16" s="78">
        <v>15829155</v>
      </c>
      <c r="F16" s="78">
        <v>12657049</v>
      </c>
      <c r="G16" s="78">
        <v>0</v>
      </c>
      <c r="H16" s="78">
        <v>0</v>
      </c>
      <c r="I16" s="78">
        <v>3571121</v>
      </c>
      <c r="J16" s="78">
        <v>25901062</v>
      </c>
      <c r="K16" s="78">
        <v>113959281</v>
      </c>
      <c r="L16" s="79">
        <v>249592137</v>
      </c>
      <c r="M16" s="77">
        <v>51593338</v>
      </c>
      <c r="N16" s="78">
        <v>17404560</v>
      </c>
      <c r="O16" s="78">
        <v>14826368</v>
      </c>
      <c r="P16" s="78">
        <v>6125807</v>
      </c>
      <c r="Q16" s="78">
        <v>9514813</v>
      </c>
      <c r="R16" s="78">
        <v>0</v>
      </c>
      <c r="S16" s="78">
        <v>141126731</v>
      </c>
      <c r="T16" s="78">
        <v>20641720</v>
      </c>
      <c r="U16" s="80">
        <v>261233337</v>
      </c>
      <c r="V16" s="81">
        <v>43420000</v>
      </c>
    </row>
    <row r="17" spans="1:22" ht="12.75">
      <c r="A17" s="47" t="s">
        <v>565</v>
      </c>
      <c r="B17" s="75" t="s">
        <v>111</v>
      </c>
      <c r="C17" s="76" t="s">
        <v>112</v>
      </c>
      <c r="D17" s="77">
        <v>287533827</v>
      </c>
      <c r="E17" s="78">
        <v>211796183</v>
      </c>
      <c r="F17" s="78">
        <v>42719147</v>
      </c>
      <c r="G17" s="78">
        <v>0</v>
      </c>
      <c r="H17" s="78">
        <v>0</v>
      </c>
      <c r="I17" s="78">
        <v>2201127</v>
      </c>
      <c r="J17" s="78">
        <v>44263364</v>
      </c>
      <c r="K17" s="78">
        <v>250911564</v>
      </c>
      <c r="L17" s="79">
        <v>839425212</v>
      </c>
      <c r="M17" s="77">
        <v>190023702</v>
      </c>
      <c r="N17" s="78">
        <v>265875249</v>
      </c>
      <c r="O17" s="78">
        <v>68446932</v>
      </c>
      <c r="P17" s="78">
        <v>45407322</v>
      </c>
      <c r="Q17" s="78">
        <v>46785458</v>
      </c>
      <c r="R17" s="78">
        <v>0</v>
      </c>
      <c r="S17" s="78">
        <v>175359878</v>
      </c>
      <c r="T17" s="78">
        <v>56110661</v>
      </c>
      <c r="U17" s="80">
        <v>848009202</v>
      </c>
      <c r="V17" s="81">
        <v>41977342</v>
      </c>
    </row>
    <row r="18" spans="1:22" ht="12.75">
      <c r="A18" s="47" t="s">
        <v>565</v>
      </c>
      <c r="B18" s="75" t="s">
        <v>113</v>
      </c>
      <c r="C18" s="76" t="s">
        <v>114</v>
      </c>
      <c r="D18" s="77">
        <v>57963957</v>
      </c>
      <c r="E18" s="78">
        <v>5152629</v>
      </c>
      <c r="F18" s="78">
        <v>133183</v>
      </c>
      <c r="G18" s="78">
        <v>0</v>
      </c>
      <c r="H18" s="78">
        <v>0</v>
      </c>
      <c r="I18" s="78">
        <v>1191020</v>
      </c>
      <c r="J18" s="78">
        <v>23875521</v>
      </c>
      <c r="K18" s="78">
        <v>71604294</v>
      </c>
      <c r="L18" s="79">
        <v>159920604</v>
      </c>
      <c r="M18" s="77">
        <v>15388875</v>
      </c>
      <c r="N18" s="78">
        <v>461060</v>
      </c>
      <c r="O18" s="78">
        <v>11334573</v>
      </c>
      <c r="P18" s="78">
        <v>4582101</v>
      </c>
      <c r="Q18" s="78">
        <v>3288291</v>
      </c>
      <c r="R18" s="78">
        <v>0</v>
      </c>
      <c r="S18" s="78">
        <v>77059004</v>
      </c>
      <c r="T18" s="78">
        <v>31987715</v>
      </c>
      <c r="U18" s="80">
        <v>144101619</v>
      </c>
      <c r="V18" s="81">
        <v>21026200</v>
      </c>
    </row>
    <row r="19" spans="1:22" ht="12.75">
      <c r="A19" s="47" t="s">
        <v>566</v>
      </c>
      <c r="B19" s="75" t="s">
        <v>476</v>
      </c>
      <c r="C19" s="76" t="s">
        <v>477</v>
      </c>
      <c r="D19" s="77">
        <v>48124797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77590203</v>
      </c>
      <c r="L19" s="79">
        <v>125715000</v>
      </c>
      <c r="M19" s="77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94433000</v>
      </c>
      <c r="T19" s="78">
        <v>31282000</v>
      </c>
      <c r="U19" s="80">
        <v>125715000</v>
      </c>
      <c r="V19" s="81">
        <v>0</v>
      </c>
    </row>
    <row r="20" spans="1:22" ht="13.5">
      <c r="A20" s="48"/>
      <c r="B20" s="82" t="s">
        <v>567</v>
      </c>
      <c r="C20" s="83"/>
      <c r="D20" s="84">
        <f aca="true" t="shared" si="1" ref="D20:V20">SUM(D12:D19)</f>
        <v>1050298336</v>
      </c>
      <c r="E20" s="85">
        <f t="shared" si="1"/>
        <v>500697168</v>
      </c>
      <c r="F20" s="85">
        <f t="shared" si="1"/>
        <v>100398879</v>
      </c>
      <c r="G20" s="85">
        <f t="shared" si="1"/>
        <v>31655</v>
      </c>
      <c r="H20" s="85">
        <f t="shared" si="1"/>
        <v>0</v>
      </c>
      <c r="I20" s="85">
        <f t="shared" si="1"/>
        <v>26142152</v>
      </c>
      <c r="J20" s="85">
        <f t="shared" si="1"/>
        <v>152842068</v>
      </c>
      <c r="K20" s="85">
        <f t="shared" si="1"/>
        <v>1012182344</v>
      </c>
      <c r="L20" s="86">
        <f t="shared" si="1"/>
        <v>2842592602</v>
      </c>
      <c r="M20" s="84">
        <f t="shared" si="1"/>
        <v>483862639</v>
      </c>
      <c r="N20" s="85">
        <f t="shared" si="1"/>
        <v>695577526</v>
      </c>
      <c r="O20" s="85">
        <f t="shared" si="1"/>
        <v>236221191</v>
      </c>
      <c r="P20" s="85">
        <f t="shared" si="1"/>
        <v>98502892</v>
      </c>
      <c r="Q20" s="85">
        <f t="shared" si="1"/>
        <v>104911358</v>
      </c>
      <c r="R20" s="85">
        <f t="shared" si="1"/>
        <v>4253699</v>
      </c>
      <c r="S20" s="85">
        <f t="shared" si="1"/>
        <v>967637009</v>
      </c>
      <c r="T20" s="85">
        <f t="shared" si="1"/>
        <v>257861614</v>
      </c>
      <c r="U20" s="87">
        <f t="shared" si="1"/>
        <v>2848827928</v>
      </c>
      <c r="V20" s="88">
        <f t="shared" si="1"/>
        <v>223064862</v>
      </c>
    </row>
    <row r="21" spans="1:22" ht="12.75">
      <c r="A21" s="47" t="s">
        <v>565</v>
      </c>
      <c r="B21" s="75" t="s">
        <v>115</v>
      </c>
      <c r="C21" s="76" t="s">
        <v>116</v>
      </c>
      <c r="D21" s="77">
        <v>113022077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1060861</v>
      </c>
      <c r="K21" s="78">
        <v>254032857</v>
      </c>
      <c r="L21" s="79">
        <v>368115795</v>
      </c>
      <c r="M21" s="77">
        <v>5985000</v>
      </c>
      <c r="N21" s="78">
        <v>0</v>
      </c>
      <c r="O21" s="78">
        <v>0</v>
      </c>
      <c r="P21" s="78">
        <v>0</v>
      </c>
      <c r="Q21" s="78">
        <v>1365000</v>
      </c>
      <c r="R21" s="78">
        <v>367500</v>
      </c>
      <c r="S21" s="78">
        <v>319437550</v>
      </c>
      <c r="T21" s="78">
        <v>27295000</v>
      </c>
      <c r="U21" s="80">
        <v>354450050</v>
      </c>
      <c r="V21" s="81">
        <v>75992000</v>
      </c>
    </row>
    <row r="22" spans="1:22" ht="12.75">
      <c r="A22" s="47" t="s">
        <v>565</v>
      </c>
      <c r="B22" s="75" t="s">
        <v>117</v>
      </c>
      <c r="C22" s="76" t="s">
        <v>118</v>
      </c>
      <c r="D22" s="77">
        <v>199807252</v>
      </c>
      <c r="E22" s="78">
        <v>0</v>
      </c>
      <c r="F22" s="78">
        <v>0</v>
      </c>
      <c r="G22" s="78">
        <v>0</v>
      </c>
      <c r="H22" s="78">
        <v>0</v>
      </c>
      <c r="I22" s="78">
        <v>31650</v>
      </c>
      <c r="J22" s="78">
        <v>30553855</v>
      </c>
      <c r="K22" s="78">
        <v>217524537</v>
      </c>
      <c r="L22" s="79">
        <v>447917294</v>
      </c>
      <c r="M22" s="77">
        <v>20542960</v>
      </c>
      <c r="N22" s="78">
        <v>0</v>
      </c>
      <c r="O22" s="78">
        <v>0</v>
      </c>
      <c r="P22" s="78">
        <v>0</v>
      </c>
      <c r="Q22" s="78">
        <v>4325500</v>
      </c>
      <c r="R22" s="78">
        <v>0</v>
      </c>
      <c r="S22" s="78">
        <v>326784000</v>
      </c>
      <c r="T22" s="78">
        <v>28117580</v>
      </c>
      <c r="U22" s="80">
        <v>379770040</v>
      </c>
      <c r="V22" s="81">
        <v>69078142</v>
      </c>
    </row>
    <row r="23" spans="1:22" ht="12.75">
      <c r="A23" s="47" t="s">
        <v>565</v>
      </c>
      <c r="B23" s="75" t="s">
        <v>119</v>
      </c>
      <c r="C23" s="76" t="s">
        <v>120</v>
      </c>
      <c r="D23" s="77">
        <v>53168468</v>
      </c>
      <c r="E23" s="78">
        <v>9169800</v>
      </c>
      <c r="F23" s="78">
        <v>0</v>
      </c>
      <c r="G23" s="78">
        <v>0</v>
      </c>
      <c r="H23" s="78">
        <v>0</v>
      </c>
      <c r="I23" s="78">
        <v>700910</v>
      </c>
      <c r="J23" s="78">
        <v>13175000</v>
      </c>
      <c r="K23" s="78">
        <v>65640760</v>
      </c>
      <c r="L23" s="79">
        <v>141854938</v>
      </c>
      <c r="M23" s="77">
        <v>27183524</v>
      </c>
      <c r="N23" s="78">
        <v>3584519</v>
      </c>
      <c r="O23" s="78">
        <v>0</v>
      </c>
      <c r="P23" s="78">
        <v>0</v>
      </c>
      <c r="Q23" s="78">
        <v>11034517</v>
      </c>
      <c r="R23" s="78">
        <v>0</v>
      </c>
      <c r="S23" s="78">
        <v>62253000</v>
      </c>
      <c r="T23" s="78">
        <v>16719031</v>
      </c>
      <c r="U23" s="80">
        <v>120774591</v>
      </c>
      <c r="V23" s="81">
        <v>17653000</v>
      </c>
    </row>
    <row r="24" spans="1:22" ht="12.75">
      <c r="A24" s="47" t="s">
        <v>565</v>
      </c>
      <c r="B24" s="75" t="s">
        <v>121</v>
      </c>
      <c r="C24" s="76" t="s">
        <v>122</v>
      </c>
      <c r="D24" s="77">
        <v>127152470</v>
      </c>
      <c r="E24" s="78">
        <v>32249231</v>
      </c>
      <c r="F24" s="78">
        <v>0</v>
      </c>
      <c r="G24" s="78">
        <v>0</v>
      </c>
      <c r="H24" s="78">
        <v>0</v>
      </c>
      <c r="I24" s="78">
        <v>53660</v>
      </c>
      <c r="J24" s="78">
        <v>5000000</v>
      </c>
      <c r="K24" s="78">
        <v>88672960</v>
      </c>
      <c r="L24" s="79">
        <v>253128321</v>
      </c>
      <c r="M24" s="77">
        <v>18612820</v>
      </c>
      <c r="N24" s="78">
        <v>47037021</v>
      </c>
      <c r="O24" s="78">
        <v>0</v>
      </c>
      <c r="P24" s="78">
        <v>0</v>
      </c>
      <c r="Q24" s="78">
        <v>11296971</v>
      </c>
      <c r="R24" s="78">
        <v>0</v>
      </c>
      <c r="S24" s="78">
        <v>143424000</v>
      </c>
      <c r="T24" s="78">
        <v>33591546</v>
      </c>
      <c r="U24" s="80">
        <v>253962358</v>
      </c>
      <c r="V24" s="81">
        <v>36332050</v>
      </c>
    </row>
    <row r="25" spans="1:22" ht="12.75">
      <c r="A25" s="47" t="s">
        <v>565</v>
      </c>
      <c r="B25" s="75" t="s">
        <v>123</v>
      </c>
      <c r="C25" s="76" t="s">
        <v>124</v>
      </c>
      <c r="D25" s="77">
        <v>71149645</v>
      </c>
      <c r="E25" s="78">
        <v>0</v>
      </c>
      <c r="F25" s="78">
        <v>0</v>
      </c>
      <c r="G25" s="78">
        <v>0</v>
      </c>
      <c r="H25" s="78">
        <v>0</v>
      </c>
      <c r="I25" s="78">
        <v>2211300</v>
      </c>
      <c r="J25" s="78">
        <v>2284589</v>
      </c>
      <c r="K25" s="78">
        <v>58243528</v>
      </c>
      <c r="L25" s="79">
        <v>133889062</v>
      </c>
      <c r="M25" s="77">
        <v>30305162</v>
      </c>
      <c r="N25" s="78">
        <v>0</v>
      </c>
      <c r="O25" s="78">
        <v>0</v>
      </c>
      <c r="P25" s="78">
        <v>0</v>
      </c>
      <c r="Q25" s="78">
        <v>795356</v>
      </c>
      <c r="R25" s="78">
        <v>0</v>
      </c>
      <c r="S25" s="78">
        <v>106691814</v>
      </c>
      <c r="T25" s="78">
        <v>19715259</v>
      </c>
      <c r="U25" s="80">
        <v>157507591</v>
      </c>
      <c r="V25" s="81">
        <v>21378800</v>
      </c>
    </row>
    <row r="26" spans="1:22" ht="12.75">
      <c r="A26" s="47" t="s">
        <v>565</v>
      </c>
      <c r="B26" s="75" t="s">
        <v>125</v>
      </c>
      <c r="C26" s="76" t="s">
        <v>126</v>
      </c>
      <c r="D26" s="77">
        <v>161099070</v>
      </c>
      <c r="E26" s="78">
        <v>63975270</v>
      </c>
      <c r="F26" s="78">
        <v>0</v>
      </c>
      <c r="G26" s="78">
        <v>0</v>
      </c>
      <c r="H26" s="78">
        <v>0</v>
      </c>
      <c r="I26" s="78">
        <v>2977540</v>
      </c>
      <c r="J26" s="78">
        <v>24159024</v>
      </c>
      <c r="K26" s="78">
        <v>165384716</v>
      </c>
      <c r="L26" s="79">
        <v>417595620</v>
      </c>
      <c r="M26" s="77">
        <v>80781235</v>
      </c>
      <c r="N26" s="78">
        <v>67940059</v>
      </c>
      <c r="O26" s="78">
        <v>0</v>
      </c>
      <c r="P26" s="78">
        <v>0</v>
      </c>
      <c r="Q26" s="78">
        <v>20655082</v>
      </c>
      <c r="R26" s="78">
        <v>0</v>
      </c>
      <c r="S26" s="78">
        <v>226650002</v>
      </c>
      <c r="T26" s="78">
        <v>36544864</v>
      </c>
      <c r="U26" s="80">
        <v>432571242</v>
      </c>
      <c r="V26" s="81">
        <v>35309700</v>
      </c>
    </row>
    <row r="27" spans="1:22" ht="12.75">
      <c r="A27" s="47" t="s">
        <v>566</v>
      </c>
      <c r="B27" s="75" t="s">
        <v>478</v>
      </c>
      <c r="C27" s="76" t="s">
        <v>479</v>
      </c>
      <c r="D27" s="77">
        <v>901434703</v>
      </c>
      <c r="E27" s="78">
        <v>0</v>
      </c>
      <c r="F27" s="78">
        <v>110195885</v>
      </c>
      <c r="G27" s="78">
        <v>0</v>
      </c>
      <c r="H27" s="78">
        <v>0</v>
      </c>
      <c r="I27" s="78">
        <v>27650003</v>
      </c>
      <c r="J27" s="78">
        <v>124100067</v>
      </c>
      <c r="K27" s="78">
        <v>442806584</v>
      </c>
      <c r="L27" s="79">
        <v>1606187242</v>
      </c>
      <c r="M27" s="77">
        <v>0</v>
      </c>
      <c r="N27" s="78">
        <v>0</v>
      </c>
      <c r="O27" s="78">
        <v>263080219</v>
      </c>
      <c r="P27" s="78">
        <v>133789170</v>
      </c>
      <c r="Q27" s="78">
        <v>2642470</v>
      </c>
      <c r="R27" s="78">
        <v>7366250</v>
      </c>
      <c r="S27" s="78">
        <v>1337818696</v>
      </c>
      <c r="T27" s="78">
        <v>59869225</v>
      </c>
      <c r="U27" s="80">
        <v>1804566030</v>
      </c>
      <c r="V27" s="81">
        <v>479055313</v>
      </c>
    </row>
    <row r="28" spans="1:22" ht="13.5">
      <c r="A28" s="48"/>
      <c r="B28" s="82" t="s">
        <v>568</v>
      </c>
      <c r="C28" s="83"/>
      <c r="D28" s="84">
        <f aca="true" t="shared" si="2" ref="D28:V28">SUM(D21:D27)</f>
        <v>1626833685</v>
      </c>
      <c r="E28" s="85">
        <f t="shared" si="2"/>
        <v>105394301</v>
      </c>
      <c r="F28" s="85">
        <f t="shared" si="2"/>
        <v>110195885</v>
      </c>
      <c r="G28" s="85">
        <f t="shared" si="2"/>
        <v>0</v>
      </c>
      <c r="H28" s="85">
        <f t="shared" si="2"/>
        <v>0</v>
      </c>
      <c r="I28" s="85">
        <f t="shared" si="2"/>
        <v>33625063</v>
      </c>
      <c r="J28" s="85">
        <f t="shared" si="2"/>
        <v>200333396</v>
      </c>
      <c r="K28" s="85">
        <f t="shared" si="2"/>
        <v>1292305942</v>
      </c>
      <c r="L28" s="86">
        <f t="shared" si="2"/>
        <v>3368688272</v>
      </c>
      <c r="M28" s="84">
        <f t="shared" si="2"/>
        <v>183410701</v>
      </c>
      <c r="N28" s="85">
        <f t="shared" si="2"/>
        <v>118561599</v>
      </c>
      <c r="O28" s="85">
        <f t="shared" si="2"/>
        <v>263080219</v>
      </c>
      <c r="P28" s="85">
        <f t="shared" si="2"/>
        <v>133789170</v>
      </c>
      <c r="Q28" s="85">
        <f t="shared" si="2"/>
        <v>52114896</v>
      </c>
      <c r="R28" s="85">
        <f t="shared" si="2"/>
        <v>7733750</v>
      </c>
      <c r="S28" s="85">
        <f t="shared" si="2"/>
        <v>2523059062</v>
      </c>
      <c r="T28" s="85">
        <f t="shared" si="2"/>
        <v>221852505</v>
      </c>
      <c r="U28" s="87">
        <f t="shared" si="2"/>
        <v>3503601902</v>
      </c>
      <c r="V28" s="88">
        <f t="shared" si="2"/>
        <v>734799005</v>
      </c>
    </row>
    <row r="29" spans="1:22" ht="12.75">
      <c r="A29" s="47" t="s">
        <v>565</v>
      </c>
      <c r="B29" s="75" t="s">
        <v>127</v>
      </c>
      <c r="C29" s="76" t="s">
        <v>128</v>
      </c>
      <c r="D29" s="77">
        <v>91576789</v>
      </c>
      <c r="E29" s="78">
        <v>68510000</v>
      </c>
      <c r="F29" s="78">
        <v>0</v>
      </c>
      <c r="G29" s="78">
        <v>0</v>
      </c>
      <c r="H29" s="78">
        <v>0</v>
      </c>
      <c r="I29" s="78">
        <v>4216000</v>
      </c>
      <c r="J29" s="78">
        <v>4426800</v>
      </c>
      <c r="K29" s="78">
        <v>133510046</v>
      </c>
      <c r="L29" s="79">
        <v>302239635</v>
      </c>
      <c r="M29" s="77">
        <v>44822273</v>
      </c>
      <c r="N29" s="78">
        <v>133777718</v>
      </c>
      <c r="O29" s="78">
        <v>0</v>
      </c>
      <c r="P29" s="78">
        <v>0</v>
      </c>
      <c r="Q29" s="78">
        <v>24416964</v>
      </c>
      <c r="R29" s="78">
        <v>27746550</v>
      </c>
      <c r="S29" s="78">
        <v>79928000</v>
      </c>
      <c r="T29" s="78">
        <v>31977233</v>
      </c>
      <c r="U29" s="80">
        <v>342668738</v>
      </c>
      <c r="V29" s="81">
        <v>30404000</v>
      </c>
    </row>
    <row r="30" spans="1:22" ht="12.75">
      <c r="A30" s="47" t="s">
        <v>565</v>
      </c>
      <c r="B30" s="75" t="s">
        <v>129</v>
      </c>
      <c r="C30" s="76" t="s">
        <v>130</v>
      </c>
      <c r="D30" s="77">
        <v>120750976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686011</v>
      </c>
      <c r="K30" s="78">
        <v>94305802</v>
      </c>
      <c r="L30" s="79">
        <v>215742789</v>
      </c>
      <c r="M30" s="77">
        <v>7905000</v>
      </c>
      <c r="N30" s="78">
        <v>0</v>
      </c>
      <c r="O30" s="78">
        <v>0</v>
      </c>
      <c r="P30" s="78">
        <v>0</v>
      </c>
      <c r="Q30" s="78">
        <v>913500</v>
      </c>
      <c r="R30" s="78">
        <v>0</v>
      </c>
      <c r="S30" s="78">
        <v>205378000</v>
      </c>
      <c r="T30" s="78">
        <v>21743350</v>
      </c>
      <c r="U30" s="80">
        <v>235939850</v>
      </c>
      <c r="V30" s="81">
        <v>47471000</v>
      </c>
    </row>
    <row r="31" spans="1:22" ht="12.75">
      <c r="A31" s="47" t="s">
        <v>565</v>
      </c>
      <c r="B31" s="75" t="s">
        <v>131</v>
      </c>
      <c r="C31" s="76" t="s">
        <v>132</v>
      </c>
      <c r="D31" s="77">
        <v>91375138</v>
      </c>
      <c r="E31" s="78">
        <v>15070000</v>
      </c>
      <c r="F31" s="78">
        <v>0</v>
      </c>
      <c r="G31" s="78">
        <v>0</v>
      </c>
      <c r="H31" s="78">
        <v>0</v>
      </c>
      <c r="I31" s="78">
        <v>2215786</v>
      </c>
      <c r="J31" s="78">
        <v>6000000</v>
      </c>
      <c r="K31" s="78">
        <v>78063466</v>
      </c>
      <c r="L31" s="79">
        <v>192724390</v>
      </c>
      <c r="M31" s="77">
        <v>4846081</v>
      </c>
      <c r="N31" s="78">
        <v>11098740</v>
      </c>
      <c r="O31" s="78">
        <v>0</v>
      </c>
      <c r="P31" s="78">
        <v>0</v>
      </c>
      <c r="Q31" s="78">
        <v>4860020</v>
      </c>
      <c r="R31" s="78">
        <v>0</v>
      </c>
      <c r="S31" s="78">
        <v>162799076</v>
      </c>
      <c r="T31" s="78">
        <v>12273792</v>
      </c>
      <c r="U31" s="80">
        <v>195877709</v>
      </c>
      <c r="V31" s="81">
        <v>31847800</v>
      </c>
    </row>
    <row r="32" spans="1:22" ht="12.75">
      <c r="A32" s="47" t="s">
        <v>565</v>
      </c>
      <c r="B32" s="75" t="s">
        <v>133</v>
      </c>
      <c r="C32" s="76" t="s">
        <v>134</v>
      </c>
      <c r="D32" s="77">
        <v>82545873</v>
      </c>
      <c r="E32" s="78">
        <v>0</v>
      </c>
      <c r="F32" s="78">
        <v>0</v>
      </c>
      <c r="G32" s="78">
        <v>0</v>
      </c>
      <c r="H32" s="78">
        <v>0</v>
      </c>
      <c r="I32" s="78">
        <v>211000</v>
      </c>
      <c r="J32" s="78">
        <v>2110000</v>
      </c>
      <c r="K32" s="78">
        <v>127582585</v>
      </c>
      <c r="L32" s="79">
        <v>212449458</v>
      </c>
      <c r="M32" s="77">
        <v>4514568</v>
      </c>
      <c r="N32" s="78">
        <v>0</v>
      </c>
      <c r="O32" s="78">
        <v>0</v>
      </c>
      <c r="P32" s="78">
        <v>0</v>
      </c>
      <c r="Q32" s="78">
        <v>1144404</v>
      </c>
      <c r="R32" s="78">
        <v>0</v>
      </c>
      <c r="S32" s="78">
        <v>202134000</v>
      </c>
      <c r="T32" s="78">
        <v>42499554</v>
      </c>
      <c r="U32" s="80">
        <v>250292526</v>
      </c>
      <c r="V32" s="81">
        <v>55545000</v>
      </c>
    </row>
    <row r="33" spans="1:22" ht="12.75">
      <c r="A33" s="47" t="s">
        <v>565</v>
      </c>
      <c r="B33" s="75" t="s">
        <v>135</v>
      </c>
      <c r="C33" s="76" t="s">
        <v>136</v>
      </c>
      <c r="D33" s="77">
        <v>50487981</v>
      </c>
      <c r="E33" s="78">
        <v>12575243</v>
      </c>
      <c r="F33" s="78">
        <v>0</v>
      </c>
      <c r="G33" s="78">
        <v>0</v>
      </c>
      <c r="H33" s="78">
        <v>0</v>
      </c>
      <c r="I33" s="78">
        <v>478516</v>
      </c>
      <c r="J33" s="78">
        <v>2108000</v>
      </c>
      <c r="K33" s="78">
        <v>48941914</v>
      </c>
      <c r="L33" s="79">
        <v>114591654</v>
      </c>
      <c r="M33" s="77">
        <v>6090589</v>
      </c>
      <c r="N33" s="78">
        <v>4935355</v>
      </c>
      <c r="O33" s="78">
        <v>0</v>
      </c>
      <c r="P33" s="78">
        <v>0</v>
      </c>
      <c r="Q33" s="78">
        <v>1064473</v>
      </c>
      <c r="R33" s="78">
        <v>0</v>
      </c>
      <c r="S33" s="78">
        <v>88220571</v>
      </c>
      <c r="T33" s="78">
        <v>15874041</v>
      </c>
      <c r="U33" s="80">
        <v>116185029</v>
      </c>
      <c r="V33" s="81">
        <v>18878965</v>
      </c>
    </row>
    <row r="34" spans="1:22" ht="12.75">
      <c r="A34" s="47" t="s">
        <v>565</v>
      </c>
      <c r="B34" s="75" t="s">
        <v>137</v>
      </c>
      <c r="C34" s="76" t="s">
        <v>138</v>
      </c>
      <c r="D34" s="77">
        <v>247553569</v>
      </c>
      <c r="E34" s="78">
        <v>272473185</v>
      </c>
      <c r="F34" s="78">
        <v>0</v>
      </c>
      <c r="G34" s="78">
        <v>0</v>
      </c>
      <c r="H34" s="78">
        <v>0</v>
      </c>
      <c r="I34" s="78">
        <v>161700</v>
      </c>
      <c r="J34" s="78">
        <v>20176459</v>
      </c>
      <c r="K34" s="78">
        <v>172414554</v>
      </c>
      <c r="L34" s="79">
        <v>712779467</v>
      </c>
      <c r="M34" s="77">
        <v>114345107</v>
      </c>
      <c r="N34" s="78">
        <v>267248215</v>
      </c>
      <c r="O34" s="78">
        <v>0</v>
      </c>
      <c r="P34" s="78">
        <v>0</v>
      </c>
      <c r="Q34" s="78">
        <v>49092174</v>
      </c>
      <c r="R34" s="78">
        <v>0</v>
      </c>
      <c r="S34" s="78">
        <v>185652628</v>
      </c>
      <c r="T34" s="78">
        <v>96076162</v>
      </c>
      <c r="U34" s="80">
        <v>712414286</v>
      </c>
      <c r="V34" s="81">
        <v>0</v>
      </c>
    </row>
    <row r="35" spans="1:22" ht="12.75">
      <c r="A35" s="47" t="s">
        <v>566</v>
      </c>
      <c r="B35" s="75" t="s">
        <v>480</v>
      </c>
      <c r="C35" s="76" t="s">
        <v>481</v>
      </c>
      <c r="D35" s="77">
        <v>327373683</v>
      </c>
      <c r="E35" s="78">
        <v>0</v>
      </c>
      <c r="F35" s="78">
        <v>27706847</v>
      </c>
      <c r="G35" s="78">
        <v>0</v>
      </c>
      <c r="H35" s="78">
        <v>0</v>
      </c>
      <c r="I35" s="78">
        <v>1335600</v>
      </c>
      <c r="J35" s="78">
        <v>200000000</v>
      </c>
      <c r="K35" s="78">
        <v>697948861</v>
      </c>
      <c r="L35" s="79">
        <v>1254364991</v>
      </c>
      <c r="M35" s="77">
        <v>0</v>
      </c>
      <c r="N35" s="78">
        <v>0</v>
      </c>
      <c r="O35" s="78">
        <v>189288458</v>
      </c>
      <c r="P35" s="78">
        <v>57501004</v>
      </c>
      <c r="Q35" s="78">
        <v>0</v>
      </c>
      <c r="R35" s="78">
        <v>0</v>
      </c>
      <c r="S35" s="78">
        <v>966899000</v>
      </c>
      <c r="T35" s="78">
        <v>110600528</v>
      </c>
      <c r="U35" s="80">
        <v>1324288990</v>
      </c>
      <c r="V35" s="81">
        <v>318682300</v>
      </c>
    </row>
    <row r="36" spans="1:22" ht="13.5">
      <c r="A36" s="48"/>
      <c r="B36" s="82" t="s">
        <v>569</v>
      </c>
      <c r="C36" s="83"/>
      <c r="D36" s="84">
        <f aca="true" t="shared" si="3" ref="D36:V36">SUM(D29:D35)</f>
        <v>1011664009</v>
      </c>
      <c r="E36" s="85">
        <f t="shared" si="3"/>
        <v>368628428</v>
      </c>
      <c r="F36" s="85">
        <f t="shared" si="3"/>
        <v>27706847</v>
      </c>
      <c r="G36" s="85">
        <f t="shared" si="3"/>
        <v>0</v>
      </c>
      <c r="H36" s="85">
        <f t="shared" si="3"/>
        <v>0</v>
      </c>
      <c r="I36" s="85">
        <f t="shared" si="3"/>
        <v>8618602</v>
      </c>
      <c r="J36" s="85">
        <f t="shared" si="3"/>
        <v>235507270</v>
      </c>
      <c r="K36" s="85">
        <f t="shared" si="3"/>
        <v>1352767228</v>
      </c>
      <c r="L36" s="86">
        <f t="shared" si="3"/>
        <v>3004892384</v>
      </c>
      <c r="M36" s="84">
        <f t="shared" si="3"/>
        <v>182523618</v>
      </c>
      <c r="N36" s="85">
        <f t="shared" si="3"/>
        <v>417060028</v>
      </c>
      <c r="O36" s="85">
        <f t="shared" si="3"/>
        <v>189288458</v>
      </c>
      <c r="P36" s="85">
        <f t="shared" si="3"/>
        <v>57501004</v>
      </c>
      <c r="Q36" s="85">
        <f t="shared" si="3"/>
        <v>81491535</v>
      </c>
      <c r="R36" s="85">
        <f t="shared" si="3"/>
        <v>27746550</v>
      </c>
      <c r="S36" s="85">
        <f t="shared" si="3"/>
        <v>1891011275</v>
      </c>
      <c r="T36" s="85">
        <f t="shared" si="3"/>
        <v>331044660</v>
      </c>
      <c r="U36" s="87">
        <f t="shared" si="3"/>
        <v>3177667128</v>
      </c>
      <c r="V36" s="88">
        <f t="shared" si="3"/>
        <v>502829065</v>
      </c>
    </row>
    <row r="37" spans="1:22" ht="12.75">
      <c r="A37" s="47" t="s">
        <v>565</v>
      </c>
      <c r="B37" s="75" t="s">
        <v>139</v>
      </c>
      <c r="C37" s="76" t="s">
        <v>140</v>
      </c>
      <c r="D37" s="77">
        <v>103861655</v>
      </c>
      <c r="E37" s="78">
        <v>28035429</v>
      </c>
      <c r="F37" s="78">
        <v>0</v>
      </c>
      <c r="G37" s="78">
        <v>0</v>
      </c>
      <c r="H37" s="78">
        <v>0</v>
      </c>
      <c r="I37" s="78">
        <v>56073</v>
      </c>
      <c r="J37" s="78">
        <v>8232604</v>
      </c>
      <c r="K37" s="78">
        <v>211666926</v>
      </c>
      <c r="L37" s="79">
        <v>351852687</v>
      </c>
      <c r="M37" s="77">
        <v>29780248</v>
      </c>
      <c r="N37" s="78">
        <v>27386097</v>
      </c>
      <c r="O37" s="78">
        <v>0</v>
      </c>
      <c r="P37" s="78">
        <v>0</v>
      </c>
      <c r="Q37" s="78">
        <v>3084760</v>
      </c>
      <c r="R37" s="78">
        <v>0</v>
      </c>
      <c r="S37" s="78">
        <v>257856428</v>
      </c>
      <c r="T37" s="78">
        <v>31353435</v>
      </c>
      <c r="U37" s="80">
        <v>349460968</v>
      </c>
      <c r="V37" s="81">
        <v>59253000</v>
      </c>
    </row>
    <row r="38" spans="1:22" ht="12.75">
      <c r="A38" s="47" t="s">
        <v>565</v>
      </c>
      <c r="B38" s="75" t="s">
        <v>141</v>
      </c>
      <c r="C38" s="76" t="s">
        <v>142</v>
      </c>
      <c r="D38" s="77">
        <v>92673558</v>
      </c>
      <c r="E38" s="78">
        <v>37450578</v>
      </c>
      <c r="F38" s="78">
        <v>0</v>
      </c>
      <c r="G38" s="78">
        <v>0</v>
      </c>
      <c r="H38" s="78">
        <v>0</v>
      </c>
      <c r="I38" s="78">
        <v>3353186</v>
      </c>
      <c r="J38" s="78">
        <v>5598384</v>
      </c>
      <c r="K38" s="78">
        <v>111487638</v>
      </c>
      <c r="L38" s="79">
        <v>250563344</v>
      </c>
      <c r="M38" s="77">
        <v>8635448</v>
      </c>
      <c r="N38" s="78">
        <v>44214804</v>
      </c>
      <c r="O38" s="78">
        <v>0</v>
      </c>
      <c r="P38" s="78">
        <v>0</v>
      </c>
      <c r="Q38" s="78">
        <v>9647230</v>
      </c>
      <c r="R38" s="78">
        <v>0</v>
      </c>
      <c r="S38" s="78">
        <v>191444000</v>
      </c>
      <c r="T38" s="78">
        <v>21882002</v>
      </c>
      <c r="U38" s="80">
        <v>275823484</v>
      </c>
      <c r="V38" s="81">
        <v>39760750</v>
      </c>
    </row>
    <row r="39" spans="1:22" ht="12.75">
      <c r="A39" s="47" t="s">
        <v>565</v>
      </c>
      <c r="B39" s="75" t="s">
        <v>143</v>
      </c>
      <c r="C39" s="76" t="s">
        <v>144</v>
      </c>
      <c r="D39" s="77">
        <v>101089909</v>
      </c>
      <c r="E39" s="78">
        <v>80204040</v>
      </c>
      <c r="F39" s="78">
        <v>0</v>
      </c>
      <c r="G39" s="78">
        <v>0</v>
      </c>
      <c r="H39" s="78">
        <v>0</v>
      </c>
      <c r="I39" s="78">
        <v>472880</v>
      </c>
      <c r="J39" s="78">
        <v>2652250</v>
      </c>
      <c r="K39" s="78">
        <v>69217869</v>
      </c>
      <c r="L39" s="79">
        <v>253636948</v>
      </c>
      <c r="M39" s="77">
        <v>39928740</v>
      </c>
      <c r="N39" s="78">
        <v>102528146</v>
      </c>
      <c r="O39" s="78">
        <v>0</v>
      </c>
      <c r="P39" s="78">
        <v>0</v>
      </c>
      <c r="Q39" s="78">
        <v>29669520</v>
      </c>
      <c r="R39" s="78">
        <v>0</v>
      </c>
      <c r="S39" s="78">
        <v>86580000</v>
      </c>
      <c r="T39" s="78">
        <v>38119373</v>
      </c>
      <c r="U39" s="80">
        <v>296825779</v>
      </c>
      <c r="V39" s="81">
        <v>23992000</v>
      </c>
    </row>
    <row r="40" spans="1:22" ht="12.75">
      <c r="A40" s="47" t="s">
        <v>566</v>
      </c>
      <c r="B40" s="75" t="s">
        <v>482</v>
      </c>
      <c r="C40" s="76" t="s">
        <v>483</v>
      </c>
      <c r="D40" s="77">
        <v>214946485</v>
      </c>
      <c r="E40" s="78">
        <v>0</v>
      </c>
      <c r="F40" s="78">
        <v>10313800</v>
      </c>
      <c r="G40" s="78">
        <v>0</v>
      </c>
      <c r="H40" s="78">
        <v>0</v>
      </c>
      <c r="I40" s="78">
        <v>3580680</v>
      </c>
      <c r="J40" s="78">
        <v>79521204</v>
      </c>
      <c r="K40" s="78">
        <v>210255529</v>
      </c>
      <c r="L40" s="79">
        <v>518617698</v>
      </c>
      <c r="M40" s="77">
        <v>0</v>
      </c>
      <c r="N40" s="78">
        <v>0</v>
      </c>
      <c r="O40" s="78">
        <v>125861557</v>
      </c>
      <c r="P40" s="78">
        <v>37508793</v>
      </c>
      <c r="Q40" s="78">
        <v>0</v>
      </c>
      <c r="R40" s="78">
        <v>0</v>
      </c>
      <c r="S40" s="78">
        <v>558717000</v>
      </c>
      <c r="T40" s="78">
        <v>30270567</v>
      </c>
      <c r="U40" s="80">
        <v>752357917</v>
      </c>
      <c r="V40" s="81">
        <v>243024600</v>
      </c>
    </row>
    <row r="41" spans="1:22" ht="13.5">
      <c r="A41" s="48"/>
      <c r="B41" s="82" t="s">
        <v>570</v>
      </c>
      <c r="C41" s="83"/>
      <c r="D41" s="84">
        <f aca="true" t="shared" si="4" ref="D41:V41">SUM(D37:D40)</f>
        <v>512571607</v>
      </c>
      <c r="E41" s="85">
        <f t="shared" si="4"/>
        <v>145690047</v>
      </c>
      <c r="F41" s="85">
        <f t="shared" si="4"/>
        <v>10313800</v>
      </c>
      <c r="G41" s="85">
        <f t="shared" si="4"/>
        <v>0</v>
      </c>
      <c r="H41" s="85">
        <f t="shared" si="4"/>
        <v>0</v>
      </c>
      <c r="I41" s="85">
        <f t="shared" si="4"/>
        <v>7462819</v>
      </c>
      <c r="J41" s="85">
        <f t="shared" si="4"/>
        <v>96004442</v>
      </c>
      <c r="K41" s="85">
        <f t="shared" si="4"/>
        <v>602627962</v>
      </c>
      <c r="L41" s="86">
        <f t="shared" si="4"/>
        <v>1374670677</v>
      </c>
      <c r="M41" s="84">
        <f t="shared" si="4"/>
        <v>78344436</v>
      </c>
      <c r="N41" s="85">
        <f t="shared" si="4"/>
        <v>174129047</v>
      </c>
      <c r="O41" s="85">
        <f t="shared" si="4"/>
        <v>125861557</v>
      </c>
      <c r="P41" s="85">
        <f t="shared" si="4"/>
        <v>37508793</v>
      </c>
      <c r="Q41" s="85">
        <f t="shared" si="4"/>
        <v>42401510</v>
      </c>
      <c r="R41" s="85">
        <f t="shared" si="4"/>
        <v>0</v>
      </c>
      <c r="S41" s="85">
        <f t="shared" si="4"/>
        <v>1094597428</v>
      </c>
      <c r="T41" s="85">
        <f t="shared" si="4"/>
        <v>121625377</v>
      </c>
      <c r="U41" s="87">
        <f t="shared" si="4"/>
        <v>1674468148</v>
      </c>
      <c r="V41" s="88">
        <f t="shared" si="4"/>
        <v>366030350</v>
      </c>
    </row>
    <row r="42" spans="1:22" ht="12.75">
      <c r="A42" s="47" t="s">
        <v>565</v>
      </c>
      <c r="B42" s="75" t="s">
        <v>145</v>
      </c>
      <c r="C42" s="76" t="s">
        <v>146</v>
      </c>
      <c r="D42" s="77">
        <v>151245938</v>
      </c>
      <c r="E42" s="78">
        <v>0</v>
      </c>
      <c r="F42" s="78">
        <v>0</v>
      </c>
      <c r="G42" s="78">
        <v>0</v>
      </c>
      <c r="H42" s="78">
        <v>0</v>
      </c>
      <c r="I42" s="78">
        <v>1236363</v>
      </c>
      <c r="J42" s="78">
        <v>9486000</v>
      </c>
      <c r="K42" s="78">
        <v>165430506</v>
      </c>
      <c r="L42" s="79">
        <v>327398807</v>
      </c>
      <c r="M42" s="77">
        <v>30174067</v>
      </c>
      <c r="N42" s="78">
        <v>0</v>
      </c>
      <c r="O42" s="78">
        <v>0</v>
      </c>
      <c r="P42" s="78">
        <v>0</v>
      </c>
      <c r="Q42" s="78">
        <v>1355491</v>
      </c>
      <c r="R42" s="78">
        <v>0</v>
      </c>
      <c r="S42" s="78">
        <v>315801987</v>
      </c>
      <c r="T42" s="78">
        <v>56870528</v>
      </c>
      <c r="U42" s="80">
        <v>404202073</v>
      </c>
      <c r="V42" s="81">
        <v>62705987</v>
      </c>
    </row>
    <row r="43" spans="1:22" ht="12.75">
      <c r="A43" s="47" t="s">
        <v>565</v>
      </c>
      <c r="B43" s="75" t="s">
        <v>147</v>
      </c>
      <c r="C43" s="76" t="s">
        <v>148</v>
      </c>
      <c r="D43" s="77">
        <v>75800333</v>
      </c>
      <c r="E43" s="78">
        <v>0</v>
      </c>
      <c r="F43" s="78">
        <v>0</v>
      </c>
      <c r="G43" s="78">
        <v>0</v>
      </c>
      <c r="H43" s="78">
        <v>0</v>
      </c>
      <c r="I43" s="78">
        <v>387346</v>
      </c>
      <c r="J43" s="78">
        <v>8853632</v>
      </c>
      <c r="K43" s="78">
        <v>145528704</v>
      </c>
      <c r="L43" s="79">
        <v>230570015</v>
      </c>
      <c r="M43" s="77">
        <v>8853632</v>
      </c>
      <c r="N43" s="78">
        <v>0</v>
      </c>
      <c r="O43" s="78">
        <v>0</v>
      </c>
      <c r="P43" s="78">
        <v>0</v>
      </c>
      <c r="Q43" s="78">
        <v>1052000</v>
      </c>
      <c r="R43" s="78">
        <v>0</v>
      </c>
      <c r="S43" s="78">
        <v>233256000</v>
      </c>
      <c r="T43" s="78">
        <v>26980896</v>
      </c>
      <c r="U43" s="80">
        <v>270142528</v>
      </c>
      <c r="V43" s="81">
        <v>80925000</v>
      </c>
    </row>
    <row r="44" spans="1:22" ht="12.75">
      <c r="A44" s="47" t="s">
        <v>565</v>
      </c>
      <c r="B44" s="75" t="s">
        <v>149</v>
      </c>
      <c r="C44" s="76" t="s">
        <v>150</v>
      </c>
      <c r="D44" s="77">
        <v>147375908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3399312</v>
      </c>
      <c r="K44" s="78">
        <v>199749939</v>
      </c>
      <c r="L44" s="79">
        <v>350525159</v>
      </c>
      <c r="M44" s="77">
        <v>7848244</v>
      </c>
      <c r="N44" s="78">
        <v>-2455585</v>
      </c>
      <c r="O44" s="78">
        <v>0</v>
      </c>
      <c r="P44" s="78">
        <v>0</v>
      </c>
      <c r="Q44" s="78">
        <v>240783</v>
      </c>
      <c r="R44" s="78">
        <v>0</v>
      </c>
      <c r="S44" s="78">
        <v>358205600</v>
      </c>
      <c r="T44" s="78">
        <v>87600038</v>
      </c>
      <c r="U44" s="80">
        <v>451439080</v>
      </c>
      <c r="V44" s="81">
        <v>80596800</v>
      </c>
    </row>
    <row r="45" spans="1:22" ht="12.75">
      <c r="A45" s="47" t="s">
        <v>565</v>
      </c>
      <c r="B45" s="75" t="s">
        <v>151</v>
      </c>
      <c r="C45" s="76" t="s">
        <v>152</v>
      </c>
      <c r="D45" s="77">
        <v>100209186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230408754</v>
      </c>
      <c r="L45" s="79">
        <v>330617940</v>
      </c>
      <c r="M45" s="77">
        <v>22150037</v>
      </c>
      <c r="N45" s="78">
        <v>0</v>
      </c>
      <c r="O45" s="78">
        <v>0</v>
      </c>
      <c r="P45" s="78">
        <v>0</v>
      </c>
      <c r="Q45" s="78">
        <v>1451756</v>
      </c>
      <c r="R45" s="78">
        <v>0</v>
      </c>
      <c r="S45" s="78">
        <v>246357611</v>
      </c>
      <c r="T45" s="78">
        <v>35483875</v>
      </c>
      <c r="U45" s="80">
        <v>305443279</v>
      </c>
      <c r="V45" s="81">
        <v>65992057</v>
      </c>
    </row>
    <row r="46" spans="1:22" ht="12.75">
      <c r="A46" s="47" t="s">
        <v>565</v>
      </c>
      <c r="B46" s="75" t="s">
        <v>153</v>
      </c>
      <c r="C46" s="76" t="s">
        <v>154</v>
      </c>
      <c r="D46" s="77">
        <v>464523399</v>
      </c>
      <c r="E46" s="78">
        <v>323096379</v>
      </c>
      <c r="F46" s="78">
        <v>0</v>
      </c>
      <c r="G46" s="78">
        <v>0</v>
      </c>
      <c r="H46" s="78">
        <v>0</v>
      </c>
      <c r="I46" s="78">
        <v>31588226</v>
      </c>
      <c r="J46" s="78">
        <v>31134958</v>
      </c>
      <c r="K46" s="78">
        <v>317185216</v>
      </c>
      <c r="L46" s="79">
        <v>1167528178</v>
      </c>
      <c r="M46" s="77">
        <v>260953697</v>
      </c>
      <c r="N46" s="78">
        <v>443624116</v>
      </c>
      <c r="O46" s="78">
        <v>0</v>
      </c>
      <c r="P46" s="78">
        <v>0</v>
      </c>
      <c r="Q46" s="78">
        <v>53865087</v>
      </c>
      <c r="R46" s="78">
        <v>0</v>
      </c>
      <c r="S46" s="78">
        <v>625642169</v>
      </c>
      <c r="T46" s="78">
        <v>98617235</v>
      </c>
      <c r="U46" s="80">
        <v>1482702304</v>
      </c>
      <c r="V46" s="81">
        <v>281975049</v>
      </c>
    </row>
    <row r="47" spans="1:22" ht="12.75">
      <c r="A47" s="47" t="s">
        <v>566</v>
      </c>
      <c r="B47" s="75" t="s">
        <v>484</v>
      </c>
      <c r="C47" s="76" t="s">
        <v>485</v>
      </c>
      <c r="D47" s="77">
        <v>570951162</v>
      </c>
      <c r="E47" s="78">
        <v>0</v>
      </c>
      <c r="F47" s="78">
        <v>74377500</v>
      </c>
      <c r="G47" s="78">
        <v>0</v>
      </c>
      <c r="H47" s="78">
        <v>0</v>
      </c>
      <c r="I47" s="78">
        <v>93500</v>
      </c>
      <c r="J47" s="78">
        <v>92493128</v>
      </c>
      <c r="K47" s="78">
        <v>821983190</v>
      </c>
      <c r="L47" s="79">
        <v>1559898480</v>
      </c>
      <c r="M47" s="77">
        <v>0</v>
      </c>
      <c r="N47" s="78">
        <v>0</v>
      </c>
      <c r="O47" s="78">
        <v>215232028</v>
      </c>
      <c r="P47" s="78">
        <v>92242208</v>
      </c>
      <c r="Q47" s="78">
        <v>0</v>
      </c>
      <c r="R47" s="78">
        <v>0</v>
      </c>
      <c r="S47" s="78">
        <v>1878988001</v>
      </c>
      <c r="T47" s="78">
        <v>402456451</v>
      </c>
      <c r="U47" s="80">
        <v>2588918688</v>
      </c>
      <c r="V47" s="81">
        <v>1023235000</v>
      </c>
    </row>
    <row r="48" spans="1:22" ht="13.5">
      <c r="A48" s="48"/>
      <c r="B48" s="82" t="s">
        <v>571</v>
      </c>
      <c r="C48" s="83"/>
      <c r="D48" s="84">
        <f aca="true" t="shared" si="5" ref="D48:V48">SUM(D42:D47)</f>
        <v>1510105926</v>
      </c>
      <c r="E48" s="85">
        <f t="shared" si="5"/>
        <v>323096379</v>
      </c>
      <c r="F48" s="85">
        <f t="shared" si="5"/>
        <v>74377500</v>
      </c>
      <c r="G48" s="85">
        <f t="shared" si="5"/>
        <v>0</v>
      </c>
      <c r="H48" s="85">
        <f t="shared" si="5"/>
        <v>0</v>
      </c>
      <c r="I48" s="85">
        <f t="shared" si="5"/>
        <v>33305435</v>
      </c>
      <c r="J48" s="85">
        <f t="shared" si="5"/>
        <v>145367030</v>
      </c>
      <c r="K48" s="85">
        <f t="shared" si="5"/>
        <v>1880286309</v>
      </c>
      <c r="L48" s="86">
        <f t="shared" si="5"/>
        <v>3966538579</v>
      </c>
      <c r="M48" s="84">
        <f t="shared" si="5"/>
        <v>329979677</v>
      </c>
      <c r="N48" s="85">
        <f t="shared" si="5"/>
        <v>441168531</v>
      </c>
      <c r="O48" s="85">
        <f t="shared" si="5"/>
        <v>215232028</v>
      </c>
      <c r="P48" s="85">
        <f t="shared" si="5"/>
        <v>92242208</v>
      </c>
      <c r="Q48" s="85">
        <f t="shared" si="5"/>
        <v>57965117</v>
      </c>
      <c r="R48" s="85">
        <f t="shared" si="5"/>
        <v>0</v>
      </c>
      <c r="S48" s="85">
        <f t="shared" si="5"/>
        <v>3658251368</v>
      </c>
      <c r="T48" s="85">
        <f t="shared" si="5"/>
        <v>708009023</v>
      </c>
      <c r="U48" s="87">
        <f t="shared" si="5"/>
        <v>5502847952</v>
      </c>
      <c r="V48" s="88">
        <f t="shared" si="5"/>
        <v>1595429893</v>
      </c>
    </row>
    <row r="49" spans="1:22" ht="12.75">
      <c r="A49" s="47" t="s">
        <v>565</v>
      </c>
      <c r="B49" s="75" t="s">
        <v>155</v>
      </c>
      <c r="C49" s="76" t="s">
        <v>156</v>
      </c>
      <c r="D49" s="77">
        <v>120046884</v>
      </c>
      <c r="E49" s="78">
        <v>44100000</v>
      </c>
      <c r="F49" s="78">
        <v>0</v>
      </c>
      <c r="G49" s="78">
        <v>0</v>
      </c>
      <c r="H49" s="78">
        <v>0</v>
      </c>
      <c r="I49" s="78">
        <v>0</v>
      </c>
      <c r="J49" s="78">
        <v>5250000</v>
      </c>
      <c r="K49" s="78">
        <v>185096112</v>
      </c>
      <c r="L49" s="79">
        <v>354492996</v>
      </c>
      <c r="M49" s="77">
        <v>37393116</v>
      </c>
      <c r="N49" s="78">
        <v>54554388</v>
      </c>
      <c r="O49" s="78">
        <v>0</v>
      </c>
      <c r="P49" s="78">
        <v>0</v>
      </c>
      <c r="Q49" s="78">
        <v>10352748</v>
      </c>
      <c r="R49" s="78">
        <v>0</v>
      </c>
      <c r="S49" s="78">
        <v>338614498</v>
      </c>
      <c r="T49" s="78">
        <v>25874183</v>
      </c>
      <c r="U49" s="80">
        <v>466788933</v>
      </c>
      <c r="V49" s="81">
        <v>104392748</v>
      </c>
    </row>
    <row r="50" spans="1:22" ht="12.75">
      <c r="A50" s="47" t="s">
        <v>565</v>
      </c>
      <c r="B50" s="75" t="s">
        <v>157</v>
      </c>
      <c r="C50" s="76" t="s">
        <v>158</v>
      </c>
      <c r="D50" s="77">
        <v>81478691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5270000</v>
      </c>
      <c r="K50" s="78">
        <v>201901781</v>
      </c>
      <c r="L50" s="79">
        <v>288650472</v>
      </c>
      <c r="M50" s="77">
        <v>16345959</v>
      </c>
      <c r="N50" s="78">
        <v>0</v>
      </c>
      <c r="O50" s="78">
        <v>0</v>
      </c>
      <c r="P50" s="78">
        <v>0</v>
      </c>
      <c r="Q50" s="78">
        <v>1581000</v>
      </c>
      <c r="R50" s="78">
        <v>0</v>
      </c>
      <c r="S50" s="78">
        <v>356867843</v>
      </c>
      <c r="T50" s="78">
        <v>49840101</v>
      </c>
      <c r="U50" s="80">
        <v>424634903</v>
      </c>
      <c r="V50" s="81">
        <v>80849178</v>
      </c>
    </row>
    <row r="51" spans="1:22" ht="12.75">
      <c r="A51" s="47" t="s">
        <v>565</v>
      </c>
      <c r="B51" s="75" t="s">
        <v>159</v>
      </c>
      <c r="C51" s="76" t="s">
        <v>160</v>
      </c>
      <c r="D51" s="77">
        <v>113489688</v>
      </c>
      <c r="E51" s="78">
        <v>36053511</v>
      </c>
      <c r="F51" s="78">
        <v>0</v>
      </c>
      <c r="G51" s="78">
        <v>0</v>
      </c>
      <c r="H51" s="78">
        <v>0</v>
      </c>
      <c r="I51" s="78">
        <v>421600</v>
      </c>
      <c r="J51" s="78">
        <v>2214175</v>
      </c>
      <c r="K51" s="78">
        <v>207492180</v>
      </c>
      <c r="L51" s="79">
        <v>359671154</v>
      </c>
      <c r="M51" s="77">
        <v>24843402</v>
      </c>
      <c r="N51" s="78">
        <v>37474762</v>
      </c>
      <c r="O51" s="78">
        <v>0</v>
      </c>
      <c r="P51" s="78">
        <v>0</v>
      </c>
      <c r="Q51" s="78">
        <v>2495136</v>
      </c>
      <c r="R51" s="78">
        <v>0</v>
      </c>
      <c r="S51" s="78">
        <v>327048000</v>
      </c>
      <c r="T51" s="78">
        <v>21043911</v>
      </c>
      <c r="U51" s="80">
        <v>412905211</v>
      </c>
      <c r="V51" s="81">
        <v>70062000</v>
      </c>
    </row>
    <row r="52" spans="1:22" ht="12.75">
      <c r="A52" s="47" t="s">
        <v>565</v>
      </c>
      <c r="B52" s="75" t="s">
        <v>161</v>
      </c>
      <c r="C52" s="76" t="s">
        <v>162</v>
      </c>
      <c r="D52" s="77">
        <v>65495310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7094800</v>
      </c>
      <c r="K52" s="78">
        <v>62855835</v>
      </c>
      <c r="L52" s="79">
        <v>135445945</v>
      </c>
      <c r="M52" s="77">
        <v>9620517</v>
      </c>
      <c r="N52" s="78">
        <v>0</v>
      </c>
      <c r="O52" s="78">
        <v>0</v>
      </c>
      <c r="P52" s="78">
        <v>0</v>
      </c>
      <c r="Q52" s="78">
        <v>0</v>
      </c>
      <c r="R52" s="78">
        <v>332958</v>
      </c>
      <c r="S52" s="78">
        <v>179968800</v>
      </c>
      <c r="T52" s="78">
        <v>7005990</v>
      </c>
      <c r="U52" s="80">
        <v>196928265</v>
      </c>
      <c r="V52" s="81">
        <v>57805800</v>
      </c>
    </row>
    <row r="53" spans="1:22" ht="12.75">
      <c r="A53" s="47" t="s">
        <v>566</v>
      </c>
      <c r="B53" s="75" t="s">
        <v>544</v>
      </c>
      <c r="C53" s="76" t="s">
        <v>545</v>
      </c>
      <c r="D53" s="77">
        <v>284924204</v>
      </c>
      <c r="E53" s="78">
        <v>0</v>
      </c>
      <c r="F53" s="78">
        <v>6324000</v>
      </c>
      <c r="G53" s="78">
        <v>0</v>
      </c>
      <c r="H53" s="78">
        <v>0</v>
      </c>
      <c r="I53" s="78">
        <v>851749</v>
      </c>
      <c r="J53" s="78">
        <v>26877000</v>
      </c>
      <c r="K53" s="78">
        <v>337346802</v>
      </c>
      <c r="L53" s="79">
        <v>656323755</v>
      </c>
      <c r="M53" s="77">
        <v>0</v>
      </c>
      <c r="N53" s="78">
        <v>0</v>
      </c>
      <c r="O53" s="78">
        <v>36890978</v>
      </c>
      <c r="P53" s="78">
        <v>4396036</v>
      </c>
      <c r="Q53" s="78">
        <v>0</v>
      </c>
      <c r="R53" s="78">
        <v>0</v>
      </c>
      <c r="S53" s="78">
        <v>1071628000</v>
      </c>
      <c r="T53" s="78">
        <v>93002156</v>
      </c>
      <c r="U53" s="80">
        <v>1205917170</v>
      </c>
      <c r="V53" s="81">
        <v>501009000</v>
      </c>
    </row>
    <row r="54" spans="1:22" ht="13.5">
      <c r="A54" s="48"/>
      <c r="B54" s="82" t="s">
        <v>572</v>
      </c>
      <c r="C54" s="83"/>
      <c r="D54" s="84">
        <f aca="true" t="shared" si="6" ref="D54:V54">SUM(D49:D53)</f>
        <v>665434777</v>
      </c>
      <c r="E54" s="85">
        <f t="shared" si="6"/>
        <v>80153511</v>
      </c>
      <c r="F54" s="85">
        <f t="shared" si="6"/>
        <v>6324000</v>
      </c>
      <c r="G54" s="85">
        <f t="shared" si="6"/>
        <v>0</v>
      </c>
      <c r="H54" s="85">
        <f t="shared" si="6"/>
        <v>0</v>
      </c>
      <c r="I54" s="85">
        <f t="shared" si="6"/>
        <v>1273349</v>
      </c>
      <c r="J54" s="85">
        <f t="shared" si="6"/>
        <v>46705975</v>
      </c>
      <c r="K54" s="85">
        <f t="shared" si="6"/>
        <v>994692710</v>
      </c>
      <c r="L54" s="86">
        <f t="shared" si="6"/>
        <v>1794584322</v>
      </c>
      <c r="M54" s="84">
        <f t="shared" si="6"/>
        <v>88202994</v>
      </c>
      <c r="N54" s="85">
        <f t="shared" si="6"/>
        <v>92029150</v>
      </c>
      <c r="O54" s="85">
        <f t="shared" si="6"/>
        <v>36890978</v>
      </c>
      <c r="P54" s="85">
        <f t="shared" si="6"/>
        <v>4396036</v>
      </c>
      <c r="Q54" s="85">
        <f t="shared" si="6"/>
        <v>14428884</v>
      </c>
      <c r="R54" s="85">
        <f t="shared" si="6"/>
        <v>332958</v>
      </c>
      <c r="S54" s="85">
        <f t="shared" si="6"/>
        <v>2274127141</v>
      </c>
      <c r="T54" s="85">
        <f t="shared" si="6"/>
        <v>196766341</v>
      </c>
      <c r="U54" s="87">
        <f t="shared" si="6"/>
        <v>2707174482</v>
      </c>
      <c r="V54" s="88">
        <f t="shared" si="6"/>
        <v>814118726</v>
      </c>
    </row>
    <row r="55" spans="1:22" ht="13.5">
      <c r="A55" s="49"/>
      <c r="B55" s="89" t="s">
        <v>573</v>
      </c>
      <c r="C55" s="90"/>
      <c r="D55" s="91">
        <f aca="true" t="shared" si="7" ref="D55:V55">SUM(D9:D10,D12:D19,D21:D27,D29:D35,D37:D40,D42:D47,D49:D53)</f>
        <v>12006751988</v>
      </c>
      <c r="E55" s="92">
        <f t="shared" si="7"/>
        <v>6346919474</v>
      </c>
      <c r="F55" s="92">
        <f t="shared" si="7"/>
        <v>753596661</v>
      </c>
      <c r="G55" s="92">
        <f t="shared" si="7"/>
        <v>31655</v>
      </c>
      <c r="H55" s="92">
        <f t="shared" si="7"/>
        <v>0</v>
      </c>
      <c r="I55" s="92">
        <f t="shared" si="7"/>
        <v>389788177</v>
      </c>
      <c r="J55" s="92">
        <f t="shared" si="7"/>
        <v>1805384003</v>
      </c>
      <c r="K55" s="92">
        <f t="shared" si="7"/>
        <v>13168384333</v>
      </c>
      <c r="L55" s="93">
        <f t="shared" si="7"/>
        <v>34470856291</v>
      </c>
      <c r="M55" s="91">
        <f t="shared" si="7"/>
        <v>5227479230</v>
      </c>
      <c r="N55" s="92">
        <f t="shared" si="7"/>
        <v>8267586363</v>
      </c>
      <c r="O55" s="92">
        <f t="shared" si="7"/>
        <v>2507181472</v>
      </c>
      <c r="P55" s="92">
        <f t="shared" si="7"/>
        <v>1283186700</v>
      </c>
      <c r="Q55" s="92">
        <f t="shared" si="7"/>
        <v>999111746</v>
      </c>
      <c r="R55" s="92">
        <f t="shared" si="7"/>
        <v>62320121</v>
      </c>
      <c r="S55" s="92">
        <f t="shared" si="7"/>
        <v>17952099442</v>
      </c>
      <c r="T55" s="92">
        <f t="shared" si="7"/>
        <v>3292079018</v>
      </c>
      <c r="U55" s="94">
        <f t="shared" si="7"/>
        <v>39591044092</v>
      </c>
      <c r="V55" s="88">
        <f t="shared" si="7"/>
        <v>6269321358</v>
      </c>
    </row>
    <row r="56" spans="1:22" ht="12">
      <c r="A56" s="51"/>
      <c r="B56" s="127" t="s">
        <v>42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56:T5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574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563</v>
      </c>
      <c r="B9" s="75" t="s">
        <v>54</v>
      </c>
      <c r="C9" s="76" t="s">
        <v>55</v>
      </c>
      <c r="D9" s="77">
        <v>2085931922</v>
      </c>
      <c r="E9" s="78">
        <v>1549849078</v>
      </c>
      <c r="F9" s="78">
        <v>568418451</v>
      </c>
      <c r="G9" s="78">
        <v>0</v>
      </c>
      <c r="H9" s="78">
        <v>0</v>
      </c>
      <c r="I9" s="78">
        <v>154029374</v>
      </c>
      <c r="J9" s="78">
        <v>372612226</v>
      </c>
      <c r="K9" s="78">
        <v>2003100720</v>
      </c>
      <c r="L9" s="79">
        <v>6733941771</v>
      </c>
      <c r="M9" s="77">
        <v>1284809110</v>
      </c>
      <c r="N9" s="78">
        <v>2514473229</v>
      </c>
      <c r="O9" s="78">
        <v>937962561</v>
      </c>
      <c r="P9" s="78">
        <v>320470797</v>
      </c>
      <c r="Q9" s="78">
        <v>131112046</v>
      </c>
      <c r="R9" s="78">
        <v>0</v>
      </c>
      <c r="S9" s="78">
        <v>2144442712</v>
      </c>
      <c r="T9" s="78">
        <v>549240088</v>
      </c>
      <c r="U9" s="80">
        <v>7882510543</v>
      </c>
      <c r="V9" s="81">
        <v>1085850490</v>
      </c>
    </row>
    <row r="10" spans="1:22" ht="13.5">
      <c r="A10" s="48"/>
      <c r="B10" s="82" t="s">
        <v>564</v>
      </c>
      <c r="C10" s="83"/>
      <c r="D10" s="84">
        <f aca="true" t="shared" si="0" ref="D10:V10">D9</f>
        <v>2085931922</v>
      </c>
      <c r="E10" s="85">
        <f t="shared" si="0"/>
        <v>1549849078</v>
      </c>
      <c r="F10" s="85">
        <f t="shared" si="0"/>
        <v>568418451</v>
      </c>
      <c r="G10" s="85">
        <f t="shared" si="0"/>
        <v>0</v>
      </c>
      <c r="H10" s="85">
        <f t="shared" si="0"/>
        <v>0</v>
      </c>
      <c r="I10" s="85">
        <f t="shared" si="0"/>
        <v>154029374</v>
      </c>
      <c r="J10" s="85">
        <f t="shared" si="0"/>
        <v>372612226</v>
      </c>
      <c r="K10" s="85">
        <f t="shared" si="0"/>
        <v>2003100720</v>
      </c>
      <c r="L10" s="86">
        <f t="shared" si="0"/>
        <v>6733941771</v>
      </c>
      <c r="M10" s="84">
        <f t="shared" si="0"/>
        <v>1284809110</v>
      </c>
      <c r="N10" s="85">
        <f t="shared" si="0"/>
        <v>2514473229</v>
      </c>
      <c r="O10" s="85">
        <f t="shared" si="0"/>
        <v>937962561</v>
      </c>
      <c r="P10" s="85">
        <f t="shared" si="0"/>
        <v>320470797</v>
      </c>
      <c r="Q10" s="85">
        <f t="shared" si="0"/>
        <v>131112046</v>
      </c>
      <c r="R10" s="85">
        <f t="shared" si="0"/>
        <v>0</v>
      </c>
      <c r="S10" s="85">
        <f t="shared" si="0"/>
        <v>2144442712</v>
      </c>
      <c r="T10" s="85">
        <f t="shared" si="0"/>
        <v>549240088</v>
      </c>
      <c r="U10" s="87">
        <f t="shared" si="0"/>
        <v>7882510543</v>
      </c>
      <c r="V10" s="88">
        <f t="shared" si="0"/>
        <v>1085850490</v>
      </c>
    </row>
    <row r="11" spans="1:22" ht="12.75">
      <c r="A11" s="47" t="s">
        <v>565</v>
      </c>
      <c r="B11" s="75" t="s">
        <v>163</v>
      </c>
      <c r="C11" s="76" t="s">
        <v>164</v>
      </c>
      <c r="D11" s="77">
        <v>54496294</v>
      </c>
      <c r="E11" s="78">
        <v>25141830</v>
      </c>
      <c r="F11" s="78">
        <v>5450026</v>
      </c>
      <c r="G11" s="78">
        <v>0</v>
      </c>
      <c r="H11" s="78">
        <v>0</v>
      </c>
      <c r="I11" s="78">
        <v>55810</v>
      </c>
      <c r="J11" s="78">
        <v>24286106</v>
      </c>
      <c r="K11" s="78">
        <v>79006863</v>
      </c>
      <c r="L11" s="79">
        <v>188436929</v>
      </c>
      <c r="M11" s="77">
        <v>20866207</v>
      </c>
      <c r="N11" s="78">
        <v>24292218</v>
      </c>
      <c r="O11" s="78">
        <v>9538630</v>
      </c>
      <c r="P11" s="78">
        <v>9002000</v>
      </c>
      <c r="Q11" s="78">
        <v>10613832</v>
      </c>
      <c r="R11" s="78">
        <v>0</v>
      </c>
      <c r="S11" s="78">
        <v>109875000</v>
      </c>
      <c r="T11" s="78">
        <v>7719008</v>
      </c>
      <c r="U11" s="80">
        <v>191906895</v>
      </c>
      <c r="V11" s="81">
        <v>41149000</v>
      </c>
    </row>
    <row r="12" spans="1:22" ht="12.75">
      <c r="A12" s="47" t="s">
        <v>565</v>
      </c>
      <c r="B12" s="75" t="s">
        <v>165</v>
      </c>
      <c r="C12" s="76" t="s">
        <v>166</v>
      </c>
      <c r="D12" s="77">
        <v>120393451</v>
      </c>
      <c r="E12" s="78">
        <v>51333504</v>
      </c>
      <c r="F12" s="78">
        <v>36142000</v>
      </c>
      <c r="G12" s="78">
        <v>0</v>
      </c>
      <c r="H12" s="78">
        <v>0</v>
      </c>
      <c r="I12" s="78">
        <v>0</v>
      </c>
      <c r="J12" s="78">
        <v>43728017</v>
      </c>
      <c r="K12" s="78">
        <v>152004063</v>
      </c>
      <c r="L12" s="79">
        <v>403601035</v>
      </c>
      <c r="M12" s="77">
        <v>23972792</v>
      </c>
      <c r="N12" s="78">
        <v>74644056</v>
      </c>
      <c r="O12" s="78">
        <v>18070209</v>
      </c>
      <c r="P12" s="78">
        <v>16965239</v>
      </c>
      <c r="Q12" s="78">
        <v>12359902</v>
      </c>
      <c r="R12" s="78">
        <v>0</v>
      </c>
      <c r="S12" s="78">
        <v>137924660</v>
      </c>
      <c r="T12" s="78">
        <v>17041165</v>
      </c>
      <c r="U12" s="80">
        <v>300978023</v>
      </c>
      <c r="V12" s="81">
        <v>51783660</v>
      </c>
    </row>
    <row r="13" spans="1:22" ht="12.75">
      <c r="A13" s="47" t="s">
        <v>565</v>
      </c>
      <c r="B13" s="75" t="s">
        <v>167</v>
      </c>
      <c r="C13" s="76" t="s">
        <v>168</v>
      </c>
      <c r="D13" s="77">
        <v>74943011</v>
      </c>
      <c r="E13" s="78">
        <v>28160783</v>
      </c>
      <c r="F13" s="78">
        <v>0</v>
      </c>
      <c r="G13" s="78">
        <v>0</v>
      </c>
      <c r="H13" s="78">
        <v>0</v>
      </c>
      <c r="I13" s="78">
        <v>5074160</v>
      </c>
      <c r="J13" s="78">
        <v>23598120</v>
      </c>
      <c r="K13" s="78">
        <v>78212457</v>
      </c>
      <c r="L13" s="79">
        <v>209988531</v>
      </c>
      <c r="M13" s="77">
        <v>8380064</v>
      </c>
      <c r="N13" s="78">
        <v>34938441</v>
      </c>
      <c r="O13" s="78">
        <v>12171158</v>
      </c>
      <c r="P13" s="78">
        <v>11104378</v>
      </c>
      <c r="Q13" s="78">
        <v>7041358</v>
      </c>
      <c r="R13" s="78">
        <v>0</v>
      </c>
      <c r="S13" s="78">
        <v>143145000</v>
      </c>
      <c r="T13" s="78">
        <v>49512879</v>
      </c>
      <c r="U13" s="80">
        <v>266293278</v>
      </c>
      <c r="V13" s="81">
        <v>71191000</v>
      </c>
    </row>
    <row r="14" spans="1:22" ht="12.75">
      <c r="A14" s="47" t="s">
        <v>566</v>
      </c>
      <c r="B14" s="75" t="s">
        <v>486</v>
      </c>
      <c r="C14" s="76" t="s">
        <v>487</v>
      </c>
      <c r="D14" s="77">
        <v>45148417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23316810</v>
      </c>
      <c r="L14" s="79">
        <v>68465227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67908030</v>
      </c>
      <c r="T14" s="78">
        <v>557197</v>
      </c>
      <c r="U14" s="80">
        <v>68465227</v>
      </c>
      <c r="V14" s="81">
        <v>0</v>
      </c>
    </row>
    <row r="15" spans="1:22" ht="13.5">
      <c r="A15" s="48"/>
      <c r="B15" s="82" t="s">
        <v>575</v>
      </c>
      <c r="C15" s="83"/>
      <c r="D15" s="84">
        <f aca="true" t="shared" si="1" ref="D15:V15">SUM(D11:D14)</f>
        <v>294981173</v>
      </c>
      <c r="E15" s="85">
        <f t="shared" si="1"/>
        <v>104636117</v>
      </c>
      <c r="F15" s="85">
        <f t="shared" si="1"/>
        <v>41592026</v>
      </c>
      <c r="G15" s="85">
        <f t="shared" si="1"/>
        <v>0</v>
      </c>
      <c r="H15" s="85">
        <f t="shared" si="1"/>
        <v>0</v>
      </c>
      <c r="I15" s="85">
        <f t="shared" si="1"/>
        <v>5129970</v>
      </c>
      <c r="J15" s="85">
        <f t="shared" si="1"/>
        <v>91612243</v>
      </c>
      <c r="K15" s="85">
        <f t="shared" si="1"/>
        <v>332540193</v>
      </c>
      <c r="L15" s="86">
        <f t="shared" si="1"/>
        <v>870491722</v>
      </c>
      <c r="M15" s="84">
        <f t="shared" si="1"/>
        <v>53219063</v>
      </c>
      <c r="N15" s="85">
        <f t="shared" si="1"/>
        <v>133874715</v>
      </c>
      <c r="O15" s="85">
        <f t="shared" si="1"/>
        <v>39779997</v>
      </c>
      <c r="P15" s="85">
        <f t="shared" si="1"/>
        <v>37071617</v>
      </c>
      <c r="Q15" s="85">
        <f t="shared" si="1"/>
        <v>30015092</v>
      </c>
      <c r="R15" s="85">
        <f t="shared" si="1"/>
        <v>0</v>
      </c>
      <c r="S15" s="85">
        <f t="shared" si="1"/>
        <v>458852690</v>
      </c>
      <c r="T15" s="85">
        <f t="shared" si="1"/>
        <v>74830249</v>
      </c>
      <c r="U15" s="87">
        <f t="shared" si="1"/>
        <v>827643423</v>
      </c>
      <c r="V15" s="88">
        <f t="shared" si="1"/>
        <v>164123660</v>
      </c>
    </row>
    <row r="16" spans="1:22" ht="12.75">
      <c r="A16" s="47" t="s">
        <v>565</v>
      </c>
      <c r="B16" s="75" t="s">
        <v>169</v>
      </c>
      <c r="C16" s="76" t="s">
        <v>170</v>
      </c>
      <c r="D16" s="77">
        <v>99094834</v>
      </c>
      <c r="E16" s="78">
        <v>52072202</v>
      </c>
      <c r="F16" s="78">
        <v>3151460</v>
      </c>
      <c r="G16" s="78">
        <v>0</v>
      </c>
      <c r="H16" s="78">
        <v>0</v>
      </c>
      <c r="I16" s="78">
        <v>1481924</v>
      </c>
      <c r="J16" s="78">
        <v>54095984</v>
      </c>
      <c r="K16" s="78">
        <v>87898769</v>
      </c>
      <c r="L16" s="79">
        <v>297795173</v>
      </c>
      <c r="M16" s="77">
        <v>46851000</v>
      </c>
      <c r="N16" s="78">
        <v>36501000</v>
      </c>
      <c r="O16" s="78">
        <v>42335000</v>
      </c>
      <c r="P16" s="78">
        <v>24525000</v>
      </c>
      <c r="Q16" s="78">
        <v>15858000</v>
      </c>
      <c r="R16" s="78">
        <v>0</v>
      </c>
      <c r="S16" s="78">
        <v>145985813</v>
      </c>
      <c r="T16" s="78">
        <v>6783867</v>
      </c>
      <c r="U16" s="80">
        <v>318839680</v>
      </c>
      <c r="V16" s="81">
        <v>26621000</v>
      </c>
    </row>
    <row r="17" spans="1:22" ht="12.75">
      <c r="A17" s="47" t="s">
        <v>565</v>
      </c>
      <c r="B17" s="75" t="s">
        <v>171</v>
      </c>
      <c r="C17" s="76" t="s">
        <v>172</v>
      </c>
      <c r="D17" s="77">
        <v>43974001</v>
      </c>
      <c r="E17" s="78">
        <v>31650000</v>
      </c>
      <c r="F17" s="78">
        <v>4853000</v>
      </c>
      <c r="G17" s="78">
        <v>0</v>
      </c>
      <c r="H17" s="78">
        <v>0</v>
      </c>
      <c r="I17" s="78">
        <v>443000</v>
      </c>
      <c r="J17" s="78">
        <v>1043395</v>
      </c>
      <c r="K17" s="78">
        <v>27077938</v>
      </c>
      <c r="L17" s="79">
        <v>109041334</v>
      </c>
      <c r="M17" s="77">
        <v>5208705</v>
      </c>
      <c r="N17" s="78">
        <v>14367140</v>
      </c>
      <c r="O17" s="78">
        <v>2622000</v>
      </c>
      <c r="P17" s="78">
        <v>10213544</v>
      </c>
      <c r="Q17" s="78">
        <v>6916279</v>
      </c>
      <c r="R17" s="78">
        <v>0</v>
      </c>
      <c r="S17" s="78">
        <v>149709000</v>
      </c>
      <c r="T17" s="78">
        <v>15826209</v>
      </c>
      <c r="U17" s="80">
        <v>204862877</v>
      </c>
      <c r="V17" s="81">
        <v>92485000</v>
      </c>
    </row>
    <row r="18" spans="1:22" ht="12.75">
      <c r="A18" s="47" t="s">
        <v>565</v>
      </c>
      <c r="B18" s="75" t="s">
        <v>173</v>
      </c>
      <c r="C18" s="76" t="s">
        <v>174</v>
      </c>
      <c r="D18" s="77">
        <v>69953203</v>
      </c>
      <c r="E18" s="78">
        <v>31499000</v>
      </c>
      <c r="F18" s="78">
        <v>3850000</v>
      </c>
      <c r="G18" s="78">
        <v>286000</v>
      </c>
      <c r="H18" s="78">
        <v>1650000</v>
      </c>
      <c r="I18" s="78">
        <v>3254000</v>
      </c>
      <c r="J18" s="78">
        <v>6100000</v>
      </c>
      <c r="K18" s="78">
        <v>79058450</v>
      </c>
      <c r="L18" s="79">
        <v>195650653</v>
      </c>
      <c r="M18" s="77">
        <v>19893060</v>
      </c>
      <c r="N18" s="78">
        <v>40427039</v>
      </c>
      <c r="O18" s="78">
        <v>9918377</v>
      </c>
      <c r="P18" s="78">
        <v>8065500</v>
      </c>
      <c r="Q18" s="78">
        <v>5125370</v>
      </c>
      <c r="R18" s="78">
        <v>0</v>
      </c>
      <c r="S18" s="78">
        <v>94988549</v>
      </c>
      <c r="T18" s="78">
        <v>6084000</v>
      </c>
      <c r="U18" s="80">
        <v>184501895</v>
      </c>
      <c r="V18" s="81">
        <v>19688650</v>
      </c>
    </row>
    <row r="19" spans="1:22" ht="12.75">
      <c r="A19" s="47" t="s">
        <v>565</v>
      </c>
      <c r="B19" s="75" t="s">
        <v>61</v>
      </c>
      <c r="C19" s="76" t="s">
        <v>62</v>
      </c>
      <c r="D19" s="77">
        <v>791253027</v>
      </c>
      <c r="E19" s="78">
        <v>466111742</v>
      </c>
      <c r="F19" s="78">
        <v>504838045</v>
      </c>
      <c r="G19" s="78">
        <v>0</v>
      </c>
      <c r="H19" s="78">
        <v>0</v>
      </c>
      <c r="I19" s="78">
        <v>141093501</v>
      </c>
      <c r="J19" s="78">
        <v>142020000</v>
      </c>
      <c r="K19" s="78">
        <v>500608159</v>
      </c>
      <c r="L19" s="79">
        <v>2545924474</v>
      </c>
      <c r="M19" s="77">
        <v>309931372</v>
      </c>
      <c r="N19" s="78">
        <v>709843765</v>
      </c>
      <c r="O19" s="78">
        <v>380745273</v>
      </c>
      <c r="P19" s="78">
        <v>163968352</v>
      </c>
      <c r="Q19" s="78">
        <v>93202428</v>
      </c>
      <c r="R19" s="78">
        <v>0</v>
      </c>
      <c r="S19" s="78">
        <v>631349000</v>
      </c>
      <c r="T19" s="78">
        <v>438186648</v>
      </c>
      <c r="U19" s="80">
        <v>2727226838</v>
      </c>
      <c r="V19" s="81">
        <v>126750000</v>
      </c>
    </row>
    <row r="20" spans="1:22" ht="12.75">
      <c r="A20" s="47" t="s">
        <v>565</v>
      </c>
      <c r="B20" s="75" t="s">
        <v>175</v>
      </c>
      <c r="C20" s="76" t="s">
        <v>176</v>
      </c>
      <c r="D20" s="77">
        <v>152417141</v>
      </c>
      <c r="E20" s="78">
        <v>0</v>
      </c>
      <c r="F20" s="78">
        <v>0</v>
      </c>
      <c r="G20" s="78">
        <v>0</v>
      </c>
      <c r="H20" s="78">
        <v>0</v>
      </c>
      <c r="I20" s="78">
        <v>15900000</v>
      </c>
      <c r="J20" s="78">
        <v>39750000</v>
      </c>
      <c r="K20" s="78">
        <v>261988660</v>
      </c>
      <c r="L20" s="79">
        <v>470055801</v>
      </c>
      <c r="M20" s="77">
        <v>24131000</v>
      </c>
      <c r="N20" s="78">
        <v>86892000</v>
      </c>
      <c r="O20" s="78">
        <v>48881000</v>
      </c>
      <c r="P20" s="78">
        <v>20844000</v>
      </c>
      <c r="Q20" s="78">
        <v>19668000</v>
      </c>
      <c r="R20" s="78">
        <v>0</v>
      </c>
      <c r="S20" s="78">
        <v>164325000</v>
      </c>
      <c r="T20" s="78">
        <v>34413000</v>
      </c>
      <c r="U20" s="80">
        <v>399154000</v>
      </c>
      <c r="V20" s="81">
        <v>34766000</v>
      </c>
    </row>
    <row r="21" spans="1:22" ht="12.75">
      <c r="A21" s="47" t="s">
        <v>566</v>
      </c>
      <c r="B21" s="75" t="s">
        <v>488</v>
      </c>
      <c r="C21" s="76" t="s">
        <v>489</v>
      </c>
      <c r="D21" s="77">
        <v>85672000</v>
      </c>
      <c r="E21" s="78">
        <v>0</v>
      </c>
      <c r="F21" s="78">
        <v>0</v>
      </c>
      <c r="G21" s="78">
        <v>0</v>
      </c>
      <c r="H21" s="78">
        <v>0</v>
      </c>
      <c r="I21" s="78">
        <v>471000</v>
      </c>
      <c r="J21" s="78">
        <v>0</v>
      </c>
      <c r="K21" s="78">
        <v>49009159</v>
      </c>
      <c r="L21" s="79">
        <v>135152159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130867000</v>
      </c>
      <c r="T21" s="78">
        <v>3164000</v>
      </c>
      <c r="U21" s="80">
        <v>134031000</v>
      </c>
      <c r="V21" s="81">
        <v>0</v>
      </c>
    </row>
    <row r="22" spans="1:22" ht="13.5">
      <c r="A22" s="48"/>
      <c r="B22" s="82" t="s">
        <v>576</v>
      </c>
      <c r="C22" s="83"/>
      <c r="D22" s="84">
        <f aca="true" t="shared" si="2" ref="D22:V22">SUM(D16:D21)</f>
        <v>1242364206</v>
      </c>
      <c r="E22" s="85">
        <f t="shared" si="2"/>
        <v>581332944</v>
      </c>
      <c r="F22" s="85">
        <f t="shared" si="2"/>
        <v>516692505</v>
      </c>
      <c r="G22" s="85">
        <f t="shared" si="2"/>
        <v>286000</v>
      </c>
      <c r="H22" s="85">
        <f t="shared" si="2"/>
        <v>1650000</v>
      </c>
      <c r="I22" s="85">
        <f t="shared" si="2"/>
        <v>162643425</v>
      </c>
      <c r="J22" s="85">
        <f t="shared" si="2"/>
        <v>243009379</v>
      </c>
      <c r="K22" s="85">
        <f t="shared" si="2"/>
        <v>1005641135</v>
      </c>
      <c r="L22" s="86">
        <f t="shared" si="2"/>
        <v>3753619594</v>
      </c>
      <c r="M22" s="84">
        <f t="shared" si="2"/>
        <v>406015137</v>
      </c>
      <c r="N22" s="85">
        <f t="shared" si="2"/>
        <v>888030944</v>
      </c>
      <c r="O22" s="85">
        <f t="shared" si="2"/>
        <v>484501650</v>
      </c>
      <c r="P22" s="85">
        <f t="shared" si="2"/>
        <v>227616396</v>
      </c>
      <c r="Q22" s="85">
        <f t="shared" si="2"/>
        <v>140770077</v>
      </c>
      <c r="R22" s="85">
        <f t="shared" si="2"/>
        <v>0</v>
      </c>
      <c r="S22" s="85">
        <f t="shared" si="2"/>
        <v>1317224362</v>
      </c>
      <c r="T22" s="85">
        <f t="shared" si="2"/>
        <v>504457724</v>
      </c>
      <c r="U22" s="87">
        <f t="shared" si="2"/>
        <v>3968616290</v>
      </c>
      <c r="V22" s="88">
        <f t="shared" si="2"/>
        <v>300310650</v>
      </c>
    </row>
    <row r="23" spans="1:22" ht="12.75">
      <c r="A23" s="47" t="s">
        <v>565</v>
      </c>
      <c r="B23" s="75" t="s">
        <v>177</v>
      </c>
      <c r="C23" s="76" t="s">
        <v>178</v>
      </c>
      <c r="D23" s="77">
        <v>230279210</v>
      </c>
      <c r="E23" s="78">
        <v>70618000</v>
      </c>
      <c r="F23" s="78">
        <v>0</v>
      </c>
      <c r="G23" s="78">
        <v>0</v>
      </c>
      <c r="H23" s="78">
        <v>0</v>
      </c>
      <c r="I23" s="78">
        <v>2740400</v>
      </c>
      <c r="J23" s="78">
        <v>59024000</v>
      </c>
      <c r="K23" s="78">
        <v>330983323</v>
      </c>
      <c r="L23" s="79">
        <v>693644933</v>
      </c>
      <c r="M23" s="77">
        <v>52700000</v>
      </c>
      <c r="N23" s="78">
        <v>79795131</v>
      </c>
      <c r="O23" s="78">
        <v>57971986</v>
      </c>
      <c r="P23" s="78">
        <v>26370977</v>
      </c>
      <c r="Q23" s="78">
        <v>31619880</v>
      </c>
      <c r="R23" s="78">
        <v>0</v>
      </c>
      <c r="S23" s="78">
        <v>293654939</v>
      </c>
      <c r="T23" s="78">
        <v>39220370</v>
      </c>
      <c r="U23" s="80">
        <v>581333283</v>
      </c>
      <c r="V23" s="81">
        <v>106945164</v>
      </c>
    </row>
    <row r="24" spans="1:22" ht="12.75">
      <c r="A24" s="47" t="s">
        <v>565</v>
      </c>
      <c r="B24" s="75" t="s">
        <v>179</v>
      </c>
      <c r="C24" s="76" t="s">
        <v>180</v>
      </c>
      <c r="D24" s="77">
        <v>261050179</v>
      </c>
      <c r="E24" s="78">
        <v>165000000</v>
      </c>
      <c r="F24" s="78">
        <v>0</v>
      </c>
      <c r="G24" s="78">
        <v>0</v>
      </c>
      <c r="H24" s="78">
        <v>0</v>
      </c>
      <c r="I24" s="78">
        <v>9000000</v>
      </c>
      <c r="J24" s="78">
        <v>126480469</v>
      </c>
      <c r="K24" s="78">
        <v>253025796</v>
      </c>
      <c r="L24" s="79">
        <v>814556444</v>
      </c>
      <c r="M24" s="77">
        <v>165396749</v>
      </c>
      <c r="N24" s="78">
        <v>236151909</v>
      </c>
      <c r="O24" s="78">
        <v>76328241</v>
      </c>
      <c r="P24" s="78">
        <v>57458239</v>
      </c>
      <c r="Q24" s="78">
        <v>53522253</v>
      </c>
      <c r="R24" s="78">
        <v>0</v>
      </c>
      <c r="S24" s="78">
        <v>242933000</v>
      </c>
      <c r="T24" s="78">
        <v>60454172</v>
      </c>
      <c r="U24" s="80">
        <v>892244563</v>
      </c>
      <c r="V24" s="81">
        <v>77371000</v>
      </c>
    </row>
    <row r="25" spans="1:22" ht="12.75">
      <c r="A25" s="47" t="s">
        <v>565</v>
      </c>
      <c r="B25" s="75" t="s">
        <v>181</v>
      </c>
      <c r="C25" s="76" t="s">
        <v>182</v>
      </c>
      <c r="D25" s="77">
        <v>110270833</v>
      </c>
      <c r="E25" s="78">
        <v>54682958</v>
      </c>
      <c r="F25" s="78">
        <v>1871534</v>
      </c>
      <c r="G25" s="78">
        <v>0</v>
      </c>
      <c r="H25" s="78">
        <v>0</v>
      </c>
      <c r="I25" s="78">
        <v>18737390</v>
      </c>
      <c r="J25" s="78">
        <v>57778397</v>
      </c>
      <c r="K25" s="78">
        <v>131498649</v>
      </c>
      <c r="L25" s="79">
        <v>374839761</v>
      </c>
      <c r="M25" s="77">
        <v>22549014</v>
      </c>
      <c r="N25" s="78">
        <v>56951050</v>
      </c>
      <c r="O25" s="78">
        <v>59757972</v>
      </c>
      <c r="P25" s="78">
        <v>24178615</v>
      </c>
      <c r="Q25" s="78">
        <v>23522576</v>
      </c>
      <c r="R25" s="78">
        <v>0</v>
      </c>
      <c r="S25" s="78">
        <v>164611640</v>
      </c>
      <c r="T25" s="78">
        <v>69273387</v>
      </c>
      <c r="U25" s="80">
        <v>420844254</v>
      </c>
      <c r="V25" s="81">
        <v>68822620</v>
      </c>
    </row>
    <row r="26" spans="1:22" ht="12.75">
      <c r="A26" s="47" t="s">
        <v>565</v>
      </c>
      <c r="B26" s="75" t="s">
        <v>183</v>
      </c>
      <c r="C26" s="76" t="s">
        <v>184</v>
      </c>
      <c r="D26" s="77">
        <v>514206103</v>
      </c>
      <c r="E26" s="78">
        <v>636000000</v>
      </c>
      <c r="F26" s="78">
        <v>33740506</v>
      </c>
      <c r="G26" s="78">
        <v>0</v>
      </c>
      <c r="H26" s="78">
        <v>0</v>
      </c>
      <c r="I26" s="78">
        <v>10289902</v>
      </c>
      <c r="J26" s="78">
        <v>265000000</v>
      </c>
      <c r="K26" s="78">
        <v>797294702</v>
      </c>
      <c r="L26" s="79">
        <v>2256531213</v>
      </c>
      <c r="M26" s="77">
        <v>220051760</v>
      </c>
      <c r="N26" s="78">
        <v>398827787</v>
      </c>
      <c r="O26" s="78">
        <v>87994645</v>
      </c>
      <c r="P26" s="78">
        <v>46716411</v>
      </c>
      <c r="Q26" s="78">
        <v>39136786</v>
      </c>
      <c r="R26" s="78">
        <v>0</v>
      </c>
      <c r="S26" s="78">
        <v>829731000</v>
      </c>
      <c r="T26" s="78">
        <v>322186686</v>
      </c>
      <c r="U26" s="80">
        <v>1944645075</v>
      </c>
      <c r="V26" s="81">
        <v>231963000</v>
      </c>
    </row>
    <row r="27" spans="1:22" ht="12.75">
      <c r="A27" s="47" t="s">
        <v>565</v>
      </c>
      <c r="B27" s="75" t="s">
        <v>185</v>
      </c>
      <c r="C27" s="76" t="s">
        <v>186</v>
      </c>
      <c r="D27" s="77">
        <v>70099367</v>
      </c>
      <c r="E27" s="78">
        <v>13000000</v>
      </c>
      <c r="F27" s="78">
        <v>3274908</v>
      </c>
      <c r="G27" s="78">
        <v>1054</v>
      </c>
      <c r="H27" s="78">
        <v>0</v>
      </c>
      <c r="I27" s="78">
        <v>1651778</v>
      </c>
      <c r="J27" s="78">
        <v>4632818</v>
      </c>
      <c r="K27" s="78">
        <v>41103252</v>
      </c>
      <c r="L27" s="79">
        <v>133763177</v>
      </c>
      <c r="M27" s="77">
        <v>13247231</v>
      </c>
      <c r="N27" s="78">
        <v>2420467</v>
      </c>
      <c r="O27" s="78">
        <v>10946250</v>
      </c>
      <c r="P27" s="78">
        <v>5186424</v>
      </c>
      <c r="Q27" s="78">
        <v>7858748</v>
      </c>
      <c r="R27" s="78">
        <v>0</v>
      </c>
      <c r="S27" s="78">
        <v>77499000</v>
      </c>
      <c r="T27" s="78">
        <v>16682095</v>
      </c>
      <c r="U27" s="80">
        <v>133840215</v>
      </c>
      <c r="V27" s="81">
        <v>0</v>
      </c>
    </row>
    <row r="28" spans="1:22" ht="12.75">
      <c r="A28" s="47" t="s">
        <v>565</v>
      </c>
      <c r="B28" s="75" t="s">
        <v>187</v>
      </c>
      <c r="C28" s="76" t="s">
        <v>188</v>
      </c>
      <c r="D28" s="77">
        <v>90285242</v>
      </c>
      <c r="E28" s="78">
        <v>43542883</v>
      </c>
      <c r="F28" s="78">
        <v>1653694</v>
      </c>
      <c r="G28" s="78">
        <v>0</v>
      </c>
      <c r="H28" s="78">
        <v>0</v>
      </c>
      <c r="I28" s="78">
        <v>0</v>
      </c>
      <c r="J28" s="78">
        <v>49419935</v>
      </c>
      <c r="K28" s="78">
        <v>68279321</v>
      </c>
      <c r="L28" s="79">
        <v>253181075</v>
      </c>
      <c r="M28" s="77">
        <v>16330660</v>
      </c>
      <c r="N28" s="78">
        <v>32107457</v>
      </c>
      <c r="O28" s="78">
        <v>38626781</v>
      </c>
      <c r="P28" s="78">
        <v>27483734</v>
      </c>
      <c r="Q28" s="78">
        <v>18931227</v>
      </c>
      <c r="R28" s="78">
        <v>0</v>
      </c>
      <c r="S28" s="78">
        <v>137740000</v>
      </c>
      <c r="T28" s="78">
        <v>31177325</v>
      </c>
      <c r="U28" s="80">
        <v>302397184</v>
      </c>
      <c r="V28" s="81">
        <v>52172450</v>
      </c>
    </row>
    <row r="29" spans="1:22" ht="12.75">
      <c r="A29" s="47" t="s">
        <v>566</v>
      </c>
      <c r="B29" s="75" t="s">
        <v>490</v>
      </c>
      <c r="C29" s="76" t="s">
        <v>491</v>
      </c>
      <c r="D29" s="77">
        <v>71899908</v>
      </c>
      <c r="E29" s="78">
        <v>0</v>
      </c>
      <c r="F29" s="78">
        <v>0</v>
      </c>
      <c r="G29" s="78">
        <v>0</v>
      </c>
      <c r="H29" s="78">
        <v>0</v>
      </c>
      <c r="I29" s="78">
        <v>90363</v>
      </c>
      <c r="J29" s="78">
        <v>0</v>
      </c>
      <c r="K29" s="78">
        <v>57431586</v>
      </c>
      <c r="L29" s="79">
        <v>129421857</v>
      </c>
      <c r="M29" s="77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126615000</v>
      </c>
      <c r="T29" s="78">
        <v>6384960</v>
      </c>
      <c r="U29" s="80">
        <v>132999960</v>
      </c>
      <c r="V29" s="81">
        <v>0</v>
      </c>
    </row>
    <row r="30" spans="1:22" ht="13.5">
      <c r="A30" s="48"/>
      <c r="B30" s="82" t="s">
        <v>577</v>
      </c>
      <c r="C30" s="83"/>
      <c r="D30" s="84">
        <f aca="true" t="shared" si="3" ref="D30:V30">SUM(D23:D29)</f>
        <v>1348090842</v>
      </c>
      <c r="E30" s="85">
        <f t="shared" si="3"/>
        <v>982843841</v>
      </c>
      <c r="F30" s="85">
        <f t="shared" si="3"/>
        <v>40540642</v>
      </c>
      <c r="G30" s="85">
        <f t="shared" si="3"/>
        <v>1054</v>
      </c>
      <c r="H30" s="85">
        <f t="shared" si="3"/>
        <v>0</v>
      </c>
      <c r="I30" s="85">
        <f t="shared" si="3"/>
        <v>42509833</v>
      </c>
      <c r="J30" s="85">
        <f t="shared" si="3"/>
        <v>562335619</v>
      </c>
      <c r="K30" s="85">
        <f t="shared" si="3"/>
        <v>1679616629</v>
      </c>
      <c r="L30" s="86">
        <f t="shared" si="3"/>
        <v>4655938460</v>
      </c>
      <c r="M30" s="84">
        <f t="shared" si="3"/>
        <v>490275414</v>
      </c>
      <c r="N30" s="85">
        <f t="shared" si="3"/>
        <v>806253801</v>
      </c>
      <c r="O30" s="85">
        <f t="shared" si="3"/>
        <v>331625875</v>
      </c>
      <c r="P30" s="85">
        <f t="shared" si="3"/>
        <v>187394400</v>
      </c>
      <c r="Q30" s="85">
        <f t="shared" si="3"/>
        <v>174591470</v>
      </c>
      <c r="R30" s="85">
        <f t="shared" si="3"/>
        <v>0</v>
      </c>
      <c r="S30" s="85">
        <f t="shared" si="3"/>
        <v>1872784579</v>
      </c>
      <c r="T30" s="85">
        <f t="shared" si="3"/>
        <v>545378995</v>
      </c>
      <c r="U30" s="87">
        <f t="shared" si="3"/>
        <v>4408304534</v>
      </c>
      <c r="V30" s="88">
        <f t="shared" si="3"/>
        <v>537274234</v>
      </c>
    </row>
    <row r="31" spans="1:22" ht="12.75">
      <c r="A31" s="47" t="s">
        <v>565</v>
      </c>
      <c r="B31" s="75" t="s">
        <v>189</v>
      </c>
      <c r="C31" s="76" t="s">
        <v>190</v>
      </c>
      <c r="D31" s="77">
        <v>283636849</v>
      </c>
      <c r="E31" s="78">
        <v>258959783</v>
      </c>
      <c r="F31" s="78">
        <v>5096796</v>
      </c>
      <c r="G31" s="78">
        <v>105517</v>
      </c>
      <c r="H31" s="78">
        <v>0</v>
      </c>
      <c r="I31" s="78">
        <v>3309840</v>
      </c>
      <c r="J31" s="78">
        <v>10679974</v>
      </c>
      <c r="K31" s="78">
        <v>273202462</v>
      </c>
      <c r="L31" s="79">
        <v>834991221</v>
      </c>
      <c r="M31" s="77">
        <v>74420898</v>
      </c>
      <c r="N31" s="78">
        <v>322861000</v>
      </c>
      <c r="O31" s="78">
        <v>133540000</v>
      </c>
      <c r="P31" s="78">
        <v>44185419</v>
      </c>
      <c r="Q31" s="78">
        <v>36280951</v>
      </c>
      <c r="R31" s="78">
        <v>0</v>
      </c>
      <c r="S31" s="78">
        <v>314936234</v>
      </c>
      <c r="T31" s="78">
        <v>48862068</v>
      </c>
      <c r="U31" s="80">
        <v>975086570</v>
      </c>
      <c r="V31" s="81">
        <v>55178000</v>
      </c>
    </row>
    <row r="32" spans="1:22" ht="12.75">
      <c r="A32" s="47" t="s">
        <v>565</v>
      </c>
      <c r="B32" s="75" t="s">
        <v>191</v>
      </c>
      <c r="C32" s="76" t="s">
        <v>192</v>
      </c>
      <c r="D32" s="77">
        <v>234276743</v>
      </c>
      <c r="E32" s="78">
        <v>223154912</v>
      </c>
      <c r="F32" s="78">
        <v>38059666</v>
      </c>
      <c r="G32" s="78">
        <v>0</v>
      </c>
      <c r="H32" s="78">
        <v>0</v>
      </c>
      <c r="I32" s="78">
        <v>221972</v>
      </c>
      <c r="J32" s="78">
        <v>75682866</v>
      </c>
      <c r="K32" s="78">
        <v>294911086</v>
      </c>
      <c r="L32" s="79">
        <v>866307245</v>
      </c>
      <c r="M32" s="77">
        <v>92137990</v>
      </c>
      <c r="N32" s="78">
        <v>215992145</v>
      </c>
      <c r="O32" s="78">
        <v>73242756</v>
      </c>
      <c r="P32" s="78">
        <v>47691204</v>
      </c>
      <c r="Q32" s="78">
        <v>41212851</v>
      </c>
      <c r="R32" s="78">
        <v>0</v>
      </c>
      <c r="S32" s="78">
        <v>304295000</v>
      </c>
      <c r="T32" s="78">
        <v>66209700</v>
      </c>
      <c r="U32" s="80">
        <v>840781646</v>
      </c>
      <c r="V32" s="81">
        <v>110811000</v>
      </c>
    </row>
    <row r="33" spans="1:22" ht="12.75">
      <c r="A33" s="47" t="s">
        <v>565</v>
      </c>
      <c r="B33" s="75" t="s">
        <v>193</v>
      </c>
      <c r="C33" s="76" t="s">
        <v>194</v>
      </c>
      <c r="D33" s="77">
        <v>326770470</v>
      </c>
      <c r="E33" s="78">
        <v>240052400</v>
      </c>
      <c r="F33" s="78">
        <v>168963730</v>
      </c>
      <c r="G33" s="78">
        <v>0</v>
      </c>
      <c r="H33" s="78">
        <v>0</v>
      </c>
      <c r="I33" s="78">
        <v>2129700</v>
      </c>
      <c r="J33" s="78">
        <v>117138880</v>
      </c>
      <c r="K33" s="78">
        <v>296228910</v>
      </c>
      <c r="L33" s="79">
        <v>1151284090</v>
      </c>
      <c r="M33" s="77">
        <v>148063470</v>
      </c>
      <c r="N33" s="78">
        <v>306639900</v>
      </c>
      <c r="O33" s="78">
        <v>391826130</v>
      </c>
      <c r="P33" s="78">
        <v>28395250</v>
      </c>
      <c r="Q33" s="78">
        <v>29833150</v>
      </c>
      <c r="R33" s="78">
        <v>0</v>
      </c>
      <c r="S33" s="78">
        <v>235534000</v>
      </c>
      <c r="T33" s="78">
        <v>72157250</v>
      </c>
      <c r="U33" s="80">
        <v>1212449150</v>
      </c>
      <c r="V33" s="81">
        <v>48819400</v>
      </c>
    </row>
    <row r="34" spans="1:22" ht="12.75">
      <c r="A34" s="47" t="s">
        <v>565</v>
      </c>
      <c r="B34" s="75" t="s">
        <v>195</v>
      </c>
      <c r="C34" s="76" t="s">
        <v>196</v>
      </c>
      <c r="D34" s="77">
        <v>104083021</v>
      </c>
      <c r="E34" s="78">
        <v>2650000</v>
      </c>
      <c r="F34" s="78">
        <v>1590000</v>
      </c>
      <c r="G34" s="78">
        <v>0</v>
      </c>
      <c r="H34" s="78">
        <v>0</v>
      </c>
      <c r="I34" s="78">
        <v>3499254</v>
      </c>
      <c r="J34" s="78">
        <v>2650000</v>
      </c>
      <c r="K34" s="78">
        <v>66755384</v>
      </c>
      <c r="L34" s="79">
        <v>181227659</v>
      </c>
      <c r="M34" s="77">
        <v>32365267</v>
      </c>
      <c r="N34" s="78">
        <v>0</v>
      </c>
      <c r="O34" s="78">
        <v>35837903</v>
      </c>
      <c r="P34" s="78">
        <v>17457463</v>
      </c>
      <c r="Q34" s="78">
        <v>15949455</v>
      </c>
      <c r="R34" s="78">
        <v>0</v>
      </c>
      <c r="S34" s="78">
        <v>132660000</v>
      </c>
      <c r="T34" s="78">
        <v>32141514</v>
      </c>
      <c r="U34" s="80">
        <v>266411602</v>
      </c>
      <c r="V34" s="81">
        <v>35004000</v>
      </c>
    </row>
    <row r="35" spans="1:22" ht="12.75">
      <c r="A35" s="47" t="s">
        <v>566</v>
      </c>
      <c r="B35" s="75" t="s">
        <v>494</v>
      </c>
      <c r="C35" s="76" t="s">
        <v>495</v>
      </c>
      <c r="D35" s="77">
        <v>107832821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59489449</v>
      </c>
      <c r="L35" s="79">
        <v>167322270</v>
      </c>
      <c r="M35" s="77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157633000</v>
      </c>
      <c r="T35" s="78">
        <v>10381025</v>
      </c>
      <c r="U35" s="80">
        <v>168014025</v>
      </c>
      <c r="V35" s="81">
        <v>0</v>
      </c>
    </row>
    <row r="36" spans="1:22" ht="13.5">
      <c r="A36" s="48"/>
      <c r="B36" s="82" t="s">
        <v>578</v>
      </c>
      <c r="C36" s="83"/>
      <c r="D36" s="84">
        <f aca="true" t="shared" si="4" ref="D36:V36">SUM(D31:D35)</f>
        <v>1056599904</v>
      </c>
      <c r="E36" s="85">
        <f t="shared" si="4"/>
        <v>724817095</v>
      </c>
      <c r="F36" s="85">
        <f t="shared" si="4"/>
        <v>213710192</v>
      </c>
      <c r="G36" s="85">
        <f t="shared" si="4"/>
        <v>105517</v>
      </c>
      <c r="H36" s="85">
        <f t="shared" si="4"/>
        <v>0</v>
      </c>
      <c r="I36" s="85">
        <f t="shared" si="4"/>
        <v>9160766</v>
      </c>
      <c r="J36" s="85">
        <f t="shared" si="4"/>
        <v>206151720</v>
      </c>
      <c r="K36" s="85">
        <f t="shared" si="4"/>
        <v>990587291</v>
      </c>
      <c r="L36" s="86">
        <f t="shared" si="4"/>
        <v>3201132485</v>
      </c>
      <c r="M36" s="84">
        <f t="shared" si="4"/>
        <v>346987625</v>
      </c>
      <c r="N36" s="85">
        <f t="shared" si="4"/>
        <v>845493045</v>
      </c>
      <c r="O36" s="85">
        <f t="shared" si="4"/>
        <v>634446789</v>
      </c>
      <c r="P36" s="85">
        <f t="shared" si="4"/>
        <v>137729336</v>
      </c>
      <c r="Q36" s="85">
        <f t="shared" si="4"/>
        <v>123276407</v>
      </c>
      <c r="R36" s="85">
        <f t="shared" si="4"/>
        <v>0</v>
      </c>
      <c r="S36" s="85">
        <f t="shared" si="4"/>
        <v>1145058234</v>
      </c>
      <c r="T36" s="85">
        <f t="shared" si="4"/>
        <v>229751557</v>
      </c>
      <c r="U36" s="87">
        <f t="shared" si="4"/>
        <v>3462742993</v>
      </c>
      <c r="V36" s="88">
        <f t="shared" si="4"/>
        <v>249812400</v>
      </c>
    </row>
    <row r="37" spans="1:22" ht="13.5">
      <c r="A37" s="49"/>
      <c r="B37" s="89" t="s">
        <v>579</v>
      </c>
      <c r="C37" s="90"/>
      <c r="D37" s="91">
        <f aca="true" t="shared" si="5" ref="D37:V37">SUM(D9,D11:D14,D16:D21,D23:D29,D31:D35)</f>
        <v>6027968047</v>
      </c>
      <c r="E37" s="92">
        <f t="shared" si="5"/>
        <v>3943479075</v>
      </c>
      <c r="F37" s="92">
        <f t="shared" si="5"/>
        <v>1380953816</v>
      </c>
      <c r="G37" s="92">
        <f t="shared" si="5"/>
        <v>392571</v>
      </c>
      <c r="H37" s="92">
        <f t="shared" si="5"/>
        <v>1650000</v>
      </c>
      <c r="I37" s="92">
        <f t="shared" si="5"/>
        <v>373473368</v>
      </c>
      <c r="J37" s="92">
        <f t="shared" si="5"/>
        <v>1475721187</v>
      </c>
      <c r="K37" s="92">
        <f t="shared" si="5"/>
        <v>6011485968</v>
      </c>
      <c r="L37" s="93">
        <f t="shared" si="5"/>
        <v>19215124032</v>
      </c>
      <c r="M37" s="91">
        <f t="shared" si="5"/>
        <v>2581306349</v>
      </c>
      <c r="N37" s="92">
        <f t="shared" si="5"/>
        <v>5188125734</v>
      </c>
      <c r="O37" s="92">
        <f t="shared" si="5"/>
        <v>2428316872</v>
      </c>
      <c r="P37" s="92">
        <f t="shared" si="5"/>
        <v>910282546</v>
      </c>
      <c r="Q37" s="92">
        <f t="shared" si="5"/>
        <v>599765092</v>
      </c>
      <c r="R37" s="92">
        <f t="shared" si="5"/>
        <v>0</v>
      </c>
      <c r="S37" s="92">
        <f t="shared" si="5"/>
        <v>6938362577</v>
      </c>
      <c r="T37" s="92">
        <f t="shared" si="5"/>
        <v>1903658613</v>
      </c>
      <c r="U37" s="94">
        <f t="shared" si="5"/>
        <v>20549817783</v>
      </c>
      <c r="V37" s="88">
        <f t="shared" si="5"/>
        <v>2337371434</v>
      </c>
    </row>
    <row r="38" spans="1:22" ht="12">
      <c r="A38" s="51"/>
      <c r="B38" s="127" t="s">
        <v>42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38:T38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580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563</v>
      </c>
      <c r="B9" s="75" t="s">
        <v>48</v>
      </c>
      <c r="C9" s="76" t="s">
        <v>49</v>
      </c>
      <c r="D9" s="77">
        <v>9513498045</v>
      </c>
      <c r="E9" s="78">
        <v>11031720984</v>
      </c>
      <c r="F9" s="78">
        <v>3897693497</v>
      </c>
      <c r="G9" s="78">
        <v>0</v>
      </c>
      <c r="H9" s="78">
        <v>0</v>
      </c>
      <c r="I9" s="78">
        <v>1076811294</v>
      </c>
      <c r="J9" s="78">
        <v>1569722099</v>
      </c>
      <c r="K9" s="78">
        <v>11162098651</v>
      </c>
      <c r="L9" s="79">
        <v>38251544570</v>
      </c>
      <c r="M9" s="77">
        <v>6102837899</v>
      </c>
      <c r="N9" s="78">
        <v>14902316740</v>
      </c>
      <c r="O9" s="78">
        <v>4580143061</v>
      </c>
      <c r="P9" s="78">
        <v>1754269398</v>
      </c>
      <c r="Q9" s="78">
        <v>1452660581</v>
      </c>
      <c r="R9" s="78">
        <v>0</v>
      </c>
      <c r="S9" s="78">
        <v>8644256058</v>
      </c>
      <c r="T9" s="78">
        <v>3099679045</v>
      </c>
      <c r="U9" s="80">
        <v>40536162782</v>
      </c>
      <c r="V9" s="81">
        <v>2281917361</v>
      </c>
    </row>
    <row r="10" spans="1:22" ht="12.75">
      <c r="A10" s="47" t="s">
        <v>563</v>
      </c>
      <c r="B10" s="75" t="s">
        <v>52</v>
      </c>
      <c r="C10" s="76" t="s">
        <v>53</v>
      </c>
      <c r="D10" s="77">
        <v>14688130564</v>
      </c>
      <c r="E10" s="78">
        <v>12304686000</v>
      </c>
      <c r="F10" s="78">
        <v>3624166200</v>
      </c>
      <c r="G10" s="78">
        <v>2416110800</v>
      </c>
      <c r="H10" s="78">
        <v>0</v>
      </c>
      <c r="I10" s="78">
        <v>2466865000</v>
      </c>
      <c r="J10" s="78">
        <v>3032642000</v>
      </c>
      <c r="K10" s="78">
        <v>17385758008</v>
      </c>
      <c r="L10" s="79">
        <v>55918358572</v>
      </c>
      <c r="M10" s="77">
        <v>10644327000</v>
      </c>
      <c r="N10" s="78">
        <v>18292047000</v>
      </c>
      <c r="O10" s="78">
        <v>7895938000</v>
      </c>
      <c r="P10" s="78">
        <v>4547619000</v>
      </c>
      <c r="Q10" s="78">
        <v>1632288000</v>
      </c>
      <c r="R10" s="78">
        <v>586076000</v>
      </c>
      <c r="S10" s="78">
        <v>11615802400</v>
      </c>
      <c r="T10" s="78">
        <v>4537428000</v>
      </c>
      <c r="U10" s="80">
        <v>59751525400</v>
      </c>
      <c r="V10" s="81">
        <v>2693432400</v>
      </c>
    </row>
    <row r="11" spans="1:22" ht="12.75">
      <c r="A11" s="47" t="s">
        <v>563</v>
      </c>
      <c r="B11" s="75" t="s">
        <v>58</v>
      </c>
      <c r="C11" s="76" t="s">
        <v>59</v>
      </c>
      <c r="D11" s="77">
        <v>10209723146</v>
      </c>
      <c r="E11" s="78">
        <v>8670118670</v>
      </c>
      <c r="F11" s="78">
        <v>2742127841</v>
      </c>
      <c r="G11" s="78">
        <v>0</v>
      </c>
      <c r="H11" s="78">
        <v>0</v>
      </c>
      <c r="I11" s="78">
        <v>1543626855</v>
      </c>
      <c r="J11" s="78">
        <v>1756269536</v>
      </c>
      <c r="K11" s="78">
        <v>9340166110</v>
      </c>
      <c r="L11" s="79">
        <v>34262032158</v>
      </c>
      <c r="M11" s="77">
        <v>7399474136</v>
      </c>
      <c r="N11" s="78">
        <v>12703656571</v>
      </c>
      <c r="O11" s="78">
        <v>4289226095</v>
      </c>
      <c r="P11" s="78">
        <v>1352851732</v>
      </c>
      <c r="Q11" s="78">
        <v>1575496414</v>
      </c>
      <c r="R11" s="78">
        <v>19467454</v>
      </c>
      <c r="S11" s="78">
        <v>6858986001</v>
      </c>
      <c r="T11" s="78">
        <v>2461323876</v>
      </c>
      <c r="U11" s="80">
        <v>36660482279</v>
      </c>
      <c r="V11" s="81">
        <v>2233164481</v>
      </c>
    </row>
    <row r="12" spans="1:22" ht="13.5">
      <c r="A12" s="48"/>
      <c r="B12" s="82" t="s">
        <v>564</v>
      </c>
      <c r="C12" s="83"/>
      <c r="D12" s="84">
        <f aca="true" t="shared" si="0" ref="D12:V12">SUM(D9:D11)</f>
        <v>34411351755</v>
      </c>
      <c r="E12" s="85">
        <f t="shared" si="0"/>
        <v>32006525654</v>
      </c>
      <c r="F12" s="85">
        <f t="shared" si="0"/>
        <v>10263987538</v>
      </c>
      <c r="G12" s="85">
        <f t="shared" si="0"/>
        <v>2416110800</v>
      </c>
      <c r="H12" s="85">
        <f t="shared" si="0"/>
        <v>0</v>
      </c>
      <c r="I12" s="85">
        <f t="shared" si="0"/>
        <v>5087303149</v>
      </c>
      <c r="J12" s="85">
        <f t="shared" si="0"/>
        <v>6358633635</v>
      </c>
      <c r="K12" s="85">
        <f t="shared" si="0"/>
        <v>37888022769</v>
      </c>
      <c r="L12" s="86">
        <f t="shared" si="0"/>
        <v>128431935300</v>
      </c>
      <c r="M12" s="84">
        <f t="shared" si="0"/>
        <v>24146639035</v>
      </c>
      <c r="N12" s="85">
        <f t="shared" si="0"/>
        <v>45898020311</v>
      </c>
      <c r="O12" s="85">
        <f t="shared" si="0"/>
        <v>16765307156</v>
      </c>
      <c r="P12" s="85">
        <f t="shared" si="0"/>
        <v>7654740130</v>
      </c>
      <c r="Q12" s="85">
        <f t="shared" si="0"/>
        <v>4660444995</v>
      </c>
      <c r="R12" s="85">
        <f t="shared" si="0"/>
        <v>605543454</v>
      </c>
      <c r="S12" s="85">
        <f t="shared" si="0"/>
        <v>27119044459</v>
      </c>
      <c r="T12" s="85">
        <f t="shared" si="0"/>
        <v>10098430921</v>
      </c>
      <c r="U12" s="87">
        <f t="shared" si="0"/>
        <v>136948170461</v>
      </c>
      <c r="V12" s="88">
        <f t="shared" si="0"/>
        <v>7208514242</v>
      </c>
    </row>
    <row r="13" spans="1:22" ht="12.75">
      <c r="A13" s="47" t="s">
        <v>565</v>
      </c>
      <c r="B13" s="75" t="s">
        <v>63</v>
      </c>
      <c r="C13" s="76" t="s">
        <v>64</v>
      </c>
      <c r="D13" s="77">
        <v>1195437080</v>
      </c>
      <c r="E13" s="78">
        <v>1506128757</v>
      </c>
      <c r="F13" s="78">
        <v>788547531</v>
      </c>
      <c r="G13" s="78">
        <v>0</v>
      </c>
      <c r="H13" s="78">
        <v>0</v>
      </c>
      <c r="I13" s="78">
        <v>4559700</v>
      </c>
      <c r="J13" s="78">
        <v>931031116</v>
      </c>
      <c r="K13" s="78">
        <v>1195317984</v>
      </c>
      <c r="L13" s="79">
        <v>5621022168</v>
      </c>
      <c r="M13" s="77">
        <v>861888916</v>
      </c>
      <c r="N13" s="78">
        <v>1604272578</v>
      </c>
      <c r="O13" s="78">
        <v>1195211105</v>
      </c>
      <c r="P13" s="78">
        <v>358964322</v>
      </c>
      <c r="Q13" s="78">
        <v>203146292</v>
      </c>
      <c r="R13" s="78">
        <v>0</v>
      </c>
      <c r="S13" s="78">
        <v>1093306794</v>
      </c>
      <c r="T13" s="78">
        <v>695479819</v>
      </c>
      <c r="U13" s="80">
        <v>6012269826</v>
      </c>
      <c r="V13" s="81">
        <v>231847000</v>
      </c>
    </row>
    <row r="14" spans="1:22" ht="12.75">
      <c r="A14" s="47" t="s">
        <v>565</v>
      </c>
      <c r="B14" s="75" t="s">
        <v>197</v>
      </c>
      <c r="C14" s="76" t="s">
        <v>198</v>
      </c>
      <c r="D14" s="77">
        <v>305908066</v>
      </c>
      <c r="E14" s="78">
        <v>270667676</v>
      </c>
      <c r="F14" s="78">
        <v>133379520</v>
      </c>
      <c r="G14" s="78">
        <v>0</v>
      </c>
      <c r="H14" s="78">
        <v>0</v>
      </c>
      <c r="I14" s="78">
        <v>27861830</v>
      </c>
      <c r="J14" s="78">
        <v>93634867</v>
      </c>
      <c r="K14" s="78">
        <v>345353529</v>
      </c>
      <c r="L14" s="79">
        <v>1176805488</v>
      </c>
      <c r="M14" s="77">
        <v>227765485</v>
      </c>
      <c r="N14" s="78">
        <v>379718305</v>
      </c>
      <c r="O14" s="78">
        <v>226758444</v>
      </c>
      <c r="P14" s="78">
        <v>39767758</v>
      </c>
      <c r="Q14" s="78">
        <v>43429712</v>
      </c>
      <c r="R14" s="78">
        <v>0</v>
      </c>
      <c r="S14" s="78">
        <v>217297214</v>
      </c>
      <c r="T14" s="78">
        <v>79781949</v>
      </c>
      <c r="U14" s="80">
        <v>1214518867</v>
      </c>
      <c r="V14" s="81">
        <v>89468000</v>
      </c>
    </row>
    <row r="15" spans="1:22" ht="12.75">
      <c r="A15" s="47" t="s">
        <v>565</v>
      </c>
      <c r="B15" s="75" t="s">
        <v>199</v>
      </c>
      <c r="C15" s="76" t="s">
        <v>200</v>
      </c>
      <c r="D15" s="77">
        <v>201905338</v>
      </c>
      <c r="E15" s="78">
        <v>246062640</v>
      </c>
      <c r="F15" s="78">
        <v>74944700</v>
      </c>
      <c r="G15" s="78">
        <v>0</v>
      </c>
      <c r="H15" s="78">
        <v>0</v>
      </c>
      <c r="I15" s="78">
        <v>9607693</v>
      </c>
      <c r="J15" s="78">
        <v>147710522</v>
      </c>
      <c r="K15" s="78">
        <v>204789578</v>
      </c>
      <c r="L15" s="79">
        <v>885020471</v>
      </c>
      <c r="M15" s="77">
        <v>115885907</v>
      </c>
      <c r="N15" s="78">
        <v>326936768</v>
      </c>
      <c r="O15" s="78">
        <v>127509469</v>
      </c>
      <c r="P15" s="78">
        <v>32690801</v>
      </c>
      <c r="Q15" s="78">
        <v>35517207</v>
      </c>
      <c r="R15" s="78">
        <v>0</v>
      </c>
      <c r="S15" s="78">
        <v>216261177</v>
      </c>
      <c r="T15" s="78">
        <v>77087247</v>
      </c>
      <c r="U15" s="80">
        <v>931888576</v>
      </c>
      <c r="V15" s="81">
        <v>66404000</v>
      </c>
    </row>
    <row r="16" spans="1:22" ht="12.75">
      <c r="A16" s="47" t="s">
        <v>566</v>
      </c>
      <c r="B16" s="75" t="s">
        <v>540</v>
      </c>
      <c r="C16" s="76" t="s">
        <v>541</v>
      </c>
      <c r="D16" s="77">
        <v>266057894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139629144</v>
      </c>
      <c r="L16" s="79">
        <v>405687038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286101264</v>
      </c>
      <c r="T16" s="78">
        <v>103957751</v>
      </c>
      <c r="U16" s="80">
        <v>390059015</v>
      </c>
      <c r="V16" s="81">
        <v>0</v>
      </c>
    </row>
    <row r="17" spans="1:22" ht="13.5">
      <c r="A17" s="48"/>
      <c r="B17" s="82" t="s">
        <v>581</v>
      </c>
      <c r="C17" s="83"/>
      <c r="D17" s="84">
        <f aca="true" t="shared" si="1" ref="D17:V17">SUM(D13:D16)</f>
        <v>1969308378</v>
      </c>
      <c r="E17" s="85">
        <f t="shared" si="1"/>
        <v>2022859073</v>
      </c>
      <c r="F17" s="85">
        <f t="shared" si="1"/>
        <v>996871751</v>
      </c>
      <c r="G17" s="85">
        <f t="shared" si="1"/>
        <v>0</v>
      </c>
      <c r="H17" s="85">
        <f t="shared" si="1"/>
        <v>0</v>
      </c>
      <c r="I17" s="85">
        <f t="shared" si="1"/>
        <v>42029223</v>
      </c>
      <c r="J17" s="85">
        <f t="shared" si="1"/>
        <v>1172376505</v>
      </c>
      <c r="K17" s="85">
        <f t="shared" si="1"/>
        <v>1885090235</v>
      </c>
      <c r="L17" s="86">
        <f t="shared" si="1"/>
        <v>8088535165</v>
      </c>
      <c r="M17" s="84">
        <f t="shared" si="1"/>
        <v>1205540308</v>
      </c>
      <c r="N17" s="85">
        <f t="shared" si="1"/>
        <v>2310927651</v>
      </c>
      <c r="O17" s="85">
        <f t="shared" si="1"/>
        <v>1549479018</v>
      </c>
      <c r="P17" s="85">
        <f t="shared" si="1"/>
        <v>431422881</v>
      </c>
      <c r="Q17" s="85">
        <f t="shared" si="1"/>
        <v>282093211</v>
      </c>
      <c r="R17" s="85">
        <f t="shared" si="1"/>
        <v>0</v>
      </c>
      <c r="S17" s="85">
        <f t="shared" si="1"/>
        <v>1812966449</v>
      </c>
      <c r="T17" s="85">
        <f t="shared" si="1"/>
        <v>956306766</v>
      </c>
      <c r="U17" s="87">
        <f t="shared" si="1"/>
        <v>8548736284</v>
      </c>
      <c r="V17" s="88">
        <f t="shared" si="1"/>
        <v>387719000</v>
      </c>
    </row>
    <row r="18" spans="1:22" ht="12.75">
      <c r="A18" s="47" t="s">
        <v>565</v>
      </c>
      <c r="B18" s="75" t="s">
        <v>65</v>
      </c>
      <c r="C18" s="76" t="s">
        <v>66</v>
      </c>
      <c r="D18" s="77">
        <v>831022543</v>
      </c>
      <c r="E18" s="78">
        <v>791806960</v>
      </c>
      <c r="F18" s="78">
        <v>247614310</v>
      </c>
      <c r="G18" s="78">
        <v>6324000</v>
      </c>
      <c r="H18" s="78">
        <v>0</v>
      </c>
      <c r="I18" s="78">
        <v>43801196</v>
      </c>
      <c r="J18" s="78">
        <v>110357948</v>
      </c>
      <c r="K18" s="78">
        <v>792163355</v>
      </c>
      <c r="L18" s="79">
        <v>2823090312</v>
      </c>
      <c r="M18" s="77">
        <v>609701722</v>
      </c>
      <c r="N18" s="78">
        <v>1004953203</v>
      </c>
      <c r="O18" s="78">
        <v>297319672</v>
      </c>
      <c r="P18" s="78">
        <v>164275142</v>
      </c>
      <c r="Q18" s="78">
        <v>161665738</v>
      </c>
      <c r="R18" s="78">
        <v>36879956</v>
      </c>
      <c r="S18" s="78">
        <v>649043000</v>
      </c>
      <c r="T18" s="78">
        <v>245274803</v>
      </c>
      <c r="U18" s="80">
        <v>3169113236</v>
      </c>
      <c r="V18" s="81">
        <v>223197700</v>
      </c>
    </row>
    <row r="19" spans="1:22" ht="12.75">
      <c r="A19" s="47" t="s">
        <v>565</v>
      </c>
      <c r="B19" s="75" t="s">
        <v>201</v>
      </c>
      <c r="C19" s="76" t="s">
        <v>202</v>
      </c>
      <c r="D19" s="77">
        <v>403259225</v>
      </c>
      <c r="E19" s="78">
        <v>501647812</v>
      </c>
      <c r="F19" s="78">
        <v>0</v>
      </c>
      <c r="G19" s="78">
        <v>0</v>
      </c>
      <c r="H19" s="78">
        <v>0</v>
      </c>
      <c r="I19" s="78">
        <v>22600000</v>
      </c>
      <c r="J19" s="78">
        <v>256535000</v>
      </c>
      <c r="K19" s="78">
        <v>260357461</v>
      </c>
      <c r="L19" s="79">
        <v>1444399498</v>
      </c>
      <c r="M19" s="77">
        <v>196509000</v>
      </c>
      <c r="N19" s="78">
        <v>290129000</v>
      </c>
      <c r="O19" s="78">
        <v>311658000</v>
      </c>
      <c r="P19" s="78">
        <v>30836000</v>
      </c>
      <c r="Q19" s="78">
        <v>61985000</v>
      </c>
      <c r="R19" s="78">
        <v>0</v>
      </c>
      <c r="S19" s="78">
        <v>343468000</v>
      </c>
      <c r="T19" s="78">
        <v>143030609</v>
      </c>
      <c r="U19" s="80">
        <v>1377615609</v>
      </c>
      <c r="V19" s="81">
        <v>120475000</v>
      </c>
    </row>
    <row r="20" spans="1:22" ht="12.75">
      <c r="A20" s="47" t="s">
        <v>565</v>
      </c>
      <c r="B20" s="75" t="s">
        <v>203</v>
      </c>
      <c r="C20" s="76" t="s">
        <v>204</v>
      </c>
      <c r="D20" s="77">
        <v>560828844</v>
      </c>
      <c r="E20" s="78">
        <v>443032771</v>
      </c>
      <c r="F20" s="78">
        <v>295618790</v>
      </c>
      <c r="G20" s="78">
        <v>0</v>
      </c>
      <c r="H20" s="78">
        <v>0</v>
      </c>
      <c r="I20" s="78">
        <v>8970132</v>
      </c>
      <c r="J20" s="78">
        <v>84770773</v>
      </c>
      <c r="K20" s="78">
        <v>488268780</v>
      </c>
      <c r="L20" s="79">
        <v>1881490090</v>
      </c>
      <c r="M20" s="77">
        <v>249516976</v>
      </c>
      <c r="N20" s="78">
        <v>714544496</v>
      </c>
      <c r="O20" s="78">
        <v>341909804</v>
      </c>
      <c r="P20" s="78">
        <v>59555515</v>
      </c>
      <c r="Q20" s="78">
        <v>65593819</v>
      </c>
      <c r="R20" s="78">
        <v>3335231</v>
      </c>
      <c r="S20" s="78">
        <v>576742146</v>
      </c>
      <c r="T20" s="78">
        <v>119961768</v>
      </c>
      <c r="U20" s="80">
        <v>2131159755</v>
      </c>
      <c r="V20" s="81">
        <v>247310147</v>
      </c>
    </row>
    <row r="21" spans="1:22" ht="12.75">
      <c r="A21" s="47" t="s">
        <v>566</v>
      </c>
      <c r="B21" s="75" t="s">
        <v>550</v>
      </c>
      <c r="C21" s="76" t="s">
        <v>551</v>
      </c>
      <c r="D21" s="77">
        <v>60911050</v>
      </c>
      <c r="E21" s="78">
        <v>0</v>
      </c>
      <c r="F21" s="78">
        <v>0</v>
      </c>
      <c r="G21" s="78">
        <v>0</v>
      </c>
      <c r="H21" s="78">
        <v>0</v>
      </c>
      <c r="I21" s="78">
        <v>1565725</v>
      </c>
      <c r="J21" s="78">
        <v>0</v>
      </c>
      <c r="K21" s="78">
        <v>87407830</v>
      </c>
      <c r="L21" s="79">
        <v>149884605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78">
        <v>633185</v>
      </c>
      <c r="S21" s="78">
        <v>221476000</v>
      </c>
      <c r="T21" s="78">
        <v>19698487</v>
      </c>
      <c r="U21" s="80">
        <v>241807672</v>
      </c>
      <c r="V21" s="81">
        <v>2748000</v>
      </c>
    </row>
    <row r="22" spans="1:22" ht="13.5">
      <c r="A22" s="48"/>
      <c r="B22" s="82" t="s">
        <v>582</v>
      </c>
      <c r="C22" s="83"/>
      <c r="D22" s="84">
        <f aca="true" t="shared" si="2" ref="D22:V22">SUM(D18:D21)</f>
        <v>1856021662</v>
      </c>
      <c r="E22" s="85">
        <f t="shared" si="2"/>
        <v>1736487543</v>
      </c>
      <c r="F22" s="85">
        <f t="shared" si="2"/>
        <v>543233100</v>
      </c>
      <c r="G22" s="85">
        <f t="shared" si="2"/>
        <v>6324000</v>
      </c>
      <c r="H22" s="85">
        <f t="shared" si="2"/>
        <v>0</v>
      </c>
      <c r="I22" s="85">
        <f t="shared" si="2"/>
        <v>76937053</v>
      </c>
      <c r="J22" s="85">
        <f t="shared" si="2"/>
        <v>451663721</v>
      </c>
      <c r="K22" s="85">
        <f t="shared" si="2"/>
        <v>1628197426</v>
      </c>
      <c r="L22" s="86">
        <f t="shared" si="2"/>
        <v>6298864505</v>
      </c>
      <c r="M22" s="84">
        <f t="shared" si="2"/>
        <v>1055727698</v>
      </c>
      <c r="N22" s="85">
        <f t="shared" si="2"/>
        <v>2009626699</v>
      </c>
      <c r="O22" s="85">
        <f t="shared" si="2"/>
        <v>950887476</v>
      </c>
      <c r="P22" s="85">
        <f t="shared" si="2"/>
        <v>254666657</v>
      </c>
      <c r="Q22" s="85">
        <f t="shared" si="2"/>
        <v>289244557</v>
      </c>
      <c r="R22" s="85">
        <f t="shared" si="2"/>
        <v>40848372</v>
      </c>
      <c r="S22" s="85">
        <f t="shared" si="2"/>
        <v>1790729146</v>
      </c>
      <c r="T22" s="85">
        <f t="shared" si="2"/>
        <v>527965667</v>
      </c>
      <c r="U22" s="87">
        <f t="shared" si="2"/>
        <v>6919696272</v>
      </c>
      <c r="V22" s="88">
        <f t="shared" si="2"/>
        <v>593730847</v>
      </c>
    </row>
    <row r="23" spans="1:22" ht="13.5">
      <c r="A23" s="49"/>
      <c r="B23" s="89" t="s">
        <v>583</v>
      </c>
      <c r="C23" s="90"/>
      <c r="D23" s="91">
        <f aca="true" t="shared" si="3" ref="D23:V23">SUM(D9:D11,D13:D16,D18:D21)</f>
        <v>38236681795</v>
      </c>
      <c r="E23" s="92">
        <f t="shared" si="3"/>
        <v>35765872270</v>
      </c>
      <c r="F23" s="92">
        <f t="shared" si="3"/>
        <v>11804092389</v>
      </c>
      <c r="G23" s="92">
        <f t="shared" si="3"/>
        <v>2422434800</v>
      </c>
      <c r="H23" s="92">
        <f t="shared" si="3"/>
        <v>0</v>
      </c>
      <c r="I23" s="92">
        <f t="shared" si="3"/>
        <v>5206269425</v>
      </c>
      <c r="J23" s="92">
        <f t="shared" si="3"/>
        <v>7982673861</v>
      </c>
      <c r="K23" s="92">
        <f t="shared" si="3"/>
        <v>41401310430</v>
      </c>
      <c r="L23" s="93">
        <f t="shared" si="3"/>
        <v>142819334970</v>
      </c>
      <c r="M23" s="91">
        <f t="shared" si="3"/>
        <v>26407907041</v>
      </c>
      <c r="N23" s="92">
        <f t="shared" si="3"/>
        <v>50218574661</v>
      </c>
      <c r="O23" s="92">
        <f t="shared" si="3"/>
        <v>19265673650</v>
      </c>
      <c r="P23" s="92">
        <f t="shared" si="3"/>
        <v>8340829668</v>
      </c>
      <c r="Q23" s="92">
        <f t="shared" si="3"/>
        <v>5231782763</v>
      </c>
      <c r="R23" s="92">
        <f t="shared" si="3"/>
        <v>646391826</v>
      </c>
      <c r="S23" s="92">
        <f t="shared" si="3"/>
        <v>30722740054</v>
      </c>
      <c r="T23" s="92">
        <f t="shared" si="3"/>
        <v>11582703354</v>
      </c>
      <c r="U23" s="94">
        <f t="shared" si="3"/>
        <v>152416603017</v>
      </c>
      <c r="V23" s="88">
        <f t="shared" si="3"/>
        <v>8189964089</v>
      </c>
    </row>
    <row r="24" spans="1:22" ht="12">
      <c r="A24" s="51"/>
      <c r="B24" s="127" t="s">
        <v>42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95"/>
      <c r="V24" s="96"/>
    </row>
    <row r="25" spans="1:22" ht="12">
      <c r="A25" s="50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</row>
    <row r="26" spans="1:22" ht="12">
      <c r="A26" s="50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</row>
    <row r="27" spans="1:22" ht="12">
      <c r="A27" s="5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</row>
    <row r="28" spans="1:22" ht="12">
      <c r="A28" s="50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</row>
    <row r="29" spans="1:22" ht="12">
      <c r="A29" s="50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</row>
    <row r="30" spans="1:22" ht="12">
      <c r="A30" s="50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</row>
    <row r="31" spans="1:22" ht="12">
      <c r="A31" s="50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</row>
    <row r="32" spans="1:22" ht="12">
      <c r="A32" s="50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</row>
    <row r="33" spans="1:22" ht="12">
      <c r="A33" s="5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</row>
    <row r="34" spans="1:22" ht="12">
      <c r="A34" s="50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</row>
    <row r="35" spans="1:22" ht="12">
      <c r="A35" s="5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</row>
    <row r="36" spans="1:22" ht="12">
      <c r="A36" s="50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</row>
    <row r="37" spans="1:22" ht="12">
      <c r="A37" s="5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ht="12">
      <c r="A38" s="5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24:T24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46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42187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2.75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584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563</v>
      </c>
      <c r="B9" s="75" t="s">
        <v>50</v>
      </c>
      <c r="C9" s="76" t="s">
        <v>51</v>
      </c>
      <c r="D9" s="77">
        <v>11381028966</v>
      </c>
      <c r="E9" s="78">
        <v>9622609120</v>
      </c>
      <c r="F9" s="78">
        <v>2797292190</v>
      </c>
      <c r="G9" s="78">
        <v>0</v>
      </c>
      <c r="H9" s="78">
        <v>0</v>
      </c>
      <c r="I9" s="78">
        <v>982615740</v>
      </c>
      <c r="J9" s="78">
        <v>978187820</v>
      </c>
      <c r="K9" s="78">
        <v>12207159504</v>
      </c>
      <c r="L9" s="79">
        <v>37968893340</v>
      </c>
      <c r="M9" s="77">
        <v>8014602330</v>
      </c>
      <c r="N9" s="78">
        <v>14174455410</v>
      </c>
      <c r="O9" s="78">
        <v>5025179080</v>
      </c>
      <c r="P9" s="78">
        <v>1183395460</v>
      </c>
      <c r="Q9" s="78">
        <v>796065590</v>
      </c>
      <c r="R9" s="78">
        <v>0</v>
      </c>
      <c r="S9" s="78">
        <v>9755866260</v>
      </c>
      <c r="T9" s="78">
        <v>2712726030</v>
      </c>
      <c r="U9" s="80">
        <v>41662290160</v>
      </c>
      <c r="V9" s="81">
        <v>3629292050</v>
      </c>
    </row>
    <row r="10" spans="1:22" ht="13.5">
      <c r="A10" s="48"/>
      <c r="B10" s="82" t="s">
        <v>564</v>
      </c>
      <c r="C10" s="83"/>
      <c r="D10" s="84">
        <f aca="true" t="shared" si="0" ref="D10:V10">D9</f>
        <v>11381028966</v>
      </c>
      <c r="E10" s="85">
        <f t="shared" si="0"/>
        <v>9622609120</v>
      </c>
      <c r="F10" s="85">
        <f t="shared" si="0"/>
        <v>2797292190</v>
      </c>
      <c r="G10" s="85">
        <f t="shared" si="0"/>
        <v>0</v>
      </c>
      <c r="H10" s="85">
        <f t="shared" si="0"/>
        <v>0</v>
      </c>
      <c r="I10" s="85">
        <f t="shared" si="0"/>
        <v>982615740</v>
      </c>
      <c r="J10" s="85">
        <f t="shared" si="0"/>
        <v>978187820</v>
      </c>
      <c r="K10" s="85">
        <f t="shared" si="0"/>
        <v>12207159504</v>
      </c>
      <c r="L10" s="86">
        <f t="shared" si="0"/>
        <v>37968893340</v>
      </c>
      <c r="M10" s="84">
        <f t="shared" si="0"/>
        <v>8014602330</v>
      </c>
      <c r="N10" s="85">
        <f t="shared" si="0"/>
        <v>14174455410</v>
      </c>
      <c r="O10" s="85">
        <f t="shared" si="0"/>
        <v>5025179080</v>
      </c>
      <c r="P10" s="85">
        <f t="shared" si="0"/>
        <v>1183395460</v>
      </c>
      <c r="Q10" s="85">
        <f t="shared" si="0"/>
        <v>796065590</v>
      </c>
      <c r="R10" s="85">
        <f t="shared" si="0"/>
        <v>0</v>
      </c>
      <c r="S10" s="85">
        <f t="shared" si="0"/>
        <v>9755866260</v>
      </c>
      <c r="T10" s="85">
        <f t="shared" si="0"/>
        <v>2712726030</v>
      </c>
      <c r="U10" s="87">
        <f t="shared" si="0"/>
        <v>41662290160</v>
      </c>
      <c r="V10" s="88">
        <f t="shared" si="0"/>
        <v>3629292050</v>
      </c>
    </row>
    <row r="11" spans="1:22" ht="12.75">
      <c r="A11" s="47" t="s">
        <v>565</v>
      </c>
      <c r="B11" s="75" t="s">
        <v>205</v>
      </c>
      <c r="C11" s="76" t="s">
        <v>206</v>
      </c>
      <c r="D11" s="77">
        <v>123534265</v>
      </c>
      <c r="E11" s="78">
        <v>0</v>
      </c>
      <c r="F11" s="78">
        <v>0</v>
      </c>
      <c r="G11" s="78">
        <v>0</v>
      </c>
      <c r="H11" s="78">
        <v>0</v>
      </c>
      <c r="I11" s="78">
        <v>974640</v>
      </c>
      <c r="J11" s="78">
        <v>1748030</v>
      </c>
      <c r="K11" s="78">
        <v>194652457</v>
      </c>
      <c r="L11" s="79">
        <v>320909392</v>
      </c>
      <c r="M11" s="77">
        <v>96900777</v>
      </c>
      <c r="N11" s="78">
        <v>0</v>
      </c>
      <c r="O11" s="78">
        <v>0</v>
      </c>
      <c r="P11" s="78">
        <v>0</v>
      </c>
      <c r="Q11" s="78">
        <v>9606875</v>
      </c>
      <c r="R11" s="78">
        <v>0</v>
      </c>
      <c r="S11" s="78">
        <v>172321541</v>
      </c>
      <c r="T11" s="78">
        <v>71614084</v>
      </c>
      <c r="U11" s="80">
        <v>350443277</v>
      </c>
      <c r="V11" s="81">
        <v>42007915</v>
      </c>
    </row>
    <row r="12" spans="1:22" ht="12.75">
      <c r="A12" s="47" t="s">
        <v>565</v>
      </c>
      <c r="B12" s="75" t="s">
        <v>207</v>
      </c>
      <c r="C12" s="76" t="s">
        <v>208</v>
      </c>
      <c r="D12" s="77">
        <v>62435000</v>
      </c>
      <c r="E12" s="78">
        <v>0</v>
      </c>
      <c r="F12" s="78">
        <v>0</v>
      </c>
      <c r="G12" s="78">
        <v>0</v>
      </c>
      <c r="H12" s="78">
        <v>0</v>
      </c>
      <c r="I12" s="78">
        <v>32100</v>
      </c>
      <c r="J12" s="78">
        <v>535000</v>
      </c>
      <c r="K12" s="78">
        <v>130474000</v>
      </c>
      <c r="L12" s="79">
        <v>193476100</v>
      </c>
      <c r="M12" s="77">
        <v>4157557</v>
      </c>
      <c r="N12" s="78">
        <v>0</v>
      </c>
      <c r="O12" s="78">
        <v>0</v>
      </c>
      <c r="P12" s="78">
        <v>0</v>
      </c>
      <c r="Q12" s="78">
        <v>23000</v>
      </c>
      <c r="R12" s="78">
        <v>0</v>
      </c>
      <c r="S12" s="78">
        <v>171046000</v>
      </c>
      <c r="T12" s="78">
        <v>13314954</v>
      </c>
      <c r="U12" s="80">
        <v>188541511</v>
      </c>
      <c r="V12" s="81">
        <v>34077000</v>
      </c>
    </row>
    <row r="13" spans="1:22" ht="12.75">
      <c r="A13" s="47" t="s">
        <v>565</v>
      </c>
      <c r="B13" s="75" t="s">
        <v>209</v>
      </c>
      <c r="C13" s="76" t="s">
        <v>210</v>
      </c>
      <c r="D13" s="77">
        <v>66044101</v>
      </c>
      <c r="E13" s="78">
        <v>34741875</v>
      </c>
      <c r="F13" s="78">
        <v>0</v>
      </c>
      <c r="G13" s="78">
        <v>0</v>
      </c>
      <c r="H13" s="78">
        <v>0</v>
      </c>
      <c r="I13" s="78">
        <v>885243</v>
      </c>
      <c r="J13" s="78">
        <v>206408</v>
      </c>
      <c r="K13" s="78">
        <v>83272155</v>
      </c>
      <c r="L13" s="79">
        <v>185149782</v>
      </c>
      <c r="M13" s="77">
        <v>26249000</v>
      </c>
      <c r="N13" s="78">
        <v>38010563</v>
      </c>
      <c r="O13" s="78">
        <v>0</v>
      </c>
      <c r="P13" s="78">
        <v>0</v>
      </c>
      <c r="Q13" s="78">
        <v>2510000</v>
      </c>
      <c r="R13" s="78">
        <v>0</v>
      </c>
      <c r="S13" s="78">
        <v>116128000</v>
      </c>
      <c r="T13" s="78">
        <v>16668815</v>
      </c>
      <c r="U13" s="80">
        <v>199566378</v>
      </c>
      <c r="V13" s="81">
        <v>23340000</v>
      </c>
    </row>
    <row r="14" spans="1:22" ht="12.75">
      <c r="A14" s="47" t="s">
        <v>565</v>
      </c>
      <c r="B14" s="75" t="s">
        <v>211</v>
      </c>
      <c r="C14" s="76" t="s">
        <v>212</v>
      </c>
      <c r="D14" s="77">
        <v>386418766</v>
      </c>
      <c r="E14" s="78">
        <v>0</v>
      </c>
      <c r="F14" s="78">
        <v>0</v>
      </c>
      <c r="G14" s="78">
        <v>0</v>
      </c>
      <c r="H14" s="78">
        <v>0</v>
      </c>
      <c r="I14" s="78">
        <v>3583600</v>
      </c>
      <c r="J14" s="78">
        <v>88232030</v>
      </c>
      <c r="K14" s="78">
        <v>516790288</v>
      </c>
      <c r="L14" s="79">
        <v>995024684</v>
      </c>
      <c r="M14" s="77">
        <v>426613870</v>
      </c>
      <c r="N14" s="78">
        <v>131135476</v>
      </c>
      <c r="O14" s="78">
        <v>0</v>
      </c>
      <c r="P14" s="78">
        <v>0</v>
      </c>
      <c r="Q14" s="78">
        <v>64958926</v>
      </c>
      <c r="R14" s="78">
        <v>0</v>
      </c>
      <c r="S14" s="78">
        <v>380369000</v>
      </c>
      <c r="T14" s="78">
        <v>171542376</v>
      </c>
      <c r="U14" s="80">
        <v>1174619648</v>
      </c>
      <c r="V14" s="81">
        <v>134311000</v>
      </c>
    </row>
    <row r="15" spans="1:22" ht="12.75">
      <c r="A15" s="47" t="s">
        <v>566</v>
      </c>
      <c r="B15" s="75" t="s">
        <v>496</v>
      </c>
      <c r="C15" s="76" t="s">
        <v>497</v>
      </c>
      <c r="D15" s="77">
        <v>366060730</v>
      </c>
      <c r="E15" s="78">
        <v>0</v>
      </c>
      <c r="F15" s="78">
        <v>79050000</v>
      </c>
      <c r="G15" s="78">
        <v>0</v>
      </c>
      <c r="H15" s="78">
        <v>0</v>
      </c>
      <c r="I15" s="78">
        <v>29512527</v>
      </c>
      <c r="J15" s="78">
        <v>3326427</v>
      </c>
      <c r="K15" s="78">
        <v>457067479</v>
      </c>
      <c r="L15" s="79">
        <v>935017163</v>
      </c>
      <c r="M15" s="77">
        <v>0</v>
      </c>
      <c r="N15" s="78">
        <v>0</v>
      </c>
      <c r="O15" s="78">
        <v>323405307</v>
      </c>
      <c r="P15" s="78">
        <v>128878122</v>
      </c>
      <c r="Q15" s="78">
        <v>0</v>
      </c>
      <c r="R15" s="78">
        <v>0</v>
      </c>
      <c r="S15" s="78">
        <v>805162000</v>
      </c>
      <c r="T15" s="78">
        <v>13137537</v>
      </c>
      <c r="U15" s="80">
        <v>1270582966</v>
      </c>
      <c r="V15" s="81">
        <v>336038000</v>
      </c>
    </row>
    <row r="16" spans="1:22" ht="13.5">
      <c r="A16" s="48"/>
      <c r="B16" s="82" t="s">
        <v>585</v>
      </c>
      <c r="C16" s="83"/>
      <c r="D16" s="84">
        <f aca="true" t="shared" si="1" ref="D16:V16">SUM(D11:D15)</f>
        <v>1004492862</v>
      </c>
      <c r="E16" s="85">
        <f t="shared" si="1"/>
        <v>34741875</v>
      </c>
      <c r="F16" s="85">
        <f t="shared" si="1"/>
        <v>79050000</v>
      </c>
      <c r="G16" s="85">
        <f t="shared" si="1"/>
        <v>0</v>
      </c>
      <c r="H16" s="85">
        <f t="shared" si="1"/>
        <v>0</v>
      </c>
      <c r="I16" s="85">
        <f t="shared" si="1"/>
        <v>34988110</v>
      </c>
      <c r="J16" s="85">
        <f t="shared" si="1"/>
        <v>94047895</v>
      </c>
      <c r="K16" s="85">
        <f t="shared" si="1"/>
        <v>1382256379</v>
      </c>
      <c r="L16" s="86">
        <f t="shared" si="1"/>
        <v>2629577121</v>
      </c>
      <c r="M16" s="84">
        <f t="shared" si="1"/>
        <v>553921204</v>
      </c>
      <c r="N16" s="85">
        <f t="shared" si="1"/>
        <v>169146039</v>
      </c>
      <c r="O16" s="85">
        <f t="shared" si="1"/>
        <v>323405307</v>
      </c>
      <c r="P16" s="85">
        <f t="shared" si="1"/>
        <v>128878122</v>
      </c>
      <c r="Q16" s="85">
        <f t="shared" si="1"/>
        <v>77098801</v>
      </c>
      <c r="R16" s="85">
        <f t="shared" si="1"/>
        <v>0</v>
      </c>
      <c r="S16" s="85">
        <f t="shared" si="1"/>
        <v>1645026541</v>
      </c>
      <c r="T16" s="85">
        <f t="shared" si="1"/>
        <v>286277766</v>
      </c>
      <c r="U16" s="87">
        <f t="shared" si="1"/>
        <v>3183753780</v>
      </c>
      <c r="V16" s="88">
        <f t="shared" si="1"/>
        <v>569773915</v>
      </c>
    </row>
    <row r="17" spans="1:22" ht="12.75">
      <c r="A17" s="47" t="s">
        <v>565</v>
      </c>
      <c r="B17" s="75" t="s">
        <v>213</v>
      </c>
      <c r="C17" s="76" t="s">
        <v>214</v>
      </c>
      <c r="D17" s="77">
        <v>69289989</v>
      </c>
      <c r="E17" s="78">
        <v>0</v>
      </c>
      <c r="F17" s="78">
        <v>0</v>
      </c>
      <c r="G17" s="78">
        <v>0</v>
      </c>
      <c r="H17" s="78">
        <v>0</v>
      </c>
      <c r="I17" s="78">
        <v>50000</v>
      </c>
      <c r="J17" s="78">
        <v>0</v>
      </c>
      <c r="K17" s="78">
        <v>91071400</v>
      </c>
      <c r="L17" s="79">
        <v>160411389</v>
      </c>
      <c r="M17" s="77">
        <v>38372000</v>
      </c>
      <c r="N17" s="78">
        <v>0</v>
      </c>
      <c r="O17" s="78">
        <v>0</v>
      </c>
      <c r="P17" s="78">
        <v>0</v>
      </c>
      <c r="Q17" s="78">
        <v>2194200</v>
      </c>
      <c r="R17" s="78">
        <v>0</v>
      </c>
      <c r="S17" s="78">
        <v>139987000</v>
      </c>
      <c r="T17" s="78">
        <v>13135500</v>
      </c>
      <c r="U17" s="80">
        <v>193688700</v>
      </c>
      <c r="V17" s="81">
        <v>27591000</v>
      </c>
    </row>
    <row r="18" spans="1:22" ht="12.75">
      <c r="A18" s="47" t="s">
        <v>565</v>
      </c>
      <c r="B18" s="75" t="s">
        <v>215</v>
      </c>
      <c r="C18" s="76" t="s">
        <v>216</v>
      </c>
      <c r="D18" s="77">
        <v>120066141</v>
      </c>
      <c r="E18" s="78">
        <v>116495632</v>
      </c>
      <c r="F18" s="78">
        <v>0</v>
      </c>
      <c r="G18" s="78">
        <v>0</v>
      </c>
      <c r="H18" s="78">
        <v>0</v>
      </c>
      <c r="I18" s="78">
        <v>7175528</v>
      </c>
      <c r="J18" s="78">
        <v>10420855</v>
      </c>
      <c r="K18" s="78">
        <v>155214942</v>
      </c>
      <c r="L18" s="79">
        <v>409373098</v>
      </c>
      <c r="M18" s="77">
        <v>210309533</v>
      </c>
      <c r="N18" s="78">
        <v>89411816</v>
      </c>
      <c r="O18" s="78">
        <v>0</v>
      </c>
      <c r="P18" s="78">
        <v>0</v>
      </c>
      <c r="Q18" s="78">
        <v>6397362</v>
      </c>
      <c r="R18" s="78">
        <v>130281</v>
      </c>
      <c r="S18" s="78">
        <v>99937000</v>
      </c>
      <c r="T18" s="78">
        <v>28722022</v>
      </c>
      <c r="U18" s="80">
        <v>434908014</v>
      </c>
      <c r="V18" s="81">
        <v>23039000</v>
      </c>
    </row>
    <row r="19" spans="1:22" ht="12.75">
      <c r="A19" s="47" t="s">
        <v>565</v>
      </c>
      <c r="B19" s="75" t="s">
        <v>217</v>
      </c>
      <c r="C19" s="76" t="s">
        <v>218</v>
      </c>
      <c r="D19" s="77">
        <v>38624000</v>
      </c>
      <c r="E19" s="78">
        <v>73754000</v>
      </c>
      <c r="F19" s="78">
        <v>0</v>
      </c>
      <c r="G19" s="78">
        <v>0</v>
      </c>
      <c r="H19" s="78">
        <v>0</v>
      </c>
      <c r="I19" s="78">
        <v>1147000</v>
      </c>
      <c r="J19" s="78">
        <v>16500000</v>
      </c>
      <c r="K19" s="78">
        <v>46049000</v>
      </c>
      <c r="L19" s="79">
        <v>176074000</v>
      </c>
      <c r="M19" s="77">
        <v>21230000</v>
      </c>
      <c r="N19" s="78">
        <v>69639000</v>
      </c>
      <c r="O19" s="78">
        <v>0</v>
      </c>
      <c r="P19" s="78">
        <v>0</v>
      </c>
      <c r="Q19" s="78">
        <v>4011000</v>
      </c>
      <c r="R19" s="78">
        <v>0</v>
      </c>
      <c r="S19" s="78">
        <v>55175000</v>
      </c>
      <c r="T19" s="78">
        <v>19336000</v>
      </c>
      <c r="U19" s="80">
        <v>169391000</v>
      </c>
      <c r="V19" s="81">
        <v>12031000</v>
      </c>
    </row>
    <row r="20" spans="1:22" ht="12.75">
      <c r="A20" s="47" t="s">
        <v>565</v>
      </c>
      <c r="B20" s="75" t="s">
        <v>219</v>
      </c>
      <c r="C20" s="76" t="s">
        <v>220</v>
      </c>
      <c r="D20" s="77">
        <v>27203388</v>
      </c>
      <c r="E20" s="78">
        <v>0</v>
      </c>
      <c r="F20" s="78">
        <v>0</v>
      </c>
      <c r="G20" s="78">
        <v>0</v>
      </c>
      <c r="H20" s="78">
        <v>0</v>
      </c>
      <c r="I20" s="78">
        <v>26689</v>
      </c>
      <c r="J20" s="78">
        <v>1647047</v>
      </c>
      <c r="K20" s="78">
        <v>30297393</v>
      </c>
      <c r="L20" s="79">
        <v>59174517</v>
      </c>
      <c r="M20" s="77">
        <v>5490157</v>
      </c>
      <c r="N20" s="78">
        <v>0</v>
      </c>
      <c r="O20" s="78">
        <v>0</v>
      </c>
      <c r="P20" s="78">
        <v>0</v>
      </c>
      <c r="Q20" s="78">
        <v>60806</v>
      </c>
      <c r="R20" s="78">
        <v>-291500</v>
      </c>
      <c r="S20" s="78">
        <v>54078000</v>
      </c>
      <c r="T20" s="78">
        <v>2236737</v>
      </c>
      <c r="U20" s="80">
        <v>61574200</v>
      </c>
      <c r="V20" s="81">
        <v>11719000</v>
      </c>
    </row>
    <row r="21" spans="1:22" ht="12.75">
      <c r="A21" s="47" t="s">
        <v>565</v>
      </c>
      <c r="B21" s="75" t="s">
        <v>67</v>
      </c>
      <c r="C21" s="76" t="s">
        <v>68</v>
      </c>
      <c r="D21" s="77">
        <v>1368957002</v>
      </c>
      <c r="E21" s="78">
        <v>1657657765</v>
      </c>
      <c r="F21" s="78">
        <v>570735070</v>
      </c>
      <c r="G21" s="78">
        <v>74336</v>
      </c>
      <c r="H21" s="78">
        <v>0</v>
      </c>
      <c r="I21" s="78">
        <v>43287197</v>
      </c>
      <c r="J21" s="78">
        <v>116788701</v>
      </c>
      <c r="K21" s="78">
        <v>1461115638</v>
      </c>
      <c r="L21" s="79">
        <v>5218615709</v>
      </c>
      <c r="M21" s="77">
        <v>954887191</v>
      </c>
      <c r="N21" s="78">
        <v>2326839370</v>
      </c>
      <c r="O21" s="78">
        <v>682619478</v>
      </c>
      <c r="P21" s="78">
        <v>145296314</v>
      </c>
      <c r="Q21" s="78">
        <v>112652561</v>
      </c>
      <c r="R21" s="78">
        <v>0</v>
      </c>
      <c r="S21" s="78">
        <v>1085742377</v>
      </c>
      <c r="T21" s="78">
        <v>454461330</v>
      </c>
      <c r="U21" s="80">
        <v>5762498621</v>
      </c>
      <c r="V21" s="81">
        <v>394145061</v>
      </c>
    </row>
    <row r="22" spans="1:22" ht="12.75">
      <c r="A22" s="47" t="s">
        <v>565</v>
      </c>
      <c r="B22" s="75" t="s">
        <v>221</v>
      </c>
      <c r="C22" s="76" t="s">
        <v>222</v>
      </c>
      <c r="D22" s="77">
        <v>34483125</v>
      </c>
      <c r="E22" s="78">
        <v>0</v>
      </c>
      <c r="F22" s="78">
        <v>0</v>
      </c>
      <c r="G22" s="78">
        <v>0</v>
      </c>
      <c r="H22" s="78">
        <v>0</v>
      </c>
      <c r="I22" s="78">
        <v>207260</v>
      </c>
      <c r="J22" s="78">
        <v>728000</v>
      </c>
      <c r="K22" s="78">
        <v>75133776</v>
      </c>
      <c r="L22" s="79">
        <v>110552161</v>
      </c>
      <c r="M22" s="77">
        <v>14843310</v>
      </c>
      <c r="N22" s="78">
        <v>0</v>
      </c>
      <c r="O22" s="78">
        <v>0</v>
      </c>
      <c r="P22" s="78">
        <v>0</v>
      </c>
      <c r="Q22" s="78">
        <v>596070</v>
      </c>
      <c r="R22" s="78">
        <v>0</v>
      </c>
      <c r="S22" s="78">
        <v>86290450</v>
      </c>
      <c r="T22" s="78">
        <v>10998324</v>
      </c>
      <c r="U22" s="80">
        <v>112728154</v>
      </c>
      <c r="V22" s="81">
        <v>16943450</v>
      </c>
    </row>
    <row r="23" spans="1:22" ht="12.75">
      <c r="A23" s="47" t="s">
        <v>565</v>
      </c>
      <c r="B23" s="75" t="s">
        <v>223</v>
      </c>
      <c r="C23" s="76" t="s">
        <v>224</v>
      </c>
      <c r="D23" s="77">
        <v>49987077</v>
      </c>
      <c r="E23" s="78">
        <v>0</v>
      </c>
      <c r="F23" s="78">
        <v>0</v>
      </c>
      <c r="G23" s="78">
        <v>0</v>
      </c>
      <c r="H23" s="78">
        <v>0</v>
      </c>
      <c r="I23" s="78">
        <v>31888</v>
      </c>
      <c r="J23" s="78">
        <v>2133246</v>
      </c>
      <c r="K23" s="78">
        <v>74341512</v>
      </c>
      <c r="L23" s="79">
        <v>126493723</v>
      </c>
      <c r="M23" s="77">
        <v>15942408</v>
      </c>
      <c r="N23" s="78">
        <v>0</v>
      </c>
      <c r="O23" s="78">
        <v>0</v>
      </c>
      <c r="P23" s="78">
        <v>0</v>
      </c>
      <c r="Q23" s="78">
        <v>1204160</v>
      </c>
      <c r="R23" s="78">
        <v>0</v>
      </c>
      <c r="S23" s="78">
        <v>97751000</v>
      </c>
      <c r="T23" s="78">
        <v>6308706</v>
      </c>
      <c r="U23" s="80">
        <v>121206274</v>
      </c>
      <c r="V23" s="81">
        <v>17519900</v>
      </c>
    </row>
    <row r="24" spans="1:22" ht="12.75">
      <c r="A24" s="47" t="s">
        <v>566</v>
      </c>
      <c r="B24" s="75" t="s">
        <v>498</v>
      </c>
      <c r="C24" s="76" t="s">
        <v>499</v>
      </c>
      <c r="D24" s="77">
        <v>251629137</v>
      </c>
      <c r="E24" s="78">
        <v>0</v>
      </c>
      <c r="F24" s="78">
        <v>146803250</v>
      </c>
      <c r="G24" s="78">
        <v>0</v>
      </c>
      <c r="H24" s="78">
        <v>0</v>
      </c>
      <c r="I24" s="78">
        <v>23852495</v>
      </c>
      <c r="J24" s="78">
        <v>102908664</v>
      </c>
      <c r="K24" s="78">
        <v>310801985</v>
      </c>
      <c r="L24" s="79">
        <v>835995531</v>
      </c>
      <c r="M24" s="77">
        <v>0</v>
      </c>
      <c r="N24" s="78">
        <v>0</v>
      </c>
      <c r="O24" s="78">
        <v>343725162</v>
      </c>
      <c r="P24" s="78">
        <v>26266723</v>
      </c>
      <c r="Q24" s="78">
        <v>0</v>
      </c>
      <c r="R24" s="78">
        <v>0</v>
      </c>
      <c r="S24" s="78">
        <v>741384250</v>
      </c>
      <c r="T24" s="78">
        <v>30245750</v>
      </c>
      <c r="U24" s="80">
        <v>1141621885</v>
      </c>
      <c r="V24" s="81">
        <v>211944000</v>
      </c>
    </row>
    <row r="25" spans="1:22" ht="13.5">
      <c r="A25" s="48"/>
      <c r="B25" s="82" t="s">
        <v>586</v>
      </c>
      <c r="C25" s="83"/>
      <c r="D25" s="84">
        <f aca="true" t="shared" si="2" ref="D25:V25">SUM(D17:D24)</f>
        <v>1960239859</v>
      </c>
      <c r="E25" s="85">
        <f t="shared" si="2"/>
        <v>1847907397</v>
      </c>
      <c r="F25" s="85">
        <f t="shared" si="2"/>
        <v>717538320</v>
      </c>
      <c r="G25" s="85">
        <f t="shared" si="2"/>
        <v>74336</v>
      </c>
      <c r="H25" s="85">
        <f t="shared" si="2"/>
        <v>0</v>
      </c>
      <c r="I25" s="85">
        <f t="shared" si="2"/>
        <v>75778057</v>
      </c>
      <c r="J25" s="85">
        <f t="shared" si="2"/>
        <v>251126513</v>
      </c>
      <c r="K25" s="85">
        <f t="shared" si="2"/>
        <v>2244025646</v>
      </c>
      <c r="L25" s="86">
        <f t="shared" si="2"/>
        <v>7096690128</v>
      </c>
      <c r="M25" s="84">
        <f t="shared" si="2"/>
        <v>1261074599</v>
      </c>
      <c r="N25" s="85">
        <f t="shared" si="2"/>
        <v>2485890186</v>
      </c>
      <c r="O25" s="85">
        <f t="shared" si="2"/>
        <v>1026344640</v>
      </c>
      <c r="P25" s="85">
        <f t="shared" si="2"/>
        <v>171563037</v>
      </c>
      <c r="Q25" s="85">
        <f t="shared" si="2"/>
        <v>127116159</v>
      </c>
      <c r="R25" s="85">
        <f t="shared" si="2"/>
        <v>-161219</v>
      </c>
      <c r="S25" s="85">
        <f t="shared" si="2"/>
        <v>2360345077</v>
      </c>
      <c r="T25" s="85">
        <f t="shared" si="2"/>
        <v>565444369</v>
      </c>
      <c r="U25" s="87">
        <f t="shared" si="2"/>
        <v>7997616848</v>
      </c>
      <c r="V25" s="88">
        <f t="shared" si="2"/>
        <v>714932411</v>
      </c>
    </row>
    <row r="26" spans="1:22" ht="12.75">
      <c r="A26" s="47" t="s">
        <v>565</v>
      </c>
      <c r="B26" s="75" t="s">
        <v>225</v>
      </c>
      <c r="C26" s="76" t="s">
        <v>226</v>
      </c>
      <c r="D26" s="77">
        <v>85066728</v>
      </c>
      <c r="E26" s="78">
        <v>0</v>
      </c>
      <c r="F26" s="78">
        <v>0</v>
      </c>
      <c r="G26" s="78">
        <v>0</v>
      </c>
      <c r="H26" s="78">
        <v>0</v>
      </c>
      <c r="I26" s="78">
        <v>2002600</v>
      </c>
      <c r="J26" s="78">
        <v>4081835</v>
      </c>
      <c r="K26" s="78">
        <v>101749322</v>
      </c>
      <c r="L26" s="79">
        <v>192900485</v>
      </c>
      <c r="M26" s="77">
        <v>33854067</v>
      </c>
      <c r="N26" s="78">
        <v>0</v>
      </c>
      <c r="O26" s="78">
        <v>0</v>
      </c>
      <c r="P26" s="78">
        <v>0</v>
      </c>
      <c r="Q26" s="78">
        <v>2375980</v>
      </c>
      <c r="R26" s="78">
        <v>0</v>
      </c>
      <c r="S26" s="78">
        <v>160606000</v>
      </c>
      <c r="T26" s="78">
        <v>14964790</v>
      </c>
      <c r="U26" s="80">
        <v>211800837</v>
      </c>
      <c r="V26" s="81">
        <v>28304000</v>
      </c>
    </row>
    <row r="27" spans="1:22" ht="12.75">
      <c r="A27" s="47" t="s">
        <v>565</v>
      </c>
      <c r="B27" s="75" t="s">
        <v>227</v>
      </c>
      <c r="C27" s="76" t="s">
        <v>228</v>
      </c>
      <c r="D27" s="77">
        <v>159905442</v>
      </c>
      <c r="E27" s="78">
        <v>182575000</v>
      </c>
      <c r="F27" s="78">
        <v>0</v>
      </c>
      <c r="G27" s="78">
        <v>0</v>
      </c>
      <c r="H27" s="78">
        <v>0</v>
      </c>
      <c r="I27" s="78">
        <v>1055995</v>
      </c>
      <c r="J27" s="78">
        <v>7377968</v>
      </c>
      <c r="K27" s="78">
        <v>175995461</v>
      </c>
      <c r="L27" s="79">
        <v>526909866</v>
      </c>
      <c r="M27" s="77">
        <v>109918309</v>
      </c>
      <c r="N27" s="78">
        <v>242740000</v>
      </c>
      <c r="O27" s="78">
        <v>0</v>
      </c>
      <c r="P27" s="78">
        <v>0</v>
      </c>
      <c r="Q27" s="78">
        <v>4389000</v>
      </c>
      <c r="R27" s="78">
        <v>0</v>
      </c>
      <c r="S27" s="78">
        <v>224268000</v>
      </c>
      <c r="T27" s="78">
        <v>10507691</v>
      </c>
      <c r="U27" s="80">
        <v>591823000</v>
      </c>
      <c r="V27" s="81">
        <v>42661000</v>
      </c>
    </row>
    <row r="28" spans="1:22" ht="12.75">
      <c r="A28" s="47" t="s">
        <v>565</v>
      </c>
      <c r="B28" s="75" t="s">
        <v>229</v>
      </c>
      <c r="C28" s="76" t="s">
        <v>230</v>
      </c>
      <c r="D28" s="77">
        <v>336850970</v>
      </c>
      <c r="E28" s="78">
        <v>239132541</v>
      </c>
      <c r="F28" s="78">
        <v>0</v>
      </c>
      <c r="G28" s="78">
        <v>0</v>
      </c>
      <c r="H28" s="78">
        <v>0</v>
      </c>
      <c r="I28" s="78">
        <v>406509</v>
      </c>
      <c r="J28" s="78">
        <v>60025600</v>
      </c>
      <c r="K28" s="78">
        <v>397032990</v>
      </c>
      <c r="L28" s="79">
        <v>1033448610</v>
      </c>
      <c r="M28" s="77">
        <v>203556084</v>
      </c>
      <c r="N28" s="78">
        <v>349066594</v>
      </c>
      <c r="O28" s="78">
        <v>0</v>
      </c>
      <c r="P28" s="78">
        <v>0</v>
      </c>
      <c r="Q28" s="78">
        <v>23369456</v>
      </c>
      <c r="R28" s="78">
        <v>0</v>
      </c>
      <c r="S28" s="78">
        <v>315977000</v>
      </c>
      <c r="T28" s="78">
        <v>62974448</v>
      </c>
      <c r="U28" s="80">
        <v>954943582</v>
      </c>
      <c r="V28" s="81">
        <v>70650780</v>
      </c>
    </row>
    <row r="29" spans="1:22" ht="12.75">
      <c r="A29" s="47" t="s">
        <v>566</v>
      </c>
      <c r="B29" s="75" t="s">
        <v>500</v>
      </c>
      <c r="C29" s="76" t="s">
        <v>501</v>
      </c>
      <c r="D29" s="77">
        <v>286515511</v>
      </c>
      <c r="E29" s="78">
        <v>0</v>
      </c>
      <c r="F29" s="78">
        <v>6942032</v>
      </c>
      <c r="G29" s="78">
        <v>0</v>
      </c>
      <c r="H29" s="78">
        <v>0</v>
      </c>
      <c r="I29" s="78">
        <v>591370</v>
      </c>
      <c r="J29" s="78">
        <v>144006334</v>
      </c>
      <c r="K29" s="78">
        <v>313128612</v>
      </c>
      <c r="L29" s="79">
        <v>751183859</v>
      </c>
      <c r="M29" s="77">
        <v>0</v>
      </c>
      <c r="N29" s="78">
        <v>0</v>
      </c>
      <c r="O29" s="78">
        <v>274720000</v>
      </c>
      <c r="P29" s="78">
        <v>32694433</v>
      </c>
      <c r="Q29" s="78">
        <v>0</v>
      </c>
      <c r="R29" s="78">
        <v>0</v>
      </c>
      <c r="S29" s="78">
        <v>854035000</v>
      </c>
      <c r="T29" s="78">
        <v>64480153</v>
      </c>
      <c r="U29" s="80">
        <v>1225929586</v>
      </c>
      <c r="V29" s="81">
        <v>420034000</v>
      </c>
    </row>
    <row r="30" spans="1:22" ht="13.5">
      <c r="A30" s="48"/>
      <c r="B30" s="82" t="s">
        <v>587</v>
      </c>
      <c r="C30" s="83"/>
      <c r="D30" s="84">
        <f aca="true" t="shared" si="3" ref="D30:V30">SUM(D26:D29)</f>
        <v>868338651</v>
      </c>
      <c r="E30" s="85">
        <f t="shared" si="3"/>
        <v>421707541</v>
      </c>
      <c r="F30" s="85">
        <f t="shared" si="3"/>
        <v>6942032</v>
      </c>
      <c r="G30" s="85">
        <f t="shared" si="3"/>
        <v>0</v>
      </c>
      <c r="H30" s="85">
        <f t="shared" si="3"/>
        <v>0</v>
      </c>
      <c r="I30" s="85">
        <f t="shared" si="3"/>
        <v>4056474</v>
      </c>
      <c r="J30" s="85">
        <f t="shared" si="3"/>
        <v>215491737</v>
      </c>
      <c r="K30" s="85">
        <f t="shared" si="3"/>
        <v>987906385</v>
      </c>
      <c r="L30" s="86">
        <f t="shared" si="3"/>
        <v>2504442820</v>
      </c>
      <c r="M30" s="84">
        <f t="shared" si="3"/>
        <v>347328460</v>
      </c>
      <c r="N30" s="85">
        <f t="shared" si="3"/>
        <v>591806594</v>
      </c>
      <c r="O30" s="85">
        <f t="shared" si="3"/>
        <v>274720000</v>
      </c>
      <c r="P30" s="85">
        <f t="shared" si="3"/>
        <v>32694433</v>
      </c>
      <c r="Q30" s="85">
        <f t="shared" si="3"/>
        <v>30134436</v>
      </c>
      <c r="R30" s="85">
        <f t="shared" si="3"/>
        <v>0</v>
      </c>
      <c r="S30" s="85">
        <f t="shared" si="3"/>
        <v>1554886000</v>
      </c>
      <c r="T30" s="85">
        <f t="shared" si="3"/>
        <v>152927082</v>
      </c>
      <c r="U30" s="87">
        <f t="shared" si="3"/>
        <v>2984497005</v>
      </c>
      <c r="V30" s="88">
        <f t="shared" si="3"/>
        <v>561649780</v>
      </c>
    </row>
    <row r="31" spans="1:22" ht="12.75">
      <c r="A31" s="47" t="s">
        <v>565</v>
      </c>
      <c r="B31" s="75" t="s">
        <v>231</v>
      </c>
      <c r="C31" s="76" t="s">
        <v>232</v>
      </c>
      <c r="D31" s="77">
        <v>140405599</v>
      </c>
      <c r="E31" s="78">
        <v>89828449</v>
      </c>
      <c r="F31" s="78">
        <v>0</v>
      </c>
      <c r="G31" s="78">
        <v>0</v>
      </c>
      <c r="H31" s="78">
        <v>0</v>
      </c>
      <c r="I31" s="78">
        <v>0</v>
      </c>
      <c r="J31" s="78">
        <v>7759345</v>
      </c>
      <c r="K31" s="78">
        <v>99043555</v>
      </c>
      <c r="L31" s="79">
        <v>337036948</v>
      </c>
      <c r="M31" s="77">
        <v>83119182</v>
      </c>
      <c r="N31" s="78">
        <v>136726585</v>
      </c>
      <c r="O31" s="78">
        <v>0</v>
      </c>
      <c r="P31" s="78">
        <v>0</v>
      </c>
      <c r="Q31" s="78">
        <v>23876699</v>
      </c>
      <c r="R31" s="78">
        <v>0</v>
      </c>
      <c r="S31" s="78">
        <v>84672999</v>
      </c>
      <c r="T31" s="78">
        <v>25093780</v>
      </c>
      <c r="U31" s="80">
        <v>353489245</v>
      </c>
      <c r="V31" s="81">
        <v>15210000</v>
      </c>
    </row>
    <row r="32" spans="1:22" ht="12.75">
      <c r="A32" s="47" t="s">
        <v>565</v>
      </c>
      <c r="B32" s="75" t="s">
        <v>233</v>
      </c>
      <c r="C32" s="76" t="s">
        <v>234</v>
      </c>
      <c r="D32" s="77">
        <v>76564760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2494062</v>
      </c>
      <c r="K32" s="78">
        <v>110938787</v>
      </c>
      <c r="L32" s="79">
        <v>189997609</v>
      </c>
      <c r="M32" s="77">
        <v>19000000</v>
      </c>
      <c r="N32" s="78">
        <v>19122863</v>
      </c>
      <c r="O32" s="78">
        <v>0</v>
      </c>
      <c r="P32" s="78">
        <v>0</v>
      </c>
      <c r="Q32" s="78">
        <v>2406676</v>
      </c>
      <c r="R32" s="78">
        <v>0</v>
      </c>
      <c r="S32" s="78">
        <v>182679000</v>
      </c>
      <c r="T32" s="78">
        <v>11545262</v>
      </c>
      <c r="U32" s="80">
        <v>234753801</v>
      </c>
      <c r="V32" s="81">
        <v>43198000</v>
      </c>
    </row>
    <row r="33" spans="1:22" ht="12.75">
      <c r="A33" s="47" t="s">
        <v>565</v>
      </c>
      <c r="B33" s="75" t="s">
        <v>235</v>
      </c>
      <c r="C33" s="76" t="s">
        <v>236</v>
      </c>
      <c r="D33" s="77">
        <v>75162084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432000</v>
      </c>
      <c r="K33" s="78">
        <v>107666360</v>
      </c>
      <c r="L33" s="79">
        <v>183260444</v>
      </c>
      <c r="M33" s="77">
        <v>9979200</v>
      </c>
      <c r="N33" s="78">
        <v>0</v>
      </c>
      <c r="O33" s="78">
        <v>0</v>
      </c>
      <c r="P33" s="78">
        <v>0</v>
      </c>
      <c r="Q33" s="78">
        <v>525000</v>
      </c>
      <c r="R33" s="78">
        <v>378000</v>
      </c>
      <c r="S33" s="78">
        <v>185475</v>
      </c>
      <c r="T33" s="78">
        <v>16362000</v>
      </c>
      <c r="U33" s="80">
        <v>27429675</v>
      </c>
      <c r="V33" s="81">
        <v>0</v>
      </c>
    </row>
    <row r="34" spans="1:22" ht="12.75">
      <c r="A34" s="47" t="s">
        <v>565</v>
      </c>
      <c r="B34" s="75" t="s">
        <v>237</v>
      </c>
      <c r="C34" s="76" t="s">
        <v>238</v>
      </c>
      <c r="D34" s="77">
        <v>125300122</v>
      </c>
      <c r="E34" s="78">
        <v>58555040</v>
      </c>
      <c r="F34" s="78">
        <v>0</v>
      </c>
      <c r="G34" s="78">
        <v>0</v>
      </c>
      <c r="H34" s="78">
        <v>0</v>
      </c>
      <c r="I34" s="78">
        <v>0</v>
      </c>
      <c r="J34" s="78">
        <v>19553330</v>
      </c>
      <c r="K34" s="78">
        <v>115932739</v>
      </c>
      <c r="L34" s="79">
        <v>319341231</v>
      </c>
      <c r="M34" s="77">
        <v>41887208</v>
      </c>
      <c r="N34" s="78">
        <v>82255750</v>
      </c>
      <c r="O34" s="78">
        <v>9521956</v>
      </c>
      <c r="P34" s="78">
        <v>0</v>
      </c>
      <c r="Q34" s="78">
        <v>0</v>
      </c>
      <c r="R34" s="78">
        <v>0</v>
      </c>
      <c r="S34" s="78">
        <v>168599000</v>
      </c>
      <c r="T34" s="78">
        <v>20326644</v>
      </c>
      <c r="U34" s="80">
        <v>322590558</v>
      </c>
      <c r="V34" s="81">
        <v>38802000</v>
      </c>
    </row>
    <row r="35" spans="1:22" ht="12.75">
      <c r="A35" s="47" t="s">
        <v>566</v>
      </c>
      <c r="B35" s="75" t="s">
        <v>502</v>
      </c>
      <c r="C35" s="76" t="s">
        <v>503</v>
      </c>
      <c r="D35" s="77">
        <v>161829646</v>
      </c>
      <c r="E35" s="78">
        <v>0</v>
      </c>
      <c r="F35" s="78">
        <v>19848080</v>
      </c>
      <c r="G35" s="78">
        <v>0</v>
      </c>
      <c r="H35" s="78">
        <v>0</v>
      </c>
      <c r="I35" s="78">
        <v>0</v>
      </c>
      <c r="J35" s="78">
        <v>13598278</v>
      </c>
      <c r="K35" s="78">
        <v>252162629</v>
      </c>
      <c r="L35" s="79">
        <v>447438633</v>
      </c>
      <c r="M35" s="77">
        <v>0</v>
      </c>
      <c r="N35" s="78">
        <v>0</v>
      </c>
      <c r="O35" s="78">
        <v>39906933</v>
      </c>
      <c r="P35" s="78">
        <v>15747744</v>
      </c>
      <c r="Q35" s="78">
        <v>0</v>
      </c>
      <c r="R35" s="78">
        <v>0</v>
      </c>
      <c r="S35" s="78">
        <v>676020000</v>
      </c>
      <c r="T35" s="78">
        <v>30591526</v>
      </c>
      <c r="U35" s="80">
        <v>762266203</v>
      </c>
      <c r="V35" s="81">
        <v>321102000</v>
      </c>
    </row>
    <row r="36" spans="1:22" ht="13.5">
      <c r="A36" s="48"/>
      <c r="B36" s="82" t="s">
        <v>588</v>
      </c>
      <c r="C36" s="83"/>
      <c r="D36" s="84">
        <f aca="true" t="shared" si="4" ref="D36:V36">SUM(D31:D35)</f>
        <v>579262211</v>
      </c>
      <c r="E36" s="85">
        <f t="shared" si="4"/>
        <v>148383489</v>
      </c>
      <c r="F36" s="85">
        <f t="shared" si="4"/>
        <v>19848080</v>
      </c>
      <c r="G36" s="85">
        <f t="shared" si="4"/>
        <v>0</v>
      </c>
      <c r="H36" s="85">
        <f t="shared" si="4"/>
        <v>0</v>
      </c>
      <c r="I36" s="85">
        <f t="shared" si="4"/>
        <v>0</v>
      </c>
      <c r="J36" s="85">
        <f t="shared" si="4"/>
        <v>43837015</v>
      </c>
      <c r="K36" s="85">
        <f t="shared" si="4"/>
        <v>685744070</v>
      </c>
      <c r="L36" s="86">
        <f t="shared" si="4"/>
        <v>1477074865</v>
      </c>
      <c r="M36" s="84">
        <f t="shared" si="4"/>
        <v>153985590</v>
      </c>
      <c r="N36" s="85">
        <f t="shared" si="4"/>
        <v>238105198</v>
      </c>
      <c r="O36" s="85">
        <f t="shared" si="4"/>
        <v>49428889</v>
      </c>
      <c r="P36" s="85">
        <f t="shared" si="4"/>
        <v>15747744</v>
      </c>
      <c r="Q36" s="85">
        <f t="shared" si="4"/>
        <v>26808375</v>
      </c>
      <c r="R36" s="85">
        <f t="shared" si="4"/>
        <v>378000</v>
      </c>
      <c r="S36" s="85">
        <f t="shared" si="4"/>
        <v>1112156474</v>
      </c>
      <c r="T36" s="85">
        <f t="shared" si="4"/>
        <v>103919212</v>
      </c>
      <c r="U36" s="87">
        <f t="shared" si="4"/>
        <v>1700529482</v>
      </c>
      <c r="V36" s="88">
        <f t="shared" si="4"/>
        <v>418312000</v>
      </c>
    </row>
    <row r="37" spans="1:22" ht="12.75">
      <c r="A37" s="47" t="s">
        <v>565</v>
      </c>
      <c r="B37" s="75" t="s">
        <v>69</v>
      </c>
      <c r="C37" s="76" t="s">
        <v>70</v>
      </c>
      <c r="D37" s="77">
        <v>475719795</v>
      </c>
      <c r="E37" s="78">
        <v>556825020</v>
      </c>
      <c r="F37" s="78">
        <v>103320552</v>
      </c>
      <c r="G37" s="78">
        <v>0</v>
      </c>
      <c r="H37" s="78">
        <v>0</v>
      </c>
      <c r="I37" s="78">
        <v>41570966</v>
      </c>
      <c r="J37" s="78">
        <v>173289274</v>
      </c>
      <c r="K37" s="78">
        <v>834354832</v>
      </c>
      <c r="L37" s="79">
        <v>2185080439</v>
      </c>
      <c r="M37" s="77">
        <v>310272645</v>
      </c>
      <c r="N37" s="78">
        <v>719464416</v>
      </c>
      <c r="O37" s="78">
        <v>170798976</v>
      </c>
      <c r="P37" s="78">
        <v>100430703</v>
      </c>
      <c r="Q37" s="78">
        <v>67680091</v>
      </c>
      <c r="R37" s="78">
        <v>0</v>
      </c>
      <c r="S37" s="78">
        <v>591065000</v>
      </c>
      <c r="T37" s="78">
        <v>71674175</v>
      </c>
      <c r="U37" s="80">
        <v>2031386006</v>
      </c>
      <c r="V37" s="81">
        <v>175568000</v>
      </c>
    </row>
    <row r="38" spans="1:22" ht="12.75">
      <c r="A38" s="47" t="s">
        <v>565</v>
      </c>
      <c r="B38" s="75" t="s">
        <v>239</v>
      </c>
      <c r="C38" s="76" t="s">
        <v>240</v>
      </c>
      <c r="D38" s="77">
        <v>31936988</v>
      </c>
      <c r="E38" s="78">
        <v>11500687</v>
      </c>
      <c r="F38" s="78">
        <v>0</v>
      </c>
      <c r="G38" s="78">
        <v>0</v>
      </c>
      <c r="H38" s="78">
        <v>0</v>
      </c>
      <c r="I38" s="78">
        <v>87555</v>
      </c>
      <c r="J38" s="78">
        <v>1466906</v>
      </c>
      <c r="K38" s="78">
        <v>33623642</v>
      </c>
      <c r="L38" s="79">
        <v>78615778</v>
      </c>
      <c r="M38" s="77">
        <v>22318739</v>
      </c>
      <c r="N38" s="78">
        <v>16688069</v>
      </c>
      <c r="O38" s="78">
        <v>0</v>
      </c>
      <c r="P38" s="78">
        <v>0</v>
      </c>
      <c r="Q38" s="78">
        <v>1853915</v>
      </c>
      <c r="R38" s="78">
        <v>0</v>
      </c>
      <c r="S38" s="78">
        <v>50150000</v>
      </c>
      <c r="T38" s="78">
        <v>4634991</v>
      </c>
      <c r="U38" s="80">
        <v>95645714</v>
      </c>
      <c r="V38" s="81">
        <v>15742000</v>
      </c>
    </row>
    <row r="39" spans="1:22" ht="12.75">
      <c r="A39" s="47" t="s">
        <v>565</v>
      </c>
      <c r="B39" s="75" t="s">
        <v>241</v>
      </c>
      <c r="C39" s="76" t="s">
        <v>242</v>
      </c>
      <c r="D39" s="77">
        <v>40866494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195824418</v>
      </c>
      <c r="L39" s="79">
        <v>236690912</v>
      </c>
      <c r="M39" s="77">
        <v>20214893</v>
      </c>
      <c r="N39" s="78">
        <v>0</v>
      </c>
      <c r="O39" s="78">
        <v>0</v>
      </c>
      <c r="P39" s="78">
        <v>0</v>
      </c>
      <c r="Q39" s="78">
        <v>0</v>
      </c>
      <c r="R39" s="78">
        <v>1234175</v>
      </c>
      <c r="S39" s="78">
        <v>115455605</v>
      </c>
      <c r="T39" s="78">
        <v>51982458</v>
      </c>
      <c r="U39" s="80">
        <v>188887131</v>
      </c>
      <c r="V39" s="81">
        <v>21766000</v>
      </c>
    </row>
    <row r="40" spans="1:22" ht="12.75">
      <c r="A40" s="47" t="s">
        <v>566</v>
      </c>
      <c r="B40" s="75" t="s">
        <v>504</v>
      </c>
      <c r="C40" s="76" t="s">
        <v>505</v>
      </c>
      <c r="D40" s="77">
        <v>90663360</v>
      </c>
      <c r="E40" s="78">
        <v>0</v>
      </c>
      <c r="F40" s="78">
        <v>18195202</v>
      </c>
      <c r="G40" s="78">
        <v>0</v>
      </c>
      <c r="H40" s="78">
        <v>0</v>
      </c>
      <c r="I40" s="78">
        <v>764000</v>
      </c>
      <c r="J40" s="78">
        <v>0</v>
      </c>
      <c r="K40" s="78">
        <v>129344155</v>
      </c>
      <c r="L40" s="79">
        <v>238966717</v>
      </c>
      <c r="M40" s="77">
        <v>0</v>
      </c>
      <c r="N40" s="78">
        <v>0</v>
      </c>
      <c r="O40" s="78">
        <v>29804703</v>
      </c>
      <c r="P40" s="78">
        <v>0</v>
      </c>
      <c r="Q40" s="78">
        <v>0</v>
      </c>
      <c r="R40" s="78">
        <v>0</v>
      </c>
      <c r="S40" s="78">
        <v>162626000</v>
      </c>
      <c r="T40" s="78">
        <v>9639686</v>
      </c>
      <c r="U40" s="80">
        <v>202070389</v>
      </c>
      <c r="V40" s="81">
        <v>0</v>
      </c>
    </row>
    <row r="41" spans="1:22" ht="13.5">
      <c r="A41" s="48"/>
      <c r="B41" s="82" t="s">
        <v>589</v>
      </c>
      <c r="C41" s="83"/>
      <c r="D41" s="84">
        <f aca="true" t="shared" si="5" ref="D41:V41">SUM(D37:D40)</f>
        <v>639186637</v>
      </c>
      <c r="E41" s="85">
        <f t="shared" si="5"/>
        <v>568325707</v>
      </c>
      <c r="F41" s="85">
        <f t="shared" si="5"/>
        <v>121515754</v>
      </c>
      <c r="G41" s="85">
        <f t="shared" si="5"/>
        <v>0</v>
      </c>
      <c r="H41" s="85">
        <f t="shared" si="5"/>
        <v>0</v>
      </c>
      <c r="I41" s="85">
        <f t="shared" si="5"/>
        <v>42422521</v>
      </c>
      <c r="J41" s="85">
        <f t="shared" si="5"/>
        <v>174756180</v>
      </c>
      <c r="K41" s="85">
        <f t="shared" si="5"/>
        <v>1193147047</v>
      </c>
      <c r="L41" s="86">
        <f t="shared" si="5"/>
        <v>2739353846</v>
      </c>
      <c r="M41" s="84">
        <f t="shared" si="5"/>
        <v>352806277</v>
      </c>
      <c r="N41" s="85">
        <f t="shared" si="5"/>
        <v>736152485</v>
      </c>
      <c r="O41" s="85">
        <f t="shared" si="5"/>
        <v>200603679</v>
      </c>
      <c r="P41" s="85">
        <f t="shared" si="5"/>
        <v>100430703</v>
      </c>
      <c r="Q41" s="85">
        <f t="shared" si="5"/>
        <v>69534006</v>
      </c>
      <c r="R41" s="85">
        <f t="shared" si="5"/>
        <v>1234175</v>
      </c>
      <c r="S41" s="85">
        <f t="shared" si="5"/>
        <v>919296605</v>
      </c>
      <c r="T41" s="85">
        <f t="shared" si="5"/>
        <v>137931310</v>
      </c>
      <c r="U41" s="87">
        <f t="shared" si="5"/>
        <v>2517989240</v>
      </c>
      <c r="V41" s="88">
        <f t="shared" si="5"/>
        <v>213076000</v>
      </c>
    </row>
    <row r="42" spans="1:22" ht="12.75">
      <c r="A42" s="47" t="s">
        <v>565</v>
      </c>
      <c r="B42" s="75" t="s">
        <v>243</v>
      </c>
      <c r="C42" s="76" t="s">
        <v>244</v>
      </c>
      <c r="D42" s="77">
        <v>53765251</v>
      </c>
      <c r="E42" s="78">
        <v>19252971</v>
      </c>
      <c r="F42" s="78">
        <v>0</v>
      </c>
      <c r="G42" s="78">
        <v>0</v>
      </c>
      <c r="H42" s="78">
        <v>0</v>
      </c>
      <c r="I42" s="78">
        <v>159000</v>
      </c>
      <c r="J42" s="78">
        <v>11561537</v>
      </c>
      <c r="K42" s="78">
        <v>46821584</v>
      </c>
      <c r="L42" s="79">
        <v>131560343</v>
      </c>
      <c r="M42" s="77">
        <v>21531976</v>
      </c>
      <c r="N42" s="78">
        <v>19958698</v>
      </c>
      <c r="O42" s="78">
        <v>0</v>
      </c>
      <c r="P42" s="78">
        <v>0</v>
      </c>
      <c r="Q42" s="78">
        <v>6195729</v>
      </c>
      <c r="R42" s="78">
        <v>0</v>
      </c>
      <c r="S42" s="78">
        <v>78857000</v>
      </c>
      <c r="T42" s="78">
        <v>8337410</v>
      </c>
      <c r="U42" s="80">
        <v>134880813</v>
      </c>
      <c r="V42" s="81">
        <v>0</v>
      </c>
    </row>
    <row r="43" spans="1:22" ht="12.75">
      <c r="A43" s="47" t="s">
        <v>565</v>
      </c>
      <c r="B43" s="75" t="s">
        <v>245</v>
      </c>
      <c r="C43" s="76" t="s">
        <v>246</v>
      </c>
      <c r="D43" s="77">
        <v>76403471</v>
      </c>
      <c r="E43" s="78">
        <v>0</v>
      </c>
      <c r="F43" s="78">
        <v>0</v>
      </c>
      <c r="G43" s="78">
        <v>0</v>
      </c>
      <c r="H43" s="78">
        <v>0</v>
      </c>
      <c r="I43" s="78">
        <v>3018849</v>
      </c>
      <c r="J43" s="78">
        <v>16555446</v>
      </c>
      <c r="K43" s="78">
        <v>173669364</v>
      </c>
      <c r="L43" s="79">
        <v>269647130</v>
      </c>
      <c r="M43" s="77">
        <v>38814539</v>
      </c>
      <c r="N43" s="78">
        <v>39403989</v>
      </c>
      <c r="O43" s="78">
        <v>0</v>
      </c>
      <c r="P43" s="78">
        <v>0</v>
      </c>
      <c r="Q43" s="78">
        <v>11091735</v>
      </c>
      <c r="R43" s="78">
        <v>0</v>
      </c>
      <c r="S43" s="78">
        <v>179826000</v>
      </c>
      <c r="T43" s="78">
        <v>15044822</v>
      </c>
      <c r="U43" s="80">
        <v>284181085</v>
      </c>
      <c r="V43" s="81">
        <v>38886900</v>
      </c>
    </row>
    <row r="44" spans="1:22" ht="12.75">
      <c r="A44" s="47" t="s">
        <v>565</v>
      </c>
      <c r="B44" s="75" t="s">
        <v>247</v>
      </c>
      <c r="C44" s="76" t="s">
        <v>248</v>
      </c>
      <c r="D44" s="77">
        <v>15669000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7683212</v>
      </c>
      <c r="K44" s="78">
        <v>513252788</v>
      </c>
      <c r="L44" s="79">
        <v>536605000</v>
      </c>
      <c r="M44" s="77">
        <v>75572259</v>
      </c>
      <c r="N44" s="78">
        <v>191611350</v>
      </c>
      <c r="O44" s="78">
        <v>41075100</v>
      </c>
      <c r="P44" s="78">
        <v>20641265</v>
      </c>
      <c r="Q44" s="78">
        <v>16551684</v>
      </c>
      <c r="R44" s="78">
        <v>0</v>
      </c>
      <c r="S44" s="78">
        <v>162751000</v>
      </c>
      <c r="T44" s="78">
        <v>34507342</v>
      </c>
      <c r="U44" s="80">
        <v>542710000</v>
      </c>
      <c r="V44" s="81">
        <v>0</v>
      </c>
    </row>
    <row r="45" spans="1:22" ht="12.75">
      <c r="A45" s="47" t="s">
        <v>565</v>
      </c>
      <c r="B45" s="75" t="s">
        <v>249</v>
      </c>
      <c r="C45" s="76" t="s">
        <v>250</v>
      </c>
      <c r="D45" s="77">
        <v>89131000</v>
      </c>
      <c r="E45" s="78">
        <v>0</v>
      </c>
      <c r="F45" s="78">
        <v>0</v>
      </c>
      <c r="G45" s="78">
        <v>0</v>
      </c>
      <c r="H45" s="78">
        <v>0</v>
      </c>
      <c r="I45" s="78">
        <v>212000</v>
      </c>
      <c r="J45" s="78">
        <v>1840135</v>
      </c>
      <c r="K45" s="78">
        <v>84549446</v>
      </c>
      <c r="L45" s="79">
        <v>175732581</v>
      </c>
      <c r="M45" s="77">
        <v>24190857</v>
      </c>
      <c r="N45" s="78">
        <v>0</v>
      </c>
      <c r="O45" s="78">
        <v>0</v>
      </c>
      <c r="P45" s="78">
        <v>0</v>
      </c>
      <c r="Q45" s="78">
        <v>2139563</v>
      </c>
      <c r="R45" s="78">
        <v>0</v>
      </c>
      <c r="S45" s="78">
        <v>198300000</v>
      </c>
      <c r="T45" s="78">
        <v>6806586</v>
      </c>
      <c r="U45" s="80">
        <v>231437006</v>
      </c>
      <c r="V45" s="81">
        <v>43873000</v>
      </c>
    </row>
    <row r="46" spans="1:22" ht="12.75">
      <c r="A46" s="47" t="s">
        <v>565</v>
      </c>
      <c r="B46" s="75" t="s">
        <v>251</v>
      </c>
      <c r="C46" s="76" t="s">
        <v>252</v>
      </c>
      <c r="D46" s="77">
        <v>127409000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5260000</v>
      </c>
      <c r="K46" s="78">
        <v>226442000</v>
      </c>
      <c r="L46" s="79">
        <v>359111000</v>
      </c>
      <c r="M46" s="77">
        <v>68503000</v>
      </c>
      <c r="N46" s="78">
        <v>72134000</v>
      </c>
      <c r="O46" s="78">
        <v>0</v>
      </c>
      <c r="P46" s="78">
        <v>0</v>
      </c>
      <c r="Q46" s="78">
        <v>9016000</v>
      </c>
      <c r="R46" s="78">
        <v>0</v>
      </c>
      <c r="S46" s="78">
        <v>209867000</v>
      </c>
      <c r="T46" s="78">
        <v>14194600</v>
      </c>
      <c r="U46" s="80">
        <v>373714600</v>
      </c>
      <c r="V46" s="81">
        <v>47900000</v>
      </c>
    </row>
    <row r="47" spans="1:22" ht="12.75">
      <c r="A47" s="47" t="s">
        <v>566</v>
      </c>
      <c r="B47" s="75" t="s">
        <v>506</v>
      </c>
      <c r="C47" s="76" t="s">
        <v>507</v>
      </c>
      <c r="D47" s="77">
        <v>192273678</v>
      </c>
      <c r="E47" s="78">
        <v>0</v>
      </c>
      <c r="F47" s="78">
        <v>88020211</v>
      </c>
      <c r="G47" s="78">
        <v>0</v>
      </c>
      <c r="H47" s="78">
        <v>0</v>
      </c>
      <c r="I47" s="78">
        <v>0</v>
      </c>
      <c r="J47" s="78">
        <v>8196231</v>
      </c>
      <c r="K47" s="78">
        <v>369962932</v>
      </c>
      <c r="L47" s="79">
        <v>658453052</v>
      </c>
      <c r="M47" s="77">
        <v>0</v>
      </c>
      <c r="N47" s="78">
        <v>0</v>
      </c>
      <c r="O47" s="78">
        <v>17405577</v>
      </c>
      <c r="P47" s="78">
        <v>8721374</v>
      </c>
      <c r="Q47" s="78">
        <v>0</v>
      </c>
      <c r="R47" s="78">
        <v>0</v>
      </c>
      <c r="S47" s="78">
        <v>887342000</v>
      </c>
      <c r="T47" s="78">
        <v>160558101</v>
      </c>
      <c r="U47" s="80">
        <v>1074027052</v>
      </c>
      <c r="V47" s="81">
        <v>418078000</v>
      </c>
    </row>
    <row r="48" spans="1:22" ht="13.5">
      <c r="A48" s="48"/>
      <c r="B48" s="82" t="s">
        <v>590</v>
      </c>
      <c r="C48" s="83"/>
      <c r="D48" s="84">
        <f aca="true" t="shared" si="6" ref="D48:V48">SUM(D42:D47)</f>
        <v>554651400</v>
      </c>
      <c r="E48" s="85">
        <f t="shared" si="6"/>
        <v>19252971</v>
      </c>
      <c r="F48" s="85">
        <f t="shared" si="6"/>
        <v>88020211</v>
      </c>
      <c r="G48" s="85">
        <f t="shared" si="6"/>
        <v>0</v>
      </c>
      <c r="H48" s="85">
        <f t="shared" si="6"/>
        <v>0</v>
      </c>
      <c r="I48" s="85">
        <f t="shared" si="6"/>
        <v>3389849</v>
      </c>
      <c r="J48" s="85">
        <f t="shared" si="6"/>
        <v>51096561</v>
      </c>
      <c r="K48" s="85">
        <f t="shared" si="6"/>
        <v>1414698114</v>
      </c>
      <c r="L48" s="86">
        <f t="shared" si="6"/>
        <v>2131109106</v>
      </c>
      <c r="M48" s="84">
        <f t="shared" si="6"/>
        <v>228612631</v>
      </c>
      <c r="N48" s="85">
        <f t="shared" si="6"/>
        <v>323108037</v>
      </c>
      <c r="O48" s="85">
        <f t="shared" si="6"/>
        <v>58480677</v>
      </c>
      <c r="P48" s="85">
        <f t="shared" si="6"/>
        <v>29362639</v>
      </c>
      <c r="Q48" s="85">
        <f t="shared" si="6"/>
        <v>44994711</v>
      </c>
      <c r="R48" s="85">
        <f t="shared" si="6"/>
        <v>0</v>
      </c>
      <c r="S48" s="85">
        <f t="shared" si="6"/>
        <v>1716943000</v>
      </c>
      <c r="T48" s="85">
        <f t="shared" si="6"/>
        <v>239448861</v>
      </c>
      <c r="U48" s="87">
        <f t="shared" si="6"/>
        <v>2640950556</v>
      </c>
      <c r="V48" s="88">
        <f t="shared" si="6"/>
        <v>548737900</v>
      </c>
    </row>
    <row r="49" spans="1:22" ht="12.75">
      <c r="A49" s="47" t="s">
        <v>565</v>
      </c>
      <c r="B49" s="75" t="s">
        <v>253</v>
      </c>
      <c r="C49" s="76" t="s">
        <v>254</v>
      </c>
      <c r="D49" s="77">
        <v>71368487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11772971</v>
      </c>
      <c r="K49" s="78">
        <v>109237330</v>
      </c>
      <c r="L49" s="79">
        <v>192378788</v>
      </c>
      <c r="M49" s="77">
        <v>19516725</v>
      </c>
      <c r="N49" s="78">
        <v>0</v>
      </c>
      <c r="O49" s="78">
        <v>0</v>
      </c>
      <c r="P49" s="78">
        <v>0</v>
      </c>
      <c r="Q49" s="78">
        <v>670836</v>
      </c>
      <c r="R49" s="78">
        <v>0</v>
      </c>
      <c r="S49" s="78">
        <v>218976000</v>
      </c>
      <c r="T49" s="78">
        <v>10529497</v>
      </c>
      <c r="U49" s="80">
        <v>249693058</v>
      </c>
      <c r="V49" s="81">
        <v>49918000</v>
      </c>
    </row>
    <row r="50" spans="1:22" ht="12.75">
      <c r="A50" s="47" t="s">
        <v>565</v>
      </c>
      <c r="B50" s="75" t="s">
        <v>255</v>
      </c>
      <c r="C50" s="76" t="s">
        <v>256</v>
      </c>
      <c r="D50" s="77">
        <v>81545319</v>
      </c>
      <c r="E50" s="78">
        <v>0</v>
      </c>
      <c r="F50" s="78">
        <v>0</v>
      </c>
      <c r="G50" s="78">
        <v>0</v>
      </c>
      <c r="H50" s="78">
        <v>0</v>
      </c>
      <c r="I50" s="78">
        <v>15556</v>
      </c>
      <c r="J50" s="78">
        <v>8656116</v>
      </c>
      <c r="K50" s="78">
        <v>140420634</v>
      </c>
      <c r="L50" s="79">
        <v>230637625</v>
      </c>
      <c r="M50" s="77">
        <v>31491836</v>
      </c>
      <c r="N50" s="78">
        <v>0</v>
      </c>
      <c r="O50" s="78">
        <v>0</v>
      </c>
      <c r="P50" s="78">
        <v>0</v>
      </c>
      <c r="Q50" s="78">
        <v>4670727</v>
      </c>
      <c r="R50" s="78">
        <v>0</v>
      </c>
      <c r="S50" s="78">
        <v>223731498</v>
      </c>
      <c r="T50" s="78">
        <v>19219782</v>
      </c>
      <c r="U50" s="80">
        <v>279113843</v>
      </c>
      <c r="V50" s="81">
        <v>37394000</v>
      </c>
    </row>
    <row r="51" spans="1:22" ht="12.75">
      <c r="A51" s="47" t="s">
        <v>565</v>
      </c>
      <c r="B51" s="75" t="s">
        <v>257</v>
      </c>
      <c r="C51" s="76" t="s">
        <v>258</v>
      </c>
      <c r="D51" s="77">
        <v>90255412</v>
      </c>
      <c r="E51" s="78">
        <v>0</v>
      </c>
      <c r="F51" s="78">
        <v>0</v>
      </c>
      <c r="G51" s="78">
        <v>0</v>
      </c>
      <c r="H51" s="78">
        <v>0</v>
      </c>
      <c r="I51" s="78">
        <v>1590000</v>
      </c>
      <c r="J51" s="78">
        <v>13000000</v>
      </c>
      <c r="K51" s="78">
        <v>120324427</v>
      </c>
      <c r="L51" s="79">
        <v>225169839</v>
      </c>
      <c r="M51" s="77">
        <v>42284973</v>
      </c>
      <c r="N51" s="78">
        <v>0</v>
      </c>
      <c r="O51" s="78">
        <v>0</v>
      </c>
      <c r="P51" s="78">
        <v>0</v>
      </c>
      <c r="Q51" s="78">
        <v>5793868</v>
      </c>
      <c r="R51" s="78">
        <v>2154022</v>
      </c>
      <c r="S51" s="78">
        <v>197831455</v>
      </c>
      <c r="T51" s="78">
        <v>20181777</v>
      </c>
      <c r="U51" s="80">
        <v>268246095</v>
      </c>
      <c r="V51" s="81">
        <v>30162500</v>
      </c>
    </row>
    <row r="52" spans="1:22" ht="12.75">
      <c r="A52" s="47" t="s">
        <v>565</v>
      </c>
      <c r="B52" s="75" t="s">
        <v>259</v>
      </c>
      <c r="C52" s="76" t="s">
        <v>260</v>
      </c>
      <c r="D52" s="77">
        <v>69792290</v>
      </c>
      <c r="E52" s="78">
        <v>0</v>
      </c>
      <c r="F52" s="78">
        <v>0</v>
      </c>
      <c r="G52" s="78">
        <v>0</v>
      </c>
      <c r="H52" s="78">
        <v>0</v>
      </c>
      <c r="I52" s="78">
        <v>260000</v>
      </c>
      <c r="J52" s="78">
        <v>5500000</v>
      </c>
      <c r="K52" s="78">
        <v>66226114</v>
      </c>
      <c r="L52" s="79">
        <v>141778404</v>
      </c>
      <c r="M52" s="77">
        <v>18268741</v>
      </c>
      <c r="N52" s="78">
        <v>0</v>
      </c>
      <c r="O52" s="78">
        <v>0</v>
      </c>
      <c r="P52" s="78">
        <v>0</v>
      </c>
      <c r="Q52" s="78">
        <v>2353661</v>
      </c>
      <c r="R52" s="78">
        <v>0</v>
      </c>
      <c r="S52" s="78">
        <v>138854330</v>
      </c>
      <c r="T52" s="78">
        <v>5997376</v>
      </c>
      <c r="U52" s="80">
        <v>165474108</v>
      </c>
      <c r="V52" s="81">
        <v>21357000</v>
      </c>
    </row>
    <row r="53" spans="1:22" ht="12.75">
      <c r="A53" s="47" t="s">
        <v>566</v>
      </c>
      <c r="B53" s="75" t="s">
        <v>508</v>
      </c>
      <c r="C53" s="76" t="s">
        <v>509</v>
      </c>
      <c r="D53" s="77">
        <v>166593323</v>
      </c>
      <c r="E53" s="78">
        <v>0</v>
      </c>
      <c r="F53" s="78">
        <v>0</v>
      </c>
      <c r="G53" s="78">
        <v>0</v>
      </c>
      <c r="H53" s="78">
        <v>0</v>
      </c>
      <c r="I53" s="78">
        <v>1604000</v>
      </c>
      <c r="J53" s="78">
        <v>5350000</v>
      </c>
      <c r="K53" s="78">
        <v>301772517</v>
      </c>
      <c r="L53" s="79">
        <v>475319840</v>
      </c>
      <c r="M53" s="77">
        <v>0</v>
      </c>
      <c r="N53" s="78">
        <v>10700000</v>
      </c>
      <c r="O53" s="78">
        <v>28364741</v>
      </c>
      <c r="P53" s="78">
        <v>684800</v>
      </c>
      <c r="Q53" s="78">
        <v>0</v>
      </c>
      <c r="R53" s="78">
        <v>0</v>
      </c>
      <c r="S53" s="78">
        <v>709743000</v>
      </c>
      <c r="T53" s="78">
        <v>5457300</v>
      </c>
      <c r="U53" s="80">
        <v>754949841</v>
      </c>
      <c r="V53" s="81">
        <v>279630000</v>
      </c>
    </row>
    <row r="54" spans="1:22" ht="13.5">
      <c r="A54" s="48"/>
      <c r="B54" s="82" t="s">
        <v>591</v>
      </c>
      <c r="C54" s="83"/>
      <c r="D54" s="84">
        <f aca="true" t="shared" si="7" ref="D54:V54">SUM(D49:D53)</f>
        <v>479554831</v>
      </c>
      <c r="E54" s="85">
        <f t="shared" si="7"/>
        <v>0</v>
      </c>
      <c r="F54" s="85">
        <f t="shared" si="7"/>
        <v>0</v>
      </c>
      <c r="G54" s="85">
        <f t="shared" si="7"/>
        <v>0</v>
      </c>
      <c r="H54" s="85">
        <f t="shared" si="7"/>
        <v>0</v>
      </c>
      <c r="I54" s="85">
        <f t="shared" si="7"/>
        <v>3469556</v>
      </c>
      <c r="J54" s="85">
        <f t="shared" si="7"/>
        <v>44279087</v>
      </c>
      <c r="K54" s="85">
        <f t="shared" si="7"/>
        <v>737981022</v>
      </c>
      <c r="L54" s="86">
        <f t="shared" si="7"/>
        <v>1265284496</v>
      </c>
      <c r="M54" s="84">
        <f t="shared" si="7"/>
        <v>111562275</v>
      </c>
      <c r="N54" s="85">
        <f t="shared" si="7"/>
        <v>10700000</v>
      </c>
      <c r="O54" s="85">
        <f t="shared" si="7"/>
        <v>28364741</v>
      </c>
      <c r="P54" s="85">
        <f t="shared" si="7"/>
        <v>684800</v>
      </c>
      <c r="Q54" s="85">
        <f t="shared" si="7"/>
        <v>13489092</v>
      </c>
      <c r="R54" s="85">
        <f t="shared" si="7"/>
        <v>2154022</v>
      </c>
      <c r="S54" s="85">
        <f t="shared" si="7"/>
        <v>1489136283</v>
      </c>
      <c r="T54" s="85">
        <f t="shared" si="7"/>
        <v>61385732</v>
      </c>
      <c r="U54" s="87">
        <f t="shared" si="7"/>
        <v>1717476945</v>
      </c>
      <c r="V54" s="88">
        <f t="shared" si="7"/>
        <v>418461500</v>
      </c>
    </row>
    <row r="55" spans="1:22" ht="12.75">
      <c r="A55" s="47" t="s">
        <v>565</v>
      </c>
      <c r="B55" s="75" t="s">
        <v>261</v>
      </c>
      <c r="C55" s="76" t="s">
        <v>262</v>
      </c>
      <c r="D55" s="77">
        <v>61305274</v>
      </c>
      <c r="E55" s="78">
        <v>0</v>
      </c>
      <c r="F55" s="78">
        <v>0</v>
      </c>
      <c r="G55" s="78">
        <v>0</v>
      </c>
      <c r="H55" s="78">
        <v>0</v>
      </c>
      <c r="I55" s="78">
        <v>851582</v>
      </c>
      <c r="J55" s="78">
        <v>787500</v>
      </c>
      <c r="K55" s="78">
        <v>90310244</v>
      </c>
      <c r="L55" s="79">
        <v>153254600</v>
      </c>
      <c r="M55" s="77">
        <v>17461500</v>
      </c>
      <c r="N55" s="78">
        <v>0</v>
      </c>
      <c r="O55" s="78">
        <v>0</v>
      </c>
      <c r="P55" s="78">
        <v>0</v>
      </c>
      <c r="Q55" s="78">
        <v>420000</v>
      </c>
      <c r="R55" s="78">
        <v>0</v>
      </c>
      <c r="S55" s="78">
        <v>165627000</v>
      </c>
      <c r="T55" s="78">
        <v>2090550</v>
      </c>
      <c r="U55" s="80">
        <v>185599050</v>
      </c>
      <c r="V55" s="81">
        <v>24912800</v>
      </c>
    </row>
    <row r="56" spans="1:22" ht="12.75">
      <c r="A56" s="47" t="s">
        <v>565</v>
      </c>
      <c r="B56" s="75" t="s">
        <v>71</v>
      </c>
      <c r="C56" s="76" t="s">
        <v>72</v>
      </c>
      <c r="D56" s="77">
        <v>881891100</v>
      </c>
      <c r="E56" s="78">
        <v>932169700</v>
      </c>
      <c r="F56" s="78">
        <v>109792900</v>
      </c>
      <c r="G56" s="78">
        <v>0</v>
      </c>
      <c r="H56" s="78">
        <v>0</v>
      </c>
      <c r="I56" s="78">
        <v>70845600</v>
      </c>
      <c r="J56" s="78">
        <v>28103200</v>
      </c>
      <c r="K56" s="78">
        <v>1185186800</v>
      </c>
      <c r="L56" s="79">
        <v>3207989300</v>
      </c>
      <c r="M56" s="77">
        <v>501849100</v>
      </c>
      <c r="N56" s="78">
        <v>1671088100</v>
      </c>
      <c r="O56" s="78">
        <v>357410900</v>
      </c>
      <c r="P56" s="78">
        <v>105397900</v>
      </c>
      <c r="Q56" s="78">
        <v>85028600</v>
      </c>
      <c r="R56" s="78">
        <v>0</v>
      </c>
      <c r="S56" s="78">
        <v>552113400</v>
      </c>
      <c r="T56" s="78">
        <v>133472800</v>
      </c>
      <c r="U56" s="80">
        <v>3406360800</v>
      </c>
      <c r="V56" s="81">
        <v>165728000</v>
      </c>
    </row>
    <row r="57" spans="1:22" ht="12.75">
      <c r="A57" s="47" t="s">
        <v>565</v>
      </c>
      <c r="B57" s="75" t="s">
        <v>263</v>
      </c>
      <c r="C57" s="76" t="s">
        <v>264</v>
      </c>
      <c r="D57" s="77">
        <v>130245230</v>
      </c>
      <c r="E57" s="78">
        <v>53265450</v>
      </c>
      <c r="F57" s="78">
        <v>0</v>
      </c>
      <c r="G57" s="78">
        <v>0</v>
      </c>
      <c r="H57" s="78">
        <v>0</v>
      </c>
      <c r="I57" s="78">
        <v>361520</v>
      </c>
      <c r="J57" s="78">
        <v>49324720</v>
      </c>
      <c r="K57" s="78">
        <v>197458070</v>
      </c>
      <c r="L57" s="79">
        <v>430654990</v>
      </c>
      <c r="M57" s="77">
        <v>59759860</v>
      </c>
      <c r="N57" s="78">
        <v>67751980</v>
      </c>
      <c r="O57" s="78">
        <v>0</v>
      </c>
      <c r="P57" s="78">
        <v>0</v>
      </c>
      <c r="Q57" s="78">
        <v>11599370</v>
      </c>
      <c r="R57" s="78">
        <v>0</v>
      </c>
      <c r="S57" s="78">
        <v>238206000</v>
      </c>
      <c r="T57" s="78">
        <v>64218970</v>
      </c>
      <c r="U57" s="80">
        <v>441536180</v>
      </c>
      <c r="V57" s="81">
        <v>51869520</v>
      </c>
    </row>
    <row r="58" spans="1:22" ht="12.75">
      <c r="A58" s="47" t="s">
        <v>565</v>
      </c>
      <c r="B58" s="75" t="s">
        <v>265</v>
      </c>
      <c r="C58" s="76" t="s">
        <v>266</v>
      </c>
      <c r="D58" s="77">
        <v>50658348</v>
      </c>
      <c r="E58" s="78">
        <v>25847500</v>
      </c>
      <c r="F58" s="78">
        <v>0</v>
      </c>
      <c r="G58" s="78">
        <v>0</v>
      </c>
      <c r="H58" s="78">
        <v>0</v>
      </c>
      <c r="I58" s="78">
        <v>0</v>
      </c>
      <c r="J58" s="78">
        <v>2350000</v>
      </c>
      <c r="K58" s="78">
        <v>50592912</v>
      </c>
      <c r="L58" s="79">
        <v>129448760</v>
      </c>
      <c r="M58" s="77">
        <v>14833115</v>
      </c>
      <c r="N58" s="78">
        <v>26907671</v>
      </c>
      <c r="O58" s="78">
        <v>0</v>
      </c>
      <c r="P58" s="78">
        <v>0</v>
      </c>
      <c r="Q58" s="78">
        <v>1895914</v>
      </c>
      <c r="R58" s="78">
        <v>0</v>
      </c>
      <c r="S58" s="78">
        <v>115523000</v>
      </c>
      <c r="T58" s="78">
        <v>10904776</v>
      </c>
      <c r="U58" s="80">
        <v>170064476</v>
      </c>
      <c r="V58" s="81">
        <v>34033000</v>
      </c>
    </row>
    <row r="59" spans="1:22" ht="12.75">
      <c r="A59" s="47" t="s">
        <v>565</v>
      </c>
      <c r="B59" s="75" t="s">
        <v>267</v>
      </c>
      <c r="C59" s="76" t="s">
        <v>268</v>
      </c>
      <c r="D59" s="77">
        <v>45851000</v>
      </c>
      <c r="E59" s="78">
        <v>12636000</v>
      </c>
      <c r="F59" s="78">
        <v>0</v>
      </c>
      <c r="G59" s="78">
        <v>0</v>
      </c>
      <c r="H59" s="78">
        <v>0</v>
      </c>
      <c r="I59" s="78">
        <v>0</v>
      </c>
      <c r="J59" s="78">
        <v>3000000</v>
      </c>
      <c r="K59" s="78">
        <v>84034963</v>
      </c>
      <c r="L59" s="79">
        <v>145521963</v>
      </c>
      <c r="M59" s="77">
        <v>22052000</v>
      </c>
      <c r="N59" s="78">
        <v>15498000</v>
      </c>
      <c r="O59" s="78">
        <v>0</v>
      </c>
      <c r="P59" s="78">
        <v>0</v>
      </c>
      <c r="Q59" s="78">
        <v>779000</v>
      </c>
      <c r="R59" s="78">
        <v>0</v>
      </c>
      <c r="S59" s="78">
        <v>151158162</v>
      </c>
      <c r="T59" s="78">
        <v>3447963</v>
      </c>
      <c r="U59" s="80">
        <v>192935125</v>
      </c>
      <c r="V59" s="81">
        <v>48434000</v>
      </c>
    </row>
    <row r="60" spans="1:22" ht="12.75">
      <c r="A60" s="47" t="s">
        <v>566</v>
      </c>
      <c r="B60" s="75" t="s">
        <v>510</v>
      </c>
      <c r="C60" s="76" t="s">
        <v>511</v>
      </c>
      <c r="D60" s="77">
        <v>268854128</v>
      </c>
      <c r="E60" s="78">
        <v>0</v>
      </c>
      <c r="F60" s="78">
        <v>30250972</v>
      </c>
      <c r="G60" s="78">
        <v>0</v>
      </c>
      <c r="H60" s="78">
        <v>0</v>
      </c>
      <c r="I60" s="78">
        <v>10129746</v>
      </c>
      <c r="J60" s="78">
        <v>4049802</v>
      </c>
      <c r="K60" s="78">
        <v>470610567</v>
      </c>
      <c r="L60" s="79">
        <v>783895215</v>
      </c>
      <c r="M60" s="77">
        <v>0</v>
      </c>
      <c r="N60" s="78">
        <v>0</v>
      </c>
      <c r="O60" s="78">
        <v>51237371</v>
      </c>
      <c r="P60" s="78">
        <v>8858462</v>
      </c>
      <c r="Q60" s="78">
        <v>31339896</v>
      </c>
      <c r="R60" s="78">
        <v>0</v>
      </c>
      <c r="S60" s="78">
        <v>853751000</v>
      </c>
      <c r="T60" s="78">
        <v>79889980</v>
      </c>
      <c r="U60" s="80">
        <v>1025076709</v>
      </c>
      <c r="V60" s="81">
        <v>325177100</v>
      </c>
    </row>
    <row r="61" spans="1:22" ht="13.5">
      <c r="A61" s="48"/>
      <c r="B61" s="82" t="s">
        <v>592</v>
      </c>
      <c r="C61" s="83"/>
      <c r="D61" s="84">
        <f aca="true" t="shared" si="8" ref="D61:V61">SUM(D55:D60)</f>
        <v>1438805080</v>
      </c>
      <c r="E61" s="85">
        <f t="shared" si="8"/>
        <v>1023918650</v>
      </c>
      <c r="F61" s="85">
        <f t="shared" si="8"/>
        <v>140043872</v>
      </c>
      <c r="G61" s="85">
        <f t="shared" si="8"/>
        <v>0</v>
      </c>
      <c r="H61" s="85">
        <f t="shared" si="8"/>
        <v>0</v>
      </c>
      <c r="I61" s="85">
        <f t="shared" si="8"/>
        <v>82188448</v>
      </c>
      <c r="J61" s="85">
        <f t="shared" si="8"/>
        <v>87615222</v>
      </c>
      <c r="K61" s="85">
        <f t="shared" si="8"/>
        <v>2078193556</v>
      </c>
      <c r="L61" s="86">
        <f t="shared" si="8"/>
        <v>4850764828</v>
      </c>
      <c r="M61" s="84">
        <f t="shared" si="8"/>
        <v>615955575</v>
      </c>
      <c r="N61" s="85">
        <f t="shared" si="8"/>
        <v>1781245751</v>
      </c>
      <c r="O61" s="85">
        <f t="shared" si="8"/>
        <v>408648271</v>
      </c>
      <c r="P61" s="85">
        <f t="shared" si="8"/>
        <v>114256362</v>
      </c>
      <c r="Q61" s="85">
        <f t="shared" si="8"/>
        <v>131062780</v>
      </c>
      <c r="R61" s="85">
        <f t="shared" si="8"/>
        <v>0</v>
      </c>
      <c r="S61" s="85">
        <f t="shared" si="8"/>
        <v>2076378562</v>
      </c>
      <c r="T61" s="85">
        <f t="shared" si="8"/>
        <v>294025039</v>
      </c>
      <c r="U61" s="87">
        <f t="shared" si="8"/>
        <v>5421572340</v>
      </c>
      <c r="V61" s="88">
        <f t="shared" si="8"/>
        <v>650154420</v>
      </c>
    </row>
    <row r="62" spans="1:22" ht="12.75">
      <c r="A62" s="47" t="s">
        <v>565</v>
      </c>
      <c r="B62" s="75" t="s">
        <v>269</v>
      </c>
      <c r="C62" s="76" t="s">
        <v>270</v>
      </c>
      <c r="D62" s="77">
        <v>88650493</v>
      </c>
      <c r="E62" s="78">
        <v>0</v>
      </c>
      <c r="F62" s="78">
        <v>0</v>
      </c>
      <c r="G62" s="78">
        <v>0</v>
      </c>
      <c r="H62" s="78">
        <v>0</v>
      </c>
      <c r="I62" s="78">
        <v>1319305</v>
      </c>
      <c r="J62" s="78">
        <v>11650679</v>
      </c>
      <c r="K62" s="78">
        <v>176620833</v>
      </c>
      <c r="L62" s="79">
        <v>278241310</v>
      </c>
      <c r="M62" s="77">
        <v>50055540</v>
      </c>
      <c r="N62" s="78">
        <v>28995122</v>
      </c>
      <c r="O62" s="78">
        <v>0</v>
      </c>
      <c r="P62" s="78">
        <v>0</v>
      </c>
      <c r="Q62" s="78">
        <v>8846644</v>
      </c>
      <c r="R62" s="78">
        <v>0</v>
      </c>
      <c r="S62" s="78">
        <v>215279000</v>
      </c>
      <c r="T62" s="78">
        <v>10434004</v>
      </c>
      <c r="U62" s="80">
        <v>313610310</v>
      </c>
      <c r="V62" s="81">
        <v>35369000</v>
      </c>
    </row>
    <row r="63" spans="1:22" ht="12.75">
      <c r="A63" s="47" t="s">
        <v>565</v>
      </c>
      <c r="B63" s="75" t="s">
        <v>271</v>
      </c>
      <c r="C63" s="76" t="s">
        <v>272</v>
      </c>
      <c r="D63" s="77">
        <v>396918492</v>
      </c>
      <c r="E63" s="78">
        <v>667202409</v>
      </c>
      <c r="F63" s="78">
        <v>0</v>
      </c>
      <c r="G63" s="78">
        <v>0</v>
      </c>
      <c r="H63" s="78">
        <v>0</v>
      </c>
      <c r="I63" s="78">
        <v>27799341</v>
      </c>
      <c r="J63" s="78">
        <v>47987752</v>
      </c>
      <c r="K63" s="78">
        <v>473883319</v>
      </c>
      <c r="L63" s="79">
        <v>1613791313</v>
      </c>
      <c r="M63" s="77">
        <v>454053502</v>
      </c>
      <c r="N63" s="78">
        <v>791695117</v>
      </c>
      <c r="O63" s="78">
        <v>0</v>
      </c>
      <c r="P63" s="78">
        <v>0</v>
      </c>
      <c r="Q63" s="78">
        <v>56713009</v>
      </c>
      <c r="R63" s="78">
        <v>0</v>
      </c>
      <c r="S63" s="78">
        <v>247467000</v>
      </c>
      <c r="T63" s="78">
        <v>129761578</v>
      </c>
      <c r="U63" s="80">
        <v>1679690206</v>
      </c>
      <c r="V63" s="81">
        <v>65099800</v>
      </c>
    </row>
    <row r="64" spans="1:22" ht="12.75">
      <c r="A64" s="47" t="s">
        <v>565</v>
      </c>
      <c r="B64" s="75" t="s">
        <v>273</v>
      </c>
      <c r="C64" s="76" t="s">
        <v>274</v>
      </c>
      <c r="D64" s="77">
        <v>67297983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2808000</v>
      </c>
      <c r="K64" s="78">
        <v>127094845</v>
      </c>
      <c r="L64" s="79">
        <v>197200828</v>
      </c>
      <c r="M64" s="77">
        <v>14439687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178065000</v>
      </c>
      <c r="T64" s="78">
        <v>13970645</v>
      </c>
      <c r="U64" s="80">
        <v>206475332</v>
      </c>
      <c r="V64" s="81">
        <v>29809000</v>
      </c>
    </row>
    <row r="65" spans="1:22" ht="12.75">
      <c r="A65" s="47" t="s">
        <v>565</v>
      </c>
      <c r="B65" s="75" t="s">
        <v>275</v>
      </c>
      <c r="C65" s="76" t="s">
        <v>276</v>
      </c>
      <c r="D65" s="77">
        <v>42764648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  <c r="J65" s="78">
        <v>945294</v>
      </c>
      <c r="K65" s="78">
        <v>69285473</v>
      </c>
      <c r="L65" s="79">
        <v>112995415</v>
      </c>
      <c r="M65" s="77">
        <v>16250988</v>
      </c>
      <c r="N65" s="78">
        <v>0</v>
      </c>
      <c r="O65" s="78">
        <v>0</v>
      </c>
      <c r="P65" s="78">
        <v>0</v>
      </c>
      <c r="Q65" s="78">
        <v>120960</v>
      </c>
      <c r="R65" s="78">
        <v>0</v>
      </c>
      <c r="S65" s="78">
        <v>112641000</v>
      </c>
      <c r="T65" s="78">
        <v>6202050</v>
      </c>
      <c r="U65" s="80">
        <v>135214998</v>
      </c>
      <c r="V65" s="81">
        <v>22320000</v>
      </c>
    </row>
    <row r="66" spans="1:22" ht="12.75">
      <c r="A66" s="47" t="s">
        <v>566</v>
      </c>
      <c r="B66" s="75" t="s">
        <v>512</v>
      </c>
      <c r="C66" s="76" t="s">
        <v>513</v>
      </c>
      <c r="D66" s="77">
        <v>256146011</v>
      </c>
      <c r="E66" s="78">
        <v>0</v>
      </c>
      <c r="F66" s="78">
        <v>114477325</v>
      </c>
      <c r="G66" s="78">
        <v>0</v>
      </c>
      <c r="H66" s="78">
        <v>0</v>
      </c>
      <c r="I66" s="78">
        <v>9395712</v>
      </c>
      <c r="J66" s="78">
        <v>23898943</v>
      </c>
      <c r="K66" s="78">
        <v>353561805</v>
      </c>
      <c r="L66" s="79">
        <v>757479796</v>
      </c>
      <c r="M66" s="77">
        <v>0</v>
      </c>
      <c r="N66" s="78">
        <v>0</v>
      </c>
      <c r="O66" s="78">
        <v>124733876</v>
      </c>
      <c r="P66" s="78">
        <v>34592410</v>
      </c>
      <c r="Q66" s="78">
        <v>0</v>
      </c>
      <c r="R66" s="78">
        <v>0</v>
      </c>
      <c r="S66" s="78">
        <v>829174000</v>
      </c>
      <c r="T66" s="78">
        <v>72020687</v>
      </c>
      <c r="U66" s="80">
        <v>1060520973</v>
      </c>
      <c r="V66" s="81">
        <v>287440000</v>
      </c>
    </row>
    <row r="67" spans="1:22" ht="13.5">
      <c r="A67" s="48"/>
      <c r="B67" s="82" t="s">
        <v>593</v>
      </c>
      <c r="C67" s="83"/>
      <c r="D67" s="84">
        <f aca="true" t="shared" si="9" ref="D67:V67">SUM(D62:D66)</f>
        <v>851777627</v>
      </c>
      <c r="E67" s="85">
        <f t="shared" si="9"/>
        <v>667202409</v>
      </c>
      <c r="F67" s="85">
        <f t="shared" si="9"/>
        <v>114477325</v>
      </c>
      <c r="G67" s="85">
        <f t="shared" si="9"/>
        <v>0</v>
      </c>
      <c r="H67" s="85">
        <f t="shared" si="9"/>
        <v>0</v>
      </c>
      <c r="I67" s="85">
        <f t="shared" si="9"/>
        <v>38514358</v>
      </c>
      <c r="J67" s="85">
        <f t="shared" si="9"/>
        <v>87290668</v>
      </c>
      <c r="K67" s="85">
        <f t="shared" si="9"/>
        <v>1200446275</v>
      </c>
      <c r="L67" s="86">
        <f t="shared" si="9"/>
        <v>2959708662</v>
      </c>
      <c r="M67" s="84">
        <f t="shared" si="9"/>
        <v>534799717</v>
      </c>
      <c r="N67" s="85">
        <f t="shared" si="9"/>
        <v>820690239</v>
      </c>
      <c r="O67" s="85">
        <f t="shared" si="9"/>
        <v>124733876</v>
      </c>
      <c r="P67" s="85">
        <f t="shared" si="9"/>
        <v>34592410</v>
      </c>
      <c r="Q67" s="85">
        <f t="shared" si="9"/>
        <v>65680613</v>
      </c>
      <c r="R67" s="85">
        <f t="shared" si="9"/>
        <v>0</v>
      </c>
      <c r="S67" s="85">
        <f t="shared" si="9"/>
        <v>1582626000</v>
      </c>
      <c r="T67" s="85">
        <f t="shared" si="9"/>
        <v>232388964</v>
      </c>
      <c r="U67" s="87">
        <f t="shared" si="9"/>
        <v>3395511819</v>
      </c>
      <c r="V67" s="88">
        <f t="shared" si="9"/>
        <v>440037800</v>
      </c>
    </row>
    <row r="68" spans="1:22" ht="12.75">
      <c r="A68" s="47" t="s">
        <v>565</v>
      </c>
      <c r="B68" s="75" t="s">
        <v>277</v>
      </c>
      <c r="C68" s="76" t="s">
        <v>278</v>
      </c>
      <c r="D68" s="77">
        <v>146014542</v>
      </c>
      <c r="E68" s="78">
        <v>107164703</v>
      </c>
      <c r="F68" s="78">
        <v>0</v>
      </c>
      <c r="G68" s="78">
        <v>0</v>
      </c>
      <c r="H68" s="78">
        <v>0</v>
      </c>
      <c r="I68" s="78">
        <v>0</v>
      </c>
      <c r="J68" s="78">
        <v>9379261</v>
      </c>
      <c r="K68" s="78">
        <v>166806922</v>
      </c>
      <c r="L68" s="79">
        <v>429365428</v>
      </c>
      <c r="M68" s="77">
        <v>149210440</v>
      </c>
      <c r="N68" s="78">
        <v>132427680</v>
      </c>
      <c r="O68" s="78">
        <v>0</v>
      </c>
      <c r="P68" s="78">
        <v>0</v>
      </c>
      <c r="Q68" s="78">
        <v>25511498</v>
      </c>
      <c r="R68" s="78">
        <v>1069631</v>
      </c>
      <c r="S68" s="78">
        <v>88092000</v>
      </c>
      <c r="T68" s="78">
        <v>26865270</v>
      </c>
      <c r="U68" s="80">
        <v>423176519</v>
      </c>
      <c r="V68" s="81">
        <v>29318000</v>
      </c>
    </row>
    <row r="69" spans="1:22" ht="12.75">
      <c r="A69" s="47" t="s">
        <v>565</v>
      </c>
      <c r="B69" s="75" t="s">
        <v>279</v>
      </c>
      <c r="C69" s="76" t="s">
        <v>280</v>
      </c>
      <c r="D69" s="77">
        <v>72121000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1663212</v>
      </c>
      <c r="K69" s="78">
        <v>101075530</v>
      </c>
      <c r="L69" s="79">
        <v>174859742</v>
      </c>
      <c r="M69" s="77">
        <v>37946052</v>
      </c>
      <c r="N69" s="78">
        <v>0</v>
      </c>
      <c r="O69" s="78">
        <v>0</v>
      </c>
      <c r="P69" s="78">
        <v>0</v>
      </c>
      <c r="Q69" s="78">
        <v>2194759</v>
      </c>
      <c r="R69" s="78">
        <v>0</v>
      </c>
      <c r="S69" s="78">
        <v>155802621</v>
      </c>
      <c r="T69" s="78">
        <v>17918411</v>
      </c>
      <c r="U69" s="80">
        <v>213861843</v>
      </c>
      <c r="V69" s="81">
        <v>27868000</v>
      </c>
    </row>
    <row r="70" spans="1:22" ht="12.75">
      <c r="A70" s="47" t="s">
        <v>565</v>
      </c>
      <c r="B70" s="75" t="s">
        <v>281</v>
      </c>
      <c r="C70" s="76" t="s">
        <v>282</v>
      </c>
      <c r="D70" s="77">
        <v>95873247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4005200</v>
      </c>
      <c r="K70" s="78">
        <v>183812597</v>
      </c>
      <c r="L70" s="79">
        <v>283691044</v>
      </c>
      <c r="M70" s="77">
        <v>10326589</v>
      </c>
      <c r="N70" s="78">
        <v>0</v>
      </c>
      <c r="O70" s="78">
        <v>0</v>
      </c>
      <c r="P70" s="78">
        <v>0</v>
      </c>
      <c r="Q70" s="78">
        <v>3072754</v>
      </c>
      <c r="R70" s="78">
        <v>0</v>
      </c>
      <c r="S70" s="78">
        <v>240164984</v>
      </c>
      <c r="T70" s="78">
        <v>15265327</v>
      </c>
      <c r="U70" s="80">
        <v>268829654</v>
      </c>
      <c r="V70" s="81">
        <v>51616000</v>
      </c>
    </row>
    <row r="71" spans="1:22" ht="12.75">
      <c r="A71" s="47" t="s">
        <v>565</v>
      </c>
      <c r="B71" s="75" t="s">
        <v>283</v>
      </c>
      <c r="C71" s="76" t="s">
        <v>284</v>
      </c>
      <c r="D71" s="77">
        <v>58348000</v>
      </c>
      <c r="E71" s="78">
        <v>0</v>
      </c>
      <c r="F71" s="78">
        <v>0</v>
      </c>
      <c r="G71" s="78">
        <v>0</v>
      </c>
      <c r="H71" s="78">
        <v>0</v>
      </c>
      <c r="I71" s="78">
        <v>529333</v>
      </c>
      <c r="J71" s="78">
        <v>4574404</v>
      </c>
      <c r="K71" s="78">
        <v>111856017</v>
      </c>
      <c r="L71" s="79">
        <v>175307754</v>
      </c>
      <c r="M71" s="77">
        <v>38170169</v>
      </c>
      <c r="N71" s="78">
        <v>0</v>
      </c>
      <c r="O71" s="78">
        <v>0</v>
      </c>
      <c r="P71" s="78">
        <v>0</v>
      </c>
      <c r="Q71" s="78">
        <v>3924929</v>
      </c>
      <c r="R71" s="78">
        <v>0</v>
      </c>
      <c r="S71" s="78">
        <v>169089000</v>
      </c>
      <c r="T71" s="78">
        <v>13674769</v>
      </c>
      <c r="U71" s="80">
        <v>224858867</v>
      </c>
      <c r="V71" s="81">
        <v>39149000</v>
      </c>
    </row>
    <row r="72" spans="1:22" ht="12.75">
      <c r="A72" s="47" t="s">
        <v>566</v>
      </c>
      <c r="B72" s="75" t="s">
        <v>542</v>
      </c>
      <c r="C72" s="76" t="s">
        <v>543</v>
      </c>
      <c r="D72" s="77">
        <v>179779954</v>
      </c>
      <c r="E72" s="78">
        <v>0</v>
      </c>
      <c r="F72" s="78">
        <v>15810000</v>
      </c>
      <c r="G72" s="78">
        <v>0</v>
      </c>
      <c r="H72" s="78">
        <v>0</v>
      </c>
      <c r="I72" s="78">
        <v>4365201</v>
      </c>
      <c r="J72" s="78">
        <v>38135533</v>
      </c>
      <c r="K72" s="78">
        <v>209432557</v>
      </c>
      <c r="L72" s="79">
        <v>447523245</v>
      </c>
      <c r="M72" s="77">
        <v>0</v>
      </c>
      <c r="N72" s="78">
        <v>0</v>
      </c>
      <c r="O72" s="78">
        <v>44225654</v>
      </c>
      <c r="P72" s="78">
        <v>18953852</v>
      </c>
      <c r="Q72" s="78">
        <v>0</v>
      </c>
      <c r="R72" s="78">
        <v>0</v>
      </c>
      <c r="S72" s="78">
        <v>697183000</v>
      </c>
      <c r="T72" s="78">
        <v>22845814</v>
      </c>
      <c r="U72" s="80">
        <v>783208320</v>
      </c>
      <c r="V72" s="81">
        <v>343859000</v>
      </c>
    </row>
    <row r="73" spans="1:22" ht="13.5">
      <c r="A73" s="48"/>
      <c r="B73" s="82" t="s">
        <v>594</v>
      </c>
      <c r="C73" s="83"/>
      <c r="D73" s="84">
        <f aca="true" t="shared" si="10" ref="D73:V73">SUM(D68:D72)</f>
        <v>552136743</v>
      </c>
      <c r="E73" s="85">
        <f t="shared" si="10"/>
        <v>107164703</v>
      </c>
      <c r="F73" s="85">
        <f t="shared" si="10"/>
        <v>15810000</v>
      </c>
      <c r="G73" s="85">
        <f t="shared" si="10"/>
        <v>0</v>
      </c>
      <c r="H73" s="85">
        <f t="shared" si="10"/>
        <v>0</v>
      </c>
      <c r="I73" s="85">
        <f t="shared" si="10"/>
        <v>4894534</v>
      </c>
      <c r="J73" s="85">
        <f t="shared" si="10"/>
        <v>57757610</v>
      </c>
      <c r="K73" s="85">
        <f t="shared" si="10"/>
        <v>772983623</v>
      </c>
      <c r="L73" s="86">
        <f t="shared" si="10"/>
        <v>1510747213</v>
      </c>
      <c r="M73" s="84">
        <f t="shared" si="10"/>
        <v>235653250</v>
      </c>
      <c r="N73" s="85">
        <f t="shared" si="10"/>
        <v>132427680</v>
      </c>
      <c r="O73" s="85">
        <f t="shared" si="10"/>
        <v>44225654</v>
      </c>
      <c r="P73" s="85">
        <f t="shared" si="10"/>
        <v>18953852</v>
      </c>
      <c r="Q73" s="85">
        <f t="shared" si="10"/>
        <v>34703940</v>
      </c>
      <c r="R73" s="85">
        <f t="shared" si="10"/>
        <v>1069631</v>
      </c>
      <c r="S73" s="85">
        <f t="shared" si="10"/>
        <v>1350331605</v>
      </c>
      <c r="T73" s="85">
        <f t="shared" si="10"/>
        <v>96569591</v>
      </c>
      <c r="U73" s="87">
        <f t="shared" si="10"/>
        <v>1913935203</v>
      </c>
      <c r="V73" s="88">
        <f t="shared" si="10"/>
        <v>491810000</v>
      </c>
    </row>
    <row r="74" spans="1:22" ht="13.5">
      <c r="A74" s="49"/>
      <c r="B74" s="89" t="s">
        <v>595</v>
      </c>
      <c r="C74" s="90"/>
      <c r="D74" s="91">
        <f aca="true" t="shared" si="11" ref="D74:V74">SUM(D9,D11:D15,D17:D24,D26:D29,D31:D35,D37:D40,D42:D47,D49:D53,D55:D60,D62:D66,D68:D72)</f>
        <v>20309474867</v>
      </c>
      <c r="E74" s="92">
        <f t="shared" si="11"/>
        <v>14461213862</v>
      </c>
      <c r="F74" s="92">
        <f t="shared" si="11"/>
        <v>4100537784</v>
      </c>
      <c r="G74" s="92">
        <f t="shared" si="11"/>
        <v>74336</v>
      </c>
      <c r="H74" s="92">
        <f t="shared" si="11"/>
        <v>0</v>
      </c>
      <c r="I74" s="92">
        <f t="shared" si="11"/>
        <v>1272317647</v>
      </c>
      <c r="J74" s="92">
        <f t="shared" si="11"/>
        <v>2085486308</v>
      </c>
      <c r="K74" s="92">
        <f t="shared" si="11"/>
        <v>24904541621</v>
      </c>
      <c r="L74" s="93">
        <f t="shared" si="11"/>
        <v>67133646425</v>
      </c>
      <c r="M74" s="91">
        <f t="shared" si="11"/>
        <v>12410301908</v>
      </c>
      <c r="N74" s="92">
        <f t="shared" si="11"/>
        <v>21463727619</v>
      </c>
      <c r="O74" s="92">
        <f t="shared" si="11"/>
        <v>7564134814</v>
      </c>
      <c r="P74" s="92">
        <f t="shared" si="11"/>
        <v>1830559562</v>
      </c>
      <c r="Q74" s="92">
        <f t="shared" si="11"/>
        <v>1416688503</v>
      </c>
      <c r="R74" s="92">
        <f t="shared" si="11"/>
        <v>4674609</v>
      </c>
      <c r="S74" s="92">
        <f t="shared" si="11"/>
        <v>25562992407</v>
      </c>
      <c r="T74" s="92">
        <f t="shared" si="11"/>
        <v>4883043956</v>
      </c>
      <c r="U74" s="94">
        <f t="shared" si="11"/>
        <v>75136123378</v>
      </c>
      <c r="V74" s="88">
        <f t="shared" si="11"/>
        <v>8656237776</v>
      </c>
    </row>
    <row r="75" spans="1:22" ht="12">
      <c r="A75" s="51"/>
      <c r="B75" s="127" t="s">
        <v>42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75:T75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V1" sqref="V1:V1638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6" t="s">
        <v>632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3.5">
      <c r="A3" s="5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 ht="15.75" customHeight="1">
      <c r="A4" s="7"/>
      <c r="B4" s="33"/>
      <c r="C4" s="34"/>
      <c r="D4" s="116" t="s">
        <v>0</v>
      </c>
      <c r="E4" s="117"/>
      <c r="F4" s="117"/>
      <c r="G4" s="117"/>
      <c r="H4" s="117"/>
      <c r="I4" s="117"/>
      <c r="J4" s="117"/>
      <c r="K4" s="117"/>
      <c r="L4" s="118"/>
      <c r="M4" s="121" t="s">
        <v>1</v>
      </c>
      <c r="N4" s="117"/>
      <c r="O4" s="117"/>
      <c r="P4" s="117"/>
      <c r="Q4" s="117"/>
      <c r="R4" s="117"/>
      <c r="S4" s="117"/>
      <c r="T4" s="117"/>
      <c r="U4" s="118"/>
    </row>
    <row r="5" spans="1:22" ht="39">
      <c r="A5" s="11"/>
      <c r="B5" s="35" t="s">
        <v>2</v>
      </c>
      <c r="C5" s="36" t="s">
        <v>3</v>
      </c>
      <c r="D5" s="30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2" t="s">
        <v>12</v>
      </c>
      <c r="M5" s="31" t="s">
        <v>13</v>
      </c>
      <c r="N5" s="31" t="s">
        <v>14</v>
      </c>
      <c r="O5" s="31" t="s">
        <v>15</v>
      </c>
      <c r="P5" s="31" t="s">
        <v>16</v>
      </c>
      <c r="Q5" s="31" t="s">
        <v>17</v>
      </c>
      <c r="R5" s="31" t="s">
        <v>18</v>
      </c>
      <c r="S5" s="31" t="s">
        <v>19</v>
      </c>
      <c r="T5" s="31" t="s">
        <v>20</v>
      </c>
      <c r="U5" s="32" t="s">
        <v>21</v>
      </c>
      <c r="V5" s="1" t="s">
        <v>22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596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565</v>
      </c>
      <c r="B9" s="75" t="s">
        <v>285</v>
      </c>
      <c r="C9" s="76" t="s">
        <v>286</v>
      </c>
      <c r="D9" s="77">
        <v>151786251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10540000</v>
      </c>
      <c r="K9" s="78">
        <v>191552527</v>
      </c>
      <c r="L9" s="79">
        <v>353878778</v>
      </c>
      <c r="M9" s="77">
        <v>37000000</v>
      </c>
      <c r="N9" s="78">
        <v>0</v>
      </c>
      <c r="O9" s="78">
        <v>0</v>
      </c>
      <c r="P9" s="78">
        <v>0</v>
      </c>
      <c r="Q9" s="78">
        <v>4900000</v>
      </c>
      <c r="R9" s="78">
        <v>0</v>
      </c>
      <c r="S9" s="78">
        <v>356671000</v>
      </c>
      <c r="T9" s="78">
        <v>53824737</v>
      </c>
      <c r="U9" s="80">
        <v>452395737</v>
      </c>
      <c r="V9" s="81">
        <v>60688000</v>
      </c>
    </row>
    <row r="10" spans="1:22" ht="12.75">
      <c r="A10" s="47" t="s">
        <v>565</v>
      </c>
      <c r="B10" s="75" t="s">
        <v>287</v>
      </c>
      <c r="C10" s="76" t="s">
        <v>288</v>
      </c>
      <c r="D10" s="77">
        <v>82544708</v>
      </c>
      <c r="E10" s="78">
        <v>18019773</v>
      </c>
      <c r="F10" s="78">
        <v>0</v>
      </c>
      <c r="G10" s="78">
        <v>0</v>
      </c>
      <c r="H10" s="78">
        <v>0</v>
      </c>
      <c r="I10" s="78">
        <v>0</v>
      </c>
      <c r="J10" s="78">
        <v>2062278</v>
      </c>
      <c r="K10" s="78">
        <v>126939742</v>
      </c>
      <c r="L10" s="79">
        <v>229566501</v>
      </c>
      <c r="M10" s="77">
        <v>12917116</v>
      </c>
      <c r="N10" s="78">
        <v>13350642</v>
      </c>
      <c r="O10" s="78">
        <v>0</v>
      </c>
      <c r="P10" s="78">
        <v>0</v>
      </c>
      <c r="Q10" s="78">
        <v>6580540</v>
      </c>
      <c r="R10" s="78">
        <v>0</v>
      </c>
      <c r="S10" s="78">
        <v>342352000</v>
      </c>
      <c r="T10" s="78">
        <v>36967121</v>
      </c>
      <c r="U10" s="80">
        <v>412167419</v>
      </c>
      <c r="V10" s="81">
        <v>68243000</v>
      </c>
    </row>
    <row r="11" spans="1:22" ht="12.75">
      <c r="A11" s="47" t="s">
        <v>565</v>
      </c>
      <c r="B11" s="75" t="s">
        <v>289</v>
      </c>
      <c r="C11" s="76" t="s">
        <v>290</v>
      </c>
      <c r="D11" s="77">
        <v>366815506</v>
      </c>
      <c r="E11" s="78">
        <v>358700000</v>
      </c>
      <c r="F11" s="78">
        <v>0</v>
      </c>
      <c r="G11" s="78">
        <v>0</v>
      </c>
      <c r="H11" s="78">
        <v>0</v>
      </c>
      <c r="I11" s="78">
        <v>27903227</v>
      </c>
      <c r="J11" s="78">
        <v>31017000</v>
      </c>
      <c r="K11" s="78">
        <v>429598632</v>
      </c>
      <c r="L11" s="79">
        <v>1214034365</v>
      </c>
      <c r="M11" s="77">
        <v>98959000</v>
      </c>
      <c r="N11" s="78">
        <v>528925305</v>
      </c>
      <c r="O11" s="78">
        <v>0</v>
      </c>
      <c r="P11" s="78">
        <v>0</v>
      </c>
      <c r="Q11" s="78">
        <v>32105760</v>
      </c>
      <c r="R11" s="78">
        <v>3323250</v>
      </c>
      <c r="S11" s="78">
        <v>487826000</v>
      </c>
      <c r="T11" s="78">
        <v>98900526</v>
      </c>
      <c r="U11" s="80">
        <v>1250039841</v>
      </c>
      <c r="V11" s="81">
        <v>89549850</v>
      </c>
    </row>
    <row r="12" spans="1:22" ht="12.75">
      <c r="A12" s="47" t="s">
        <v>565</v>
      </c>
      <c r="B12" s="75" t="s">
        <v>291</v>
      </c>
      <c r="C12" s="76" t="s">
        <v>292</v>
      </c>
      <c r="D12" s="77">
        <v>159571108</v>
      </c>
      <c r="E12" s="78">
        <v>101184000</v>
      </c>
      <c r="F12" s="78">
        <v>0</v>
      </c>
      <c r="G12" s="78">
        <v>0</v>
      </c>
      <c r="H12" s="78">
        <v>0</v>
      </c>
      <c r="I12" s="78">
        <v>744800</v>
      </c>
      <c r="J12" s="78">
        <v>40686520</v>
      </c>
      <c r="K12" s="78">
        <v>239979545</v>
      </c>
      <c r="L12" s="79">
        <v>542165973</v>
      </c>
      <c r="M12" s="77">
        <v>139658630</v>
      </c>
      <c r="N12" s="78">
        <v>137756851</v>
      </c>
      <c r="O12" s="78">
        <v>0</v>
      </c>
      <c r="P12" s="78">
        <v>0</v>
      </c>
      <c r="Q12" s="78">
        <v>20109038</v>
      </c>
      <c r="R12" s="78">
        <v>0</v>
      </c>
      <c r="S12" s="78">
        <v>182465000</v>
      </c>
      <c r="T12" s="78">
        <v>99757769</v>
      </c>
      <c r="U12" s="80">
        <v>579747288</v>
      </c>
      <c r="V12" s="81">
        <v>30424700</v>
      </c>
    </row>
    <row r="13" spans="1:22" ht="12.75">
      <c r="A13" s="47" t="s">
        <v>565</v>
      </c>
      <c r="B13" s="75" t="s">
        <v>293</v>
      </c>
      <c r="C13" s="76" t="s">
        <v>294</v>
      </c>
      <c r="D13" s="77">
        <v>76464960</v>
      </c>
      <c r="E13" s="78">
        <v>1651618</v>
      </c>
      <c r="F13" s="78">
        <v>0</v>
      </c>
      <c r="G13" s="78">
        <v>0</v>
      </c>
      <c r="H13" s="78">
        <v>0</v>
      </c>
      <c r="I13" s="78">
        <v>84320</v>
      </c>
      <c r="J13" s="78">
        <v>25823000</v>
      </c>
      <c r="K13" s="78">
        <v>110339928</v>
      </c>
      <c r="L13" s="79">
        <v>214363826</v>
      </c>
      <c r="M13" s="77">
        <v>73369725</v>
      </c>
      <c r="N13" s="78">
        <v>0</v>
      </c>
      <c r="O13" s="78">
        <v>0</v>
      </c>
      <c r="P13" s="78">
        <v>0</v>
      </c>
      <c r="Q13" s="78">
        <v>3587108</v>
      </c>
      <c r="R13" s="78">
        <v>0</v>
      </c>
      <c r="S13" s="78">
        <v>150438000</v>
      </c>
      <c r="T13" s="78">
        <v>23787345</v>
      </c>
      <c r="U13" s="80">
        <v>251182178</v>
      </c>
      <c r="V13" s="81">
        <v>26812000</v>
      </c>
    </row>
    <row r="14" spans="1:22" ht="12.75">
      <c r="A14" s="47" t="s">
        <v>566</v>
      </c>
      <c r="B14" s="75" t="s">
        <v>522</v>
      </c>
      <c r="C14" s="76" t="s">
        <v>523</v>
      </c>
      <c r="D14" s="77">
        <v>440044836</v>
      </c>
      <c r="E14" s="78">
        <v>0</v>
      </c>
      <c r="F14" s="78">
        <v>168000000</v>
      </c>
      <c r="G14" s="78">
        <v>0</v>
      </c>
      <c r="H14" s="78">
        <v>0</v>
      </c>
      <c r="I14" s="78">
        <v>0</v>
      </c>
      <c r="J14" s="78">
        <v>25574860</v>
      </c>
      <c r="K14" s="78">
        <v>557354116</v>
      </c>
      <c r="L14" s="79">
        <v>1190973812</v>
      </c>
      <c r="M14" s="77">
        <v>0</v>
      </c>
      <c r="N14" s="78">
        <v>0</v>
      </c>
      <c r="O14" s="78">
        <v>187518292</v>
      </c>
      <c r="P14" s="78">
        <v>38708089</v>
      </c>
      <c r="Q14" s="78">
        <v>0</v>
      </c>
      <c r="R14" s="78">
        <v>1062000</v>
      </c>
      <c r="S14" s="78">
        <v>1486983000</v>
      </c>
      <c r="T14" s="78">
        <v>132117042</v>
      </c>
      <c r="U14" s="80">
        <v>1846388423</v>
      </c>
      <c r="V14" s="81">
        <v>566632000</v>
      </c>
    </row>
    <row r="15" spans="1:22" ht="13.5">
      <c r="A15" s="48"/>
      <c r="B15" s="82" t="s">
        <v>597</v>
      </c>
      <c r="C15" s="83"/>
      <c r="D15" s="84">
        <f aca="true" t="shared" si="0" ref="D15:V15">SUM(D9:D14)</f>
        <v>1277227369</v>
      </c>
      <c r="E15" s="85">
        <f t="shared" si="0"/>
        <v>479555391</v>
      </c>
      <c r="F15" s="85">
        <f t="shared" si="0"/>
        <v>168000000</v>
      </c>
      <c r="G15" s="85">
        <f t="shared" si="0"/>
        <v>0</v>
      </c>
      <c r="H15" s="85">
        <f t="shared" si="0"/>
        <v>0</v>
      </c>
      <c r="I15" s="85">
        <f t="shared" si="0"/>
        <v>28732347</v>
      </c>
      <c r="J15" s="85">
        <f t="shared" si="0"/>
        <v>135703658</v>
      </c>
      <c r="K15" s="85">
        <f t="shared" si="0"/>
        <v>1655764490</v>
      </c>
      <c r="L15" s="86">
        <f t="shared" si="0"/>
        <v>3744983255</v>
      </c>
      <c r="M15" s="84">
        <f t="shared" si="0"/>
        <v>361904471</v>
      </c>
      <c r="N15" s="85">
        <f t="shared" si="0"/>
        <v>680032798</v>
      </c>
      <c r="O15" s="85">
        <f t="shared" si="0"/>
        <v>187518292</v>
      </c>
      <c r="P15" s="85">
        <f t="shared" si="0"/>
        <v>38708089</v>
      </c>
      <c r="Q15" s="85">
        <f t="shared" si="0"/>
        <v>67282446</v>
      </c>
      <c r="R15" s="85">
        <f t="shared" si="0"/>
        <v>4385250</v>
      </c>
      <c r="S15" s="85">
        <f t="shared" si="0"/>
        <v>3006735000</v>
      </c>
      <c r="T15" s="85">
        <f t="shared" si="0"/>
        <v>445354540</v>
      </c>
      <c r="U15" s="87">
        <f t="shared" si="0"/>
        <v>4791920886</v>
      </c>
      <c r="V15" s="88">
        <f t="shared" si="0"/>
        <v>842349550</v>
      </c>
    </row>
    <row r="16" spans="1:22" ht="12.75">
      <c r="A16" s="47" t="s">
        <v>565</v>
      </c>
      <c r="B16" s="75" t="s">
        <v>295</v>
      </c>
      <c r="C16" s="76" t="s">
        <v>296</v>
      </c>
      <c r="D16" s="77">
        <v>128546000</v>
      </c>
      <c r="E16" s="78">
        <v>84636000</v>
      </c>
      <c r="F16" s="78">
        <v>0</v>
      </c>
      <c r="G16" s="78">
        <v>0</v>
      </c>
      <c r="H16" s="78">
        <v>0</v>
      </c>
      <c r="I16" s="78">
        <v>2982000</v>
      </c>
      <c r="J16" s="78">
        <v>653000</v>
      </c>
      <c r="K16" s="78">
        <v>99019000</v>
      </c>
      <c r="L16" s="79">
        <v>315836000</v>
      </c>
      <c r="M16" s="77">
        <v>20468000</v>
      </c>
      <c r="N16" s="78">
        <v>104501000</v>
      </c>
      <c r="O16" s="78">
        <v>0</v>
      </c>
      <c r="P16" s="78">
        <v>0</v>
      </c>
      <c r="Q16" s="78">
        <v>17294000</v>
      </c>
      <c r="R16" s="78">
        <v>0</v>
      </c>
      <c r="S16" s="78">
        <v>194106000</v>
      </c>
      <c r="T16" s="78">
        <v>30882000</v>
      </c>
      <c r="U16" s="80">
        <v>367251000</v>
      </c>
      <c r="V16" s="81">
        <v>51416000</v>
      </c>
    </row>
    <row r="17" spans="1:22" ht="12.75">
      <c r="A17" s="47" t="s">
        <v>565</v>
      </c>
      <c r="B17" s="75" t="s">
        <v>297</v>
      </c>
      <c r="C17" s="76" t="s">
        <v>298</v>
      </c>
      <c r="D17" s="77">
        <v>284167316</v>
      </c>
      <c r="E17" s="78">
        <v>0</v>
      </c>
      <c r="F17" s="78">
        <v>0</v>
      </c>
      <c r="G17" s="78">
        <v>0</v>
      </c>
      <c r="H17" s="78">
        <v>0</v>
      </c>
      <c r="I17" s="78">
        <v>696300</v>
      </c>
      <c r="J17" s="78">
        <v>71000000</v>
      </c>
      <c r="K17" s="78">
        <v>296437606</v>
      </c>
      <c r="L17" s="79">
        <v>652301222</v>
      </c>
      <c r="M17" s="77">
        <v>74795288</v>
      </c>
      <c r="N17" s="78">
        <v>0</v>
      </c>
      <c r="O17" s="78">
        <v>0</v>
      </c>
      <c r="P17" s="78">
        <v>0</v>
      </c>
      <c r="Q17" s="78">
        <v>53537169</v>
      </c>
      <c r="R17" s="78">
        <v>0</v>
      </c>
      <c r="S17" s="78">
        <v>563662000</v>
      </c>
      <c r="T17" s="78">
        <v>151646764</v>
      </c>
      <c r="U17" s="80">
        <v>843641221</v>
      </c>
      <c r="V17" s="81">
        <v>99383000</v>
      </c>
    </row>
    <row r="18" spans="1:22" ht="12.75">
      <c r="A18" s="47" t="s">
        <v>565</v>
      </c>
      <c r="B18" s="75" t="s">
        <v>299</v>
      </c>
      <c r="C18" s="76" t="s">
        <v>300</v>
      </c>
      <c r="D18" s="77">
        <v>279857775</v>
      </c>
      <c r="E18" s="78">
        <v>165505286</v>
      </c>
      <c r="F18" s="78">
        <v>0</v>
      </c>
      <c r="G18" s="78">
        <v>0</v>
      </c>
      <c r="H18" s="78">
        <v>0</v>
      </c>
      <c r="I18" s="78">
        <v>13717310</v>
      </c>
      <c r="J18" s="78">
        <v>68045065</v>
      </c>
      <c r="K18" s="78">
        <v>401130388</v>
      </c>
      <c r="L18" s="79">
        <v>928255824</v>
      </c>
      <c r="M18" s="77">
        <v>58878840</v>
      </c>
      <c r="N18" s="78">
        <v>362338925</v>
      </c>
      <c r="O18" s="78">
        <v>0</v>
      </c>
      <c r="P18" s="78">
        <v>0</v>
      </c>
      <c r="Q18" s="78">
        <v>11122092</v>
      </c>
      <c r="R18" s="78">
        <v>0</v>
      </c>
      <c r="S18" s="78">
        <v>458926000</v>
      </c>
      <c r="T18" s="78">
        <v>113990627</v>
      </c>
      <c r="U18" s="80">
        <v>1005256484</v>
      </c>
      <c r="V18" s="81">
        <v>106217000</v>
      </c>
    </row>
    <row r="19" spans="1:22" ht="12.75">
      <c r="A19" s="47" t="s">
        <v>565</v>
      </c>
      <c r="B19" s="75" t="s">
        <v>301</v>
      </c>
      <c r="C19" s="76" t="s">
        <v>302</v>
      </c>
      <c r="D19" s="77">
        <v>83696000</v>
      </c>
      <c r="E19" s="78">
        <v>0</v>
      </c>
      <c r="F19" s="78">
        <v>0</v>
      </c>
      <c r="G19" s="78">
        <v>0</v>
      </c>
      <c r="H19" s="78">
        <v>0</v>
      </c>
      <c r="I19" s="78">
        <v>436000</v>
      </c>
      <c r="J19" s="78">
        <v>10617000</v>
      </c>
      <c r="K19" s="78">
        <v>168256367</v>
      </c>
      <c r="L19" s="79">
        <v>263005367</v>
      </c>
      <c r="M19" s="77">
        <v>16341000</v>
      </c>
      <c r="N19" s="78">
        <v>0</v>
      </c>
      <c r="O19" s="78">
        <v>0</v>
      </c>
      <c r="P19" s="78">
        <v>0</v>
      </c>
      <c r="Q19" s="78">
        <v>4894000</v>
      </c>
      <c r="R19" s="78">
        <v>0</v>
      </c>
      <c r="S19" s="78">
        <v>461719000</v>
      </c>
      <c r="T19" s="78">
        <v>18740541</v>
      </c>
      <c r="U19" s="80">
        <v>501694541</v>
      </c>
      <c r="V19" s="81">
        <v>98031000</v>
      </c>
    </row>
    <row r="20" spans="1:22" ht="12.75">
      <c r="A20" s="47" t="s">
        <v>566</v>
      </c>
      <c r="B20" s="75" t="s">
        <v>524</v>
      </c>
      <c r="C20" s="76" t="s">
        <v>525</v>
      </c>
      <c r="D20" s="77">
        <v>606428188</v>
      </c>
      <c r="E20" s="78">
        <v>0</v>
      </c>
      <c r="F20" s="78">
        <v>0</v>
      </c>
      <c r="G20" s="78">
        <v>0</v>
      </c>
      <c r="H20" s="78">
        <v>0</v>
      </c>
      <c r="I20" s="78">
        <v>1255077</v>
      </c>
      <c r="J20" s="78">
        <v>11236000</v>
      </c>
      <c r="K20" s="78">
        <v>442205159</v>
      </c>
      <c r="L20" s="79">
        <v>1061124424</v>
      </c>
      <c r="M20" s="77">
        <v>0</v>
      </c>
      <c r="N20" s="78">
        <v>0</v>
      </c>
      <c r="O20" s="78">
        <v>142697817</v>
      </c>
      <c r="P20" s="78">
        <v>0</v>
      </c>
      <c r="Q20" s="78">
        <v>0</v>
      </c>
      <c r="R20" s="78">
        <v>0</v>
      </c>
      <c r="S20" s="78">
        <v>1563633000</v>
      </c>
      <c r="T20" s="78">
        <v>28754174</v>
      </c>
      <c r="U20" s="80">
        <v>1735084991</v>
      </c>
      <c r="V20" s="81">
        <v>567150000</v>
      </c>
    </row>
    <row r="21" spans="1:22" ht="13.5">
      <c r="A21" s="48"/>
      <c r="B21" s="82" t="s">
        <v>598</v>
      </c>
      <c r="C21" s="83"/>
      <c r="D21" s="84">
        <f aca="true" t="shared" si="1" ref="D21:V21">SUM(D16:D20)</f>
        <v>1382695279</v>
      </c>
      <c r="E21" s="85">
        <f t="shared" si="1"/>
        <v>250141286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19086687</v>
      </c>
      <c r="J21" s="85">
        <f t="shared" si="1"/>
        <v>161551065</v>
      </c>
      <c r="K21" s="85">
        <f t="shared" si="1"/>
        <v>1407048520</v>
      </c>
      <c r="L21" s="86">
        <f t="shared" si="1"/>
        <v>3220522837</v>
      </c>
      <c r="M21" s="84">
        <f t="shared" si="1"/>
        <v>170483128</v>
      </c>
      <c r="N21" s="85">
        <f t="shared" si="1"/>
        <v>466839925</v>
      </c>
      <c r="O21" s="85">
        <f t="shared" si="1"/>
        <v>142697817</v>
      </c>
      <c r="P21" s="85">
        <f t="shared" si="1"/>
        <v>0</v>
      </c>
      <c r="Q21" s="85">
        <f t="shared" si="1"/>
        <v>86847261</v>
      </c>
      <c r="R21" s="85">
        <f t="shared" si="1"/>
        <v>0</v>
      </c>
      <c r="S21" s="85">
        <f t="shared" si="1"/>
        <v>3242046000</v>
      </c>
      <c r="T21" s="85">
        <f t="shared" si="1"/>
        <v>344014106</v>
      </c>
      <c r="U21" s="87">
        <f t="shared" si="1"/>
        <v>4452928237</v>
      </c>
      <c r="V21" s="88">
        <f t="shared" si="1"/>
        <v>922197000</v>
      </c>
    </row>
    <row r="22" spans="1:22" ht="12.75">
      <c r="A22" s="47" t="s">
        <v>565</v>
      </c>
      <c r="B22" s="75" t="s">
        <v>303</v>
      </c>
      <c r="C22" s="76" t="s">
        <v>304</v>
      </c>
      <c r="D22" s="77">
        <v>113083896</v>
      </c>
      <c r="E22" s="78">
        <v>34800000</v>
      </c>
      <c r="F22" s="78">
        <v>0</v>
      </c>
      <c r="G22" s="78">
        <v>0</v>
      </c>
      <c r="H22" s="78">
        <v>0</v>
      </c>
      <c r="I22" s="78">
        <v>0</v>
      </c>
      <c r="J22" s="78">
        <v>8012408</v>
      </c>
      <c r="K22" s="78">
        <v>142249873</v>
      </c>
      <c r="L22" s="79">
        <v>298146177</v>
      </c>
      <c r="M22" s="77">
        <v>27560000</v>
      </c>
      <c r="N22" s="78">
        <v>29325960</v>
      </c>
      <c r="O22" s="78">
        <v>0</v>
      </c>
      <c r="P22" s="78">
        <v>0</v>
      </c>
      <c r="Q22" s="78">
        <v>840000</v>
      </c>
      <c r="R22" s="78">
        <v>0</v>
      </c>
      <c r="S22" s="78">
        <v>248155000</v>
      </c>
      <c r="T22" s="78">
        <v>17495740</v>
      </c>
      <c r="U22" s="80">
        <v>323376700</v>
      </c>
      <c r="V22" s="81">
        <v>63550000</v>
      </c>
    </row>
    <row r="23" spans="1:22" ht="12.75">
      <c r="A23" s="47" t="s">
        <v>565</v>
      </c>
      <c r="B23" s="75" t="s">
        <v>305</v>
      </c>
      <c r="C23" s="76" t="s">
        <v>306</v>
      </c>
      <c r="D23" s="77">
        <v>91490562</v>
      </c>
      <c r="E23" s="78">
        <v>8268000</v>
      </c>
      <c r="F23" s="78">
        <v>0</v>
      </c>
      <c r="G23" s="78">
        <v>0</v>
      </c>
      <c r="H23" s="78">
        <v>0</v>
      </c>
      <c r="I23" s="78">
        <v>1255285</v>
      </c>
      <c r="J23" s="78">
        <v>5837102</v>
      </c>
      <c r="K23" s="78">
        <v>90622043</v>
      </c>
      <c r="L23" s="79">
        <v>197472992</v>
      </c>
      <c r="M23" s="77">
        <v>15261819</v>
      </c>
      <c r="N23" s="78">
        <v>9520396</v>
      </c>
      <c r="O23" s="78">
        <v>0</v>
      </c>
      <c r="P23" s="78">
        <v>0</v>
      </c>
      <c r="Q23" s="78">
        <v>2284002</v>
      </c>
      <c r="R23" s="78">
        <v>0</v>
      </c>
      <c r="S23" s="78">
        <v>176909978</v>
      </c>
      <c r="T23" s="78">
        <v>42587842</v>
      </c>
      <c r="U23" s="80">
        <v>246564037</v>
      </c>
      <c r="V23" s="81">
        <v>33393428</v>
      </c>
    </row>
    <row r="24" spans="1:22" ht="12.75">
      <c r="A24" s="47" t="s">
        <v>565</v>
      </c>
      <c r="B24" s="75" t="s">
        <v>73</v>
      </c>
      <c r="C24" s="76" t="s">
        <v>74</v>
      </c>
      <c r="D24" s="77">
        <v>869703000</v>
      </c>
      <c r="E24" s="78">
        <v>753269000</v>
      </c>
      <c r="F24" s="78">
        <v>217157000</v>
      </c>
      <c r="G24" s="78">
        <v>0</v>
      </c>
      <c r="H24" s="78">
        <v>0</v>
      </c>
      <c r="I24" s="78">
        <v>111445000</v>
      </c>
      <c r="J24" s="78">
        <v>249100000</v>
      </c>
      <c r="K24" s="78">
        <v>1352757400</v>
      </c>
      <c r="L24" s="79">
        <v>3553431400</v>
      </c>
      <c r="M24" s="77">
        <v>498403000</v>
      </c>
      <c r="N24" s="78">
        <v>1155164000</v>
      </c>
      <c r="O24" s="78">
        <v>273918000</v>
      </c>
      <c r="P24" s="78">
        <v>109193000</v>
      </c>
      <c r="Q24" s="78">
        <v>120289000</v>
      </c>
      <c r="R24" s="78">
        <v>0</v>
      </c>
      <c r="S24" s="78">
        <v>2085987000</v>
      </c>
      <c r="T24" s="78">
        <v>675074000</v>
      </c>
      <c r="U24" s="80">
        <v>4918028000</v>
      </c>
      <c r="V24" s="81">
        <v>1032747000</v>
      </c>
    </row>
    <row r="25" spans="1:22" ht="12.75">
      <c r="A25" s="47" t="s">
        <v>565</v>
      </c>
      <c r="B25" s="75" t="s">
        <v>307</v>
      </c>
      <c r="C25" s="76" t="s">
        <v>308</v>
      </c>
      <c r="D25" s="77">
        <v>110239384</v>
      </c>
      <c r="E25" s="78">
        <v>0</v>
      </c>
      <c r="F25" s="78">
        <v>0</v>
      </c>
      <c r="G25" s="78">
        <v>0</v>
      </c>
      <c r="H25" s="78">
        <v>0</v>
      </c>
      <c r="I25" s="78">
        <v>158100</v>
      </c>
      <c r="J25" s="78">
        <v>22262354</v>
      </c>
      <c r="K25" s="78">
        <v>219282260</v>
      </c>
      <c r="L25" s="79">
        <v>351942098</v>
      </c>
      <c r="M25" s="77">
        <v>27260664</v>
      </c>
      <c r="N25" s="78">
        <v>0</v>
      </c>
      <c r="O25" s="78">
        <v>0</v>
      </c>
      <c r="P25" s="78">
        <v>0</v>
      </c>
      <c r="Q25" s="78">
        <v>8040557</v>
      </c>
      <c r="R25" s="78">
        <v>0</v>
      </c>
      <c r="S25" s="78">
        <v>310054000</v>
      </c>
      <c r="T25" s="78">
        <v>185164679</v>
      </c>
      <c r="U25" s="80">
        <v>530519900</v>
      </c>
      <c r="V25" s="81">
        <v>54074000</v>
      </c>
    </row>
    <row r="26" spans="1:22" ht="12.75">
      <c r="A26" s="47" t="s">
        <v>566</v>
      </c>
      <c r="B26" s="75" t="s">
        <v>526</v>
      </c>
      <c r="C26" s="76" t="s">
        <v>527</v>
      </c>
      <c r="D26" s="77">
        <v>340111000</v>
      </c>
      <c r="E26" s="78">
        <v>0</v>
      </c>
      <c r="F26" s="78">
        <v>0</v>
      </c>
      <c r="G26" s="78">
        <v>0</v>
      </c>
      <c r="H26" s="78">
        <v>0</v>
      </c>
      <c r="I26" s="78">
        <v>470000</v>
      </c>
      <c r="J26" s="78">
        <v>27082000</v>
      </c>
      <c r="K26" s="78">
        <v>438346000</v>
      </c>
      <c r="L26" s="79">
        <v>806009000</v>
      </c>
      <c r="M26" s="77">
        <v>0</v>
      </c>
      <c r="N26" s="78">
        <v>0</v>
      </c>
      <c r="O26" s="78">
        <v>67706000</v>
      </c>
      <c r="P26" s="78">
        <v>0</v>
      </c>
      <c r="Q26" s="78">
        <v>0</v>
      </c>
      <c r="R26" s="78">
        <v>0</v>
      </c>
      <c r="S26" s="78">
        <v>927099000</v>
      </c>
      <c r="T26" s="78">
        <v>28378000</v>
      </c>
      <c r="U26" s="80">
        <v>1023183000</v>
      </c>
      <c r="V26" s="81">
        <v>335788000</v>
      </c>
    </row>
    <row r="27" spans="1:22" ht="13.5">
      <c r="A27" s="48"/>
      <c r="B27" s="82" t="s">
        <v>599</v>
      </c>
      <c r="C27" s="83"/>
      <c r="D27" s="84">
        <f aca="true" t="shared" si="2" ref="D27:V27">SUM(D22:D26)</f>
        <v>1524627842</v>
      </c>
      <c r="E27" s="85">
        <f t="shared" si="2"/>
        <v>796337000</v>
      </c>
      <c r="F27" s="85">
        <f t="shared" si="2"/>
        <v>217157000</v>
      </c>
      <c r="G27" s="85">
        <f t="shared" si="2"/>
        <v>0</v>
      </c>
      <c r="H27" s="85">
        <f t="shared" si="2"/>
        <v>0</v>
      </c>
      <c r="I27" s="85">
        <f t="shared" si="2"/>
        <v>113328385</v>
      </c>
      <c r="J27" s="85">
        <f t="shared" si="2"/>
        <v>312293864</v>
      </c>
      <c r="K27" s="85">
        <f t="shared" si="2"/>
        <v>2243257576</v>
      </c>
      <c r="L27" s="86">
        <f t="shared" si="2"/>
        <v>5207001667</v>
      </c>
      <c r="M27" s="84">
        <f t="shared" si="2"/>
        <v>568485483</v>
      </c>
      <c r="N27" s="85">
        <f t="shared" si="2"/>
        <v>1194010356</v>
      </c>
      <c r="O27" s="85">
        <f t="shared" si="2"/>
        <v>341624000</v>
      </c>
      <c r="P27" s="85">
        <f t="shared" si="2"/>
        <v>109193000</v>
      </c>
      <c r="Q27" s="85">
        <f t="shared" si="2"/>
        <v>131453559</v>
      </c>
      <c r="R27" s="85">
        <f t="shared" si="2"/>
        <v>0</v>
      </c>
      <c r="S27" s="85">
        <f t="shared" si="2"/>
        <v>3748204978</v>
      </c>
      <c r="T27" s="85">
        <f t="shared" si="2"/>
        <v>948700261</v>
      </c>
      <c r="U27" s="87">
        <f t="shared" si="2"/>
        <v>7041671637</v>
      </c>
      <c r="V27" s="88">
        <f t="shared" si="2"/>
        <v>1519552428</v>
      </c>
    </row>
    <row r="28" spans="1:22" ht="12.75">
      <c r="A28" s="47" t="s">
        <v>565</v>
      </c>
      <c r="B28" s="75" t="s">
        <v>309</v>
      </c>
      <c r="C28" s="76" t="s">
        <v>310</v>
      </c>
      <c r="D28" s="77">
        <v>138205000</v>
      </c>
      <c r="E28" s="78">
        <v>50116012</v>
      </c>
      <c r="F28" s="78">
        <v>84870623</v>
      </c>
      <c r="G28" s="78">
        <v>0</v>
      </c>
      <c r="H28" s="78">
        <v>0</v>
      </c>
      <c r="I28" s="78">
        <v>10022500</v>
      </c>
      <c r="J28" s="78">
        <v>7011468</v>
      </c>
      <c r="K28" s="78">
        <v>95424763</v>
      </c>
      <c r="L28" s="79">
        <v>385650366</v>
      </c>
      <c r="M28" s="77">
        <v>49824773</v>
      </c>
      <c r="N28" s="78">
        <v>82938506</v>
      </c>
      <c r="O28" s="78">
        <v>38633658</v>
      </c>
      <c r="P28" s="78">
        <v>27036301</v>
      </c>
      <c r="Q28" s="78">
        <v>20183587</v>
      </c>
      <c r="R28" s="78">
        <v>406909</v>
      </c>
      <c r="S28" s="78">
        <v>142265000</v>
      </c>
      <c r="T28" s="78">
        <v>28865878</v>
      </c>
      <c r="U28" s="80">
        <v>390154612</v>
      </c>
      <c r="V28" s="81">
        <v>33228000</v>
      </c>
    </row>
    <row r="29" spans="1:22" ht="12.75">
      <c r="A29" s="47" t="s">
        <v>565</v>
      </c>
      <c r="B29" s="75" t="s">
        <v>311</v>
      </c>
      <c r="C29" s="76" t="s">
        <v>312</v>
      </c>
      <c r="D29" s="77">
        <v>197417615</v>
      </c>
      <c r="E29" s="78">
        <v>146553764</v>
      </c>
      <c r="F29" s="78">
        <v>12253221</v>
      </c>
      <c r="G29" s="78">
        <v>0</v>
      </c>
      <c r="H29" s="78">
        <v>0</v>
      </c>
      <c r="I29" s="78">
        <v>18661187</v>
      </c>
      <c r="J29" s="78">
        <v>1581000</v>
      </c>
      <c r="K29" s="78">
        <v>187210128</v>
      </c>
      <c r="L29" s="79">
        <v>563676915</v>
      </c>
      <c r="M29" s="77">
        <v>56716279</v>
      </c>
      <c r="N29" s="78">
        <v>190064158</v>
      </c>
      <c r="O29" s="78">
        <v>43672714</v>
      </c>
      <c r="P29" s="78">
        <v>19636828</v>
      </c>
      <c r="Q29" s="78">
        <v>15197469</v>
      </c>
      <c r="R29" s="78">
        <v>0</v>
      </c>
      <c r="S29" s="78">
        <v>261559852</v>
      </c>
      <c r="T29" s="78">
        <v>55558502</v>
      </c>
      <c r="U29" s="80">
        <v>642405802</v>
      </c>
      <c r="V29" s="81">
        <v>111060850</v>
      </c>
    </row>
    <row r="30" spans="1:22" ht="12.75">
      <c r="A30" s="47" t="s">
        <v>565</v>
      </c>
      <c r="B30" s="75" t="s">
        <v>313</v>
      </c>
      <c r="C30" s="76" t="s">
        <v>314</v>
      </c>
      <c r="D30" s="77">
        <v>135642568</v>
      </c>
      <c r="E30" s="78">
        <v>107325724</v>
      </c>
      <c r="F30" s="78">
        <v>635060</v>
      </c>
      <c r="G30" s="78">
        <v>0</v>
      </c>
      <c r="H30" s="78">
        <v>0</v>
      </c>
      <c r="I30" s="78">
        <v>7756158</v>
      </c>
      <c r="J30" s="78">
        <v>18189999</v>
      </c>
      <c r="K30" s="78">
        <v>148497171</v>
      </c>
      <c r="L30" s="79">
        <v>418046680</v>
      </c>
      <c r="M30" s="77">
        <v>89670297</v>
      </c>
      <c r="N30" s="78">
        <v>140616848</v>
      </c>
      <c r="O30" s="78">
        <v>31164954</v>
      </c>
      <c r="P30" s="78">
        <v>18284923</v>
      </c>
      <c r="Q30" s="78">
        <v>11252967</v>
      </c>
      <c r="R30" s="78">
        <v>1265586</v>
      </c>
      <c r="S30" s="78">
        <v>175570001</v>
      </c>
      <c r="T30" s="78">
        <v>54917214</v>
      </c>
      <c r="U30" s="80">
        <v>522742790</v>
      </c>
      <c r="V30" s="81">
        <v>83711000</v>
      </c>
    </row>
    <row r="31" spans="1:22" ht="12.75">
      <c r="A31" s="47" t="s">
        <v>565</v>
      </c>
      <c r="B31" s="75" t="s">
        <v>315</v>
      </c>
      <c r="C31" s="76" t="s">
        <v>316</v>
      </c>
      <c r="D31" s="77">
        <v>367829999</v>
      </c>
      <c r="E31" s="78">
        <v>217528628</v>
      </c>
      <c r="F31" s="78">
        <v>36045419</v>
      </c>
      <c r="G31" s="78">
        <v>751671</v>
      </c>
      <c r="H31" s="78">
        <v>2774</v>
      </c>
      <c r="I31" s="78">
        <v>0</v>
      </c>
      <c r="J31" s="78">
        <v>44427332</v>
      </c>
      <c r="K31" s="78">
        <v>356427822</v>
      </c>
      <c r="L31" s="79">
        <v>1023013645</v>
      </c>
      <c r="M31" s="77">
        <v>83060460</v>
      </c>
      <c r="N31" s="78">
        <v>288378737</v>
      </c>
      <c r="O31" s="78">
        <v>84800265</v>
      </c>
      <c r="P31" s="78">
        <v>28376854</v>
      </c>
      <c r="Q31" s="78">
        <v>17434608</v>
      </c>
      <c r="R31" s="78">
        <v>0</v>
      </c>
      <c r="S31" s="78">
        <v>861199996</v>
      </c>
      <c r="T31" s="78">
        <v>91648146</v>
      </c>
      <c r="U31" s="80">
        <v>1454899066</v>
      </c>
      <c r="V31" s="81">
        <v>424175000</v>
      </c>
    </row>
    <row r="32" spans="1:22" ht="12.75">
      <c r="A32" s="47" t="s">
        <v>565</v>
      </c>
      <c r="B32" s="75" t="s">
        <v>317</v>
      </c>
      <c r="C32" s="76" t="s">
        <v>318</v>
      </c>
      <c r="D32" s="77">
        <v>212164437</v>
      </c>
      <c r="E32" s="78">
        <v>189666636</v>
      </c>
      <c r="F32" s="78">
        <v>22050249</v>
      </c>
      <c r="G32" s="78">
        <v>0</v>
      </c>
      <c r="H32" s="78">
        <v>0</v>
      </c>
      <c r="I32" s="78">
        <v>6103183</v>
      </c>
      <c r="J32" s="78">
        <v>40710820</v>
      </c>
      <c r="K32" s="78">
        <v>199994059</v>
      </c>
      <c r="L32" s="79">
        <v>670689384</v>
      </c>
      <c r="M32" s="77">
        <v>109213248</v>
      </c>
      <c r="N32" s="78">
        <v>177670773</v>
      </c>
      <c r="O32" s="78">
        <v>53468072</v>
      </c>
      <c r="P32" s="78">
        <v>19284742</v>
      </c>
      <c r="Q32" s="78">
        <v>19063899</v>
      </c>
      <c r="R32" s="78">
        <v>0</v>
      </c>
      <c r="S32" s="78">
        <v>240638000</v>
      </c>
      <c r="T32" s="78">
        <v>50724682</v>
      </c>
      <c r="U32" s="80">
        <v>670063416</v>
      </c>
      <c r="V32" s="81">
        <v>126630100</v>
      </c>
    </row>
    <row r="33" spans="1:22" ht="12.75">
      <c r="A33" s="47" t="s">
        <v>566</v>
      </c>
      <c r="B33" s="75" t="s">
        <v>528</v>
      </c>
      <c r="C33" s="76" t="s">
        <v>529</v>
      </c>
      <c r="D33" s="77">
        <v>104784701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57976678</v>
      </c>
      <c r="L33" s="79">
        <v>162761379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78">
        <v>2182172</v>
      </c>
      <c r="S33" s="78">
        <v>132521000</v>
      </c>
      <c r="T33" s="78">
        <v>10862600</v>
      </c>
      <c r="U33" s="80">
        <v>145565772</v>
      </c>
      <c r="V33" s="81">
        <v>0</v>
      </c>
    </row>
    <row r="34" spans="1:22" ht="13.5">
      <c r="A34" s="48"/>
      <c r="B34" s="82" t="s">
        <v>600</v>
      </c>
      <c r="C34" s="83"/>
      <c r="D34" s="84">
        <f aca="true" t="shared" si="3" ref="D34:V34">SUM(D28:D33)</f>
        <v>1156044320</v>
      </c>
      <c r="E34" s="85">
        <f t="shared" si="3"/>
        <v>711190764</v>
      </c>
      <c r="F34" s="85">
        <f t="shared" si="3"/>
        <v>155854572</v>
      </c>
      <c r="G34" s="85">
        <f t="shared" si="3"/>
        <v>751671</v>
      </c>
      <c r="H34" s="85">
        <f t="shared" si="3"/>
        <v>2774</v>
      </c>
      <c r="I34" s="85">
        <f t="shared" si="3"/>
        <v>42543028</v>
      </c>
      <c r="J34" s="85">
        <f t="shared" si="3"/>
        <v>111920619</v>
      </c>
      <c r="K34" s="85">
        <f t="shared" si="3"/>
        <v>1045530621</v>
      </c>
      <c r="L34" s="86">
        <f t="shared" si="3"/>
        <v>3223838369</v>
      </c>
      <c r="M34" s="84">
        <f t="shared" si="3"/>
        <v>388485057</v>
      </c>
      <c r="N34" s="85">
        <f t="shared" si="3"/>
        <v>879669022</v>
      </c>
      <c r="O34" s="85">
        <f t="shared" si="3"/>
        <v>251739663</v>
      </c>
      <c r="P34" s="85">
        <f t="shared" si="3"/>
        <v>112619648</v>
      </c>
      <c r="Q34" s="85">
        <f t="shared" si="3"/>
        <v>83132530</v>
      </c>
      <c r="R34" s="85">
        <f t="shared" si="3"/>
        <v>3854667</v>
      </c>
      <c r="S34" s="85">
        <f t="shared" si="3"/>
        <v>1813753849</v>
      </c>
      <c r="T34" s="85">
        <f t="shared" si="3"/>
        <v>292577022</v>
      </c>
      <c r="U34" s="87">
        <f t="shared" si="3"/>
        <v>3825831458</v>
      </c>
      <c r="V34" s="88">
        <f t="shared" si="3"/>
        <v>778804950</v>
      </c>
    </row>
    <row r="35" spans="1:22" ht="12.75">
      <c r="A35" s="47" t="s">
        <v>565</v>
      </c>
      <c r="B35" s="75" t="s">
        <v>319</v>
      </c>
      <c r="C35" s="76" t="s">
        <v>320</v>
      </c>
      <c r="D35" s="77">
        <v>124668244</v>
      </c>
      <c r="E35" s="78">
        <v>37791402</v>
      </c>
      <c r="F35" s="78">
        <v>0</v>
      </c>
      <c r="G35" s="78">
        <v>0</v>
      </c>
      <c r="H35" s="78">
        <v>0</v>
      </c>
      <c r="I35" s="78">
        <v>474447</v>
      </c>
      <c r="J35" s="78">
        <v>16051559</v>
      </c>
      <c r="K35" s="78">
        <v>130401430</v>
      </c>
      <c r="L35" s="79">
        <v>309387082</v>
      </c>
      <c r="M35" s="77">
        <v>39776417</v>
      </c>
      <c r="N35" s="78">
        <v>52585258</v>
      </c>
      <c r="O35" s="78">
        <v>0</v>
      </c>
      <c r="P35" s="78">
        <v>0</v>
      </c>
      <c r="Q35" s="78">
        <v>4452344</v>
      </c>
      <c r="R35" s="78">
        <v>0</v>
      </c>
      <c r="S35" s="78">
        <v>177872000</v>
      </c>
      <c r="T35" s="78">
        <v>25122067</v>
      </c>
      <c r="U35" s="80">
        <v>299808086</v>
      </c>
      <c r="V35" s="81">
        <v>33443000</v>
      </c>
    </row>
    <row r="36" spans="1:22" ht="12.75">
      <c r="A36" s="47" t="s">
        <v>565</v>
      </c>
      <c r="B36" s="75" t="s">
        <v>321</v>
      </c>
      <c r="C36" s="76" t="s">
        <v>322</v>
      </c>
      <c r="D36" s="77">
        <v>142723444</v>
      </c>
      <c r="E36" s="78">
        <v>84320000</v>
      </c>
      <c r="F36" s="78">
        <v>0</v>
      </c>
      <c r="G36" s="78">
        <v>0</v>
      </c>
      <c r="H36" s="78">
        <v>0</v>
      </c>
      <c r="I36" s="78">
        <v>2300000</v>
      </c>
      <c r="J36" s="78">
        <v>56305592</v>
      </c>
      <c r="K36" s="78">
        <v>211194938</v>
      </c>
      <c r="L36" s="79">
        <v>496843974</v>
      </c>
      <c r="M36" s="77">
        <v>38629177</v>
      </c>
      <c r="N36" s="78">
        <v>95548303</v>
      </c>
      <c r="O36" s="78">
        <v>0</v>
      </c>
      <c r="P36" s="78">
        <v>0</v>
      </c>
      <c r="Q36" s="78">
        <v>12910022</v>
      </c>
      <c r="R36" s="78">
        <v>0</v>
      </c>
      <c r="S36" s="78">
        <v>337661000</v>
      </c>
      <c r="T36" s="78">
        <v>98348037</v>
      </c>
      <c r="U36" s="80">
        <v>583096539</v>
      </c>
      <c r="V36" s="81">
        <v>67721000</v>
      </c>
    </row>
    <row r="37" spans="1:22" ht="12.75">
      <c r="A37" s="47" t="s">
        <v>565</v>
      </c>
      <c r="B37" s="75" t="s">
        <v>323</v>
      </c>
      <c r="C37" s="76" t="s">
        <v>324</v>
      </c>
      <c r="D37" s="77">
        <v>87243121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19859535</v>
      </c>
      <c r="K37" s="78">
        <v>219869867</v>
      </c>
      <c r="L37" s="79">
        <v>326972523</v>
      </c>
      <c r="M37" s="77">
        <v>37124106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332021000</v>
      </c>
      <c r="T37" s="78">
        <v>42981919</v>
      </c>
      <c r="U37" s="80">
        <v>412127025</v>
      </c>
      <c r="V37" s="81">
        <v>62122000</v>
      </c>
    </row>
    <row r="38" spans="1:22" ht="12.75">
      <c r="A38" s="47" t="s">
        <v>565</v>
      </c>
      <c r="B38" s="75" t="s">
        <v>325</v>
      </c>
      <c r="C38" s="76" t="s">
        <v>326</v>
      </c>
      <c r="D38" s="77">
        <v>192081001</v>
      </c>
      <c r="E38" s="78">
        <v>0</v>
      </c>
      <c r="F38" s="78">
        <v>0</v>
      </c>
      <c r="G38" s="78">
        <v>0</v>
      </c>
      <c r="H38" s="78">
        <v>0</v>
      </c>
      <c r="I38" s="78">
        <v>1975382</v>
      </c>
      <c r="J38" s="78">
        <v>45100000</v>
      </c>
      <c r="K38" s="78">
        <v>377578340</v>
      </c>
      <c r="L38" s="79">
        <v>616734723</v>
      </c>
      <c r="M38" s="77">
        <v>152701538</v>
      </c>
      <c r="N38" s="78">
        <v>0</v>
      </c>
      <c r="O38" s="78">
        <v>0</v>
      </c>
      <c r="P38" s="78">
        <v>0</v>
      </c>
      <c r="Q38" s="78">
        <v>12263954</v>
      </c>
      <c r="R38" s="78">
        <v>0</v>
      </c>
      <c r="S38" s="78">
        <v>502303453</v>
      </c>
      <c r="T38" s="78">
        <v>50931469</v>
      </c>
      <c r="U38" s="80">
        <v>718200414</v>
      </c>
      <c r="V38" s="81">
        <v>93969000</v>
      </c>
    </row>
    <row r="39" spans="1:22" ht="12.75">
      <c r="A39" s="47" t="s">
        <v>566</v>
      </c>
      <c r="B39" s="75" t="s">
        <v>548</v>
      </c>
      <c r="C39" s="76" t="s">
        <v>549</v>
      </c>
      <c r="D39" s="77">
        <v>363237646</v>
      </c>
      <c r="E39" s="78">
        <v>0</v>
      </c>
      <c r="F39" s="78">
        <v>118619268</v>
      </c>
      <c r="G39" s="78">
        <v>0</v>
      </c>
      <c r="H39" s="78">
        <v>0</v>
      </c>
      <c r="I39" s="78">
        <v>1220848</v>
      </c>
      <c r="J39" s="78">
        <v>3607052</v>
      </c>
      <c r="K39" s="78">
        <v>481958659</v>
      </c>
      <c r="L39" s="79">
        <v>968643473</v>
      </c>
      <c r="M39" s="77">
        <v>0</v>
      </c>
      <c r="N39" s="78">
        <v>0</v>
      </c>
      <c r="O39" s="78">
        <v>76290419</v>
      </c>
      <c r="P39" s="78">
        <v>14247981</v>
      </c>
      <c r="Q39" s="78">
        <v>0</v>
      </c>
      <c r="R39" s="78">
        <v>0</v>
      </c>
      <c r="S39" s="78">
        <v>1577174999</v>
      </c>
      <c r="T39" s="78">
        <v>27178939</v>
      </c>
      <c r="U39" s="80">
        <v>1694892338</v>
      </c>
      <c r="V39" s="81">
        <v>681271728</v>
      </c>
    </row>
    <row r="40" spans="1:22" ht="13.5">
      <c r="A40" s="48"/>
      <c r="B40" s="82" t="s">
        <v>601</v>
      </c>
      <c r="C40" s="83"/>
      <c r="D40" s="84">
        <f aca="true" t="shared" si="4" ref="D40:V40">SUM(D35:D39)</f>
        <v>909953456</v>
      </c>
      <c r="E40" s="85">
        <f t="shared" si="4"/>
        <v>122111402</v>
      </c>
      <c r="F40" s="85">
        <f t="shared" si="4"/>
        <v>118619268</v>
      </c>
      <c r="G40" s="85">
        <f t="shared" si="4"/>
        <v>0</v>
      </c>
      <c r="H40" s="85">
        <f t="shared" si="4"/>
        <v>0</v>
      </c>
      <c r="I40" s="85">
        <f t="shared" si="4"/>
        <v>5970677</v>
      </c>
      <c r="J40" s="85">
        <f t="shared" si="4"/>
        <v>140923738</v>
      </c>
      <c r="K40" s="85">
        <f t="shared" si="4"/>
        <v>1421003234</v>
      </c>
      <c r="L40" s="86">
        <f t="shared" si="4"/>
        <v>2718581775</v>
      </c>
      <c r="M40" s="84">
        <f t="shared" si="4"/>
        <v>268231238</v>
      </c>
      <c r="N40" s="85">
        <f t="shared" si="4"/>
        <v>148133561</v>
      </c>
      <c r="O40" s="85">
        <f t="shared" si="4"/>
        <v>76290419</v>
      </c>
      <c r="P40" s="85">
        <f t="shared" si="4"/>
        <v>14247981</v>
      </c>
      <c r="Q40" s="85">
        <f t="shared" si="4"/>
        <v>29626320</v>
      </c>
      <c r="R40" s="85">
        <f t="shared" si="4"/>
        <v>0</v>
      </c>
      <c r="S40" s="85">
        <f t="shared" si="4"/>
        <v>2927032452</v>
      </c>
      <c r="T40" s="85">
        <f t="shared" si="4"/>
        <v>244562431</v>
      </c>
      <c r="U40" s="87">
        <f t="shared" si="4"/>
        <v>3708124402</v>
      </c>
      <c r="V40" s="88">
        <f t="shared" si="4"/>
        <v>938526728</v>
      </c>
    </row>
    <row r="41" spans="1:22" ht="13.5">
      <c r="A41" s="49"/>
      <c r="B41" s="89" t="s">
        <v>602</v>
      </c>
      <c r="C41" s="90"/>
      <c r="D41" s="91">
        <f aca="true" t="shared" si="5" ref="D41:V41">SUM(D9:D14,D16:D20,D22:D26,D28:D33,D35:D39)</f>
        <v>6250548266</v>
      </c>
      <c r="E41" s="92">
        <f t="shared" si="5"/>
        <v>2359335843</v>
      </c>
      <c r="F41" s="92">
        <f t="shared" si="5"/>
        <v>659630840</v>
      </c>
      <c r="G41" s="92">
        <f t="shared" si="5"/>
        <v>751671</v>
      </c>
      <c r="H41" s="92">
        <f t="shared" si="5"/>
        <v>2774</v>
      </c>
      <c r="I41" s="92">
        <f t="shared" si="5"/>
        <v>209661124</v>
      </c>
      <c r="J41" s="92">
        <f t="shared" si="5"/>
        <v>862392944</v>
      </c>
      <c r="K41" s="92">
        <f t="shared" si="5"/>
        <v>7772604441</v>
      </c>
      <c r="L41" s="93">
        <f t="shared" si="5"/>
        <v>18114927903</v>
      </c>
      <c r="M41" s="91">
        <f t="shared" si="5"/>
        <v>1757589377</v>
      </c>
      <c r="N41" s="92">
        <f t="shared" si="5"/>
        <v>3368685662</v>
      </c>
      <c r="O41" s="92">
        <f t="shared" si="5"/>
        <v>999870191</v>
      </c>
      <c r="P41" s="92">
        <f t="shared" si="5"/>
        <v>274768718</v>
      </c>
      <c r="Q41" s="92">
        <f t="shared" si="5"/>
        <v>398342116</v>
      </c>
      <c r="R41" s="92">
        <f t="shared" si="5"/>
        <v>8239917</v>
      </c>
      <c r="S41" s="92">
        <f t="shared" si="5"/>
        <v>14737772279</v>
      </c>
      <c r="T41" s="92">
        <f t="shared" si="5"/>
        <v>2275208360</v>
      </c>
      <c r="U41" s="94">
        <f t="shared" si="5"/>
        <v>23820476620</v>
      </c>
      <c r="V41" s="88">
        <f t="shared" si="5"/>
        <v>5001430656</v>
      </c>
    </row>
    <row r="42" spans="1:22" ht="12">
      <c r="A42" s="51"/>
      <c r="B42" s="127" t="s">
        <v>42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42:T42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2018-10-16T09:57:15Z</dcterms:created>
  <dcterms:modified xsi:type="dcterms:W3CDTF">2018-11-07T07:00:11Z</dcterms:modified>
  <cp:category/>
  <cp:version/>
  <cp:contentType/>
  <cp:contentStatus/>
</cp:coreProperties>
</file>