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Summary" sheetId="1" r:id="rId1"/>
    <sheet name="MAN" sheetId="2" r:id="rId2"/>
    <sheet name="FS161" sheetId="3" r:id="rId3"/>
    <sheet name="FS162" sheetId="4" r:id="rId4"/>
    <sheet name="FS163" sheetId="5" r:id="rId5"/>
    <sheet name="DC16" sheetId="6" r:id="rId6"/>
    <sheet name="FS181" sheetId="7" r:id="rId7"/>
    <sheet name="FS182" sheetId="8" r:id="rId8"/>
    <sheet name="FS183" sheetId="9" r:id="rId9"/>
    <sheet name="FS184" sheetId="10" r:id="rId10"/>
    <sheet name="FS185" sheetId="11" r:id="rId11"/>
    <sheet name="DC18" sheetId="12" r:id="rId12"/>
    <sheet name="FS191" sheetId="13" r:id="rId13"/>
    <sheet name="FS192" sheetId="14" r:id="rId14"/>
    <sheet name="FS193" sheetId="15" r:id="rId15"/>
    <sheet name="FS194" sheetId="16" r:id="rId16"/>
    <sheet name="FS195" sheetId="17" r:id="rId17"/>
    <sheet name="FS196" sheetId="18" r:id="rId18"/>
    <sheet name="DC19" sheetId="19" r:id="rId19"/>
    <sheet name="FS201" sheetId="20" r:id="rId20"/>
    <sheet name="FS203" sheetId="21" r:id="rId21"/>
    <sheet name="FS204" sheetId="22" r:id="rId22"/>
    <sheet name="FS205" sheetId="23" r:id="rId23"/>
    <sheet name="DC20" sheetId="24" r:id="rId24"/>
  </sheets>
  <definedNames>
    <definedName name="_xlnm.Print_Area" localSheetId="5">'DC16'!$A$1:$K$69</definedName>
    <definedName name="_xlnm.Print_Area" localSheetId="11">'DC18'!$A$1:$K$69</definedName>
    <definedName name="_xlnm.Print_Area" localSheetId="18">'DC19'!$A$1:$K$69</definedName>
    <definedName name="_xlnm.Print_Area" localSheetId="23">'DC20'!$A$1:$K$69</definedName>
    <definedName name="_xlnm.Print_Area" localSheetId="2">'FS161'!$A$1:$K$69</definedName>
    <definedName name="_xlnm.Print_Area" localSheetId="3">'FS162'!$A$1:$K$69</definedName>
    <definedName name="_xlnm.Print_Area" localSheetId="4">'FS163'!$A$1:$K$69</definedName>
    <definedName name="_xlnm.Print_Area" localSheetId="6">'FS181'!$A$1:$K$69</definedName>
    <definedName name="_xlnm.Print_Area" localSheetId="7">'FS182'!$A$1:$K$69</definedName>
    <definedName name="_xlnm.Print_Area" localSheetId="8">'FS183'!$A$1:$K$69</definedName>
    <definedName name="_xlnm.Print_Area" localSheetId="9">'FS184'!$A$1:$K$69</definedName>
    <definedName name="_xlnm.Print_Area" localSheetId="10">'FS185'!$A$1:$K$69</definedName>
    <definedName name="_xlnm.Print_Area" localSheetId="12">'FS191'!$A$1:$K$69</definedName>
    <definedName name="_xlnm.Print_Area" localSheetId="13">'FS192'!$A$1:$K$69</definedName>
    <definedName name="_xlnm.Print_Area" localSheetId="14">'FS193'!$A$1:$K$69</definedName>
    <definedName name="_xlnm.Print_Area" localSheetId="15">'FS194'!$A$1:$K$69</definedName>
    <definedName name="_xlnm.Print_Area" localSheetId="16">'FS195'!$A$1:$K$69</definedName>
    <definedName name="_xlnm.Print_Area" localSheetId="17">'FS196'!$A$1:$K$69</definedName>
    <definedName name="_xlnm.Print_Area" localSheetId="19">'FS201'!$A$1:$K$69</definedName>
    <definedName name="_xlnm.Print_Area" localSheetId="20">'FS203'!$A$1:$K$69</definedName>
    <definedName name="_xlnm.Print_Area" localSheetId="21">'FS204'!$A$1:$K$69</definedName>
    <definedName name="_xlnm.Print_Area" localSheetId="22">'FS205'!$A$1:$K$69</definedName>
    <definedName name="_xlnm.Print_Area" localSheetId="1">'MAN'!$A$1:$K$69</definedName>
    <definedName name="_xlnm.Print_Area" localSheetId="0">'Summary'!$A$1:$K$69</definedName>
  </definedNames>
  <calcPr fullCalcOnLoad="1"/>
</workbook>
</file>

<file path=xl/sharedStrings.xml><?xml version="1.0" encoding="utf-8"?>
<sst xmlns="http://schemas.openxmlformats.org/spreadsheetml/2006/main" count="2136" uniqueCount="108">
  <si>
    <t>Free State: Mangaung(MAN) - Table A1 Budget Summary for 4th Quarter ended 30 June 2018 (Figures Finalised as at 2018/10/17)</t>
  </si>
  <si>
    <t>Description</t>
  </si>
  <si>
    <t>2014/15</t>
  </si>
  <si>
    <t>2015/16</t>
  </si>
  <si>
    <t>2016/17</t>
  </si>
  <si>
    <t>Current year 2017/18</t>
  </si>
  <si>
    <t>2018/19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</si>
  <si>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</si>
  <si>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</si>
  <si>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</si>
  <si>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</si>
  <si>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</si>
  <si>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Pre-audit Outcome</t>
  </si>
  <si>
    <t>Budget Year 2018/19</t>
  </si>
  <si>
    <t>Budget Year 2019/20</t>
  </si>
  <si>
    <t>Budget Year 2020/21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</si>
  <si>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</si>
  <si>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</si>
  <si>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</si>
  <si>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</si>
  <si>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</si>
  <si>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</si>
  <si>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</si>
  <si>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</si>
  <si>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</si>
  <si>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</si>
  <si>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</si>
  <si>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</si>
  <si>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</si>
  <si>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</si>
  <si>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</si>
  <si>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</si>
  <si>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</si>
  <si>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</si>
  <si>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</si>
  <si>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</si>
  <si>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</si>
  <si>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</si>
  <si>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</si>
  <si>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</si>
  <si>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</si>
  <si>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</si>
  <si>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</si>
  <si>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</si>
  <si>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</si>
  <si>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</si>
  <si>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</si>
  <si>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</si>
  <si>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</si>
  <si>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</si>
  <si>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</si>
  <si>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</si>
  <si>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</si>
  <si>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</si>
  <si>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Renewal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</si>
  <si>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</si>
  <si>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</si>
  <si>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</si>
  <si>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</si>
  <si>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</si>
  <si>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</si>
  <si>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</si>
  <si>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</si>
  <si>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</si>
  <si>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A4_5_20</t>
  </si>
  <si>
    <t>A6_15</t>
  </si>
  <si>
    <t>A6_32</t>
  </si>
  <si>
    <t>A6_8</t>
  </si>
  <si>
    <t>A6_9</t>
  </si>
  <si>
    <t>A6_10</t>
  </si>
  <si>
    <t>A7_6_20</t>
  </si>
  <si>
    <t>A8_11_17</t>
  </si>
  <si>
    <t>A8_38</t>
  </si>
  <si>
    <t>Free State: Letsemeng(FS161) - Table A1 Budget Summary for 4th Quarter ended 30 June 2018 (Figures Finalised as at 2018/10/17)</t>
  </si>
  <si>
    <t>Free State: Kopanong(FS162) - Table A1 Budget Summary for 4th Quarter ended 30 June 2018 (Figures Finalised as at 2018/10/17)</t>
  </si>
  <si>
    <t>Free State: Mohokare(FS163) - Table A1 Budget Summary for 4th Quarter ended 30 June 2018 (Figures Finalised as at 2018/10/17)</t>
  </si>
  <si>
    <t>Free State: Xhariep(DC16) - Table A1 Budget Summary for 4th Quarter ended 30 June 2018 (Figures Finalised as at 2018/10/17)</t>
  </si>
  <si>
    <t>Free State: Masilonyana(FS181) - Table A1 Budget Summary for 4th Quarter ended 30 June 2018 (Figures Finalised as at 2018/10/17)</t>
  </si>
  <si>
    <t>Free State: Tokologo(FS182) - Table A1 Budget Summary for 4th Quarter ended 30 June 2018 (Figures Finalised as at 2018/10/17)</t>
  </si>
  <si>
    <t>Free State: Tswelopele(FS183) - Table A1 Budget Summary for 4th Quarter ended 30 June 2018 (Figures Finalised as at 2018/10/17)</t>
  </si>
  <si>
    <t>Free State: Matjhabeng(FS184) - Table A1 Budget Summary for 4th Quarter ended 30 June 2018 (Figures Finalised as at 2018/10/17)</t>
  </si>
  <si>
    <t>Free State: Nala(FS185) - Table A1 Budget Summary for 4th Quarter ended 30 June 2018 (Figures Finalised as at 2018/10/17)</t>
  </si>
  <si>
    <t>Free State: Lejweleputswa(DC18) - Table A1 Budget Summary for 4th Quarter ended 30 June 2018 (Figures Finalised as at 2018/10/17)</t>
  </si>
  <si>
    <t>Free State: Setsoto(FS191) - Table A1 Budget Summary for 4th Quarter ended 30 June 2018 (Figures Finalised as at 2018/10/17)</t>
  </si>
  <si>
    <t>Free State: Dihlabeng(FS192) - Table A1 Budget Summary for 4th Quarter ended 30 June 2018 (Figures Finalised as at 2018/10/17)</t>
  </si>
  <si>
    <t>Free State: Nketoana(FS193) - Table A1 Budget Summary for 4th Quarter ended 30 June 2018 (Figures Finalised as at 2018/10/17)</t>
  </si>
  <si>
    <t>Free State: Maluti-a-Phofung(FS194) - Table A1 Budget Summary for 4th Quarter ended 30 June 2018 (Figures Finalised as at 2018/10/17)</t>
  </si>
  <si>
    <t>Free State: Phumelela(FS195) - Table A1 Budget Summary for 4th Quarter ended 30 June 2018 (Figures Finalised as at 2018/10/17)</t>
  </si>
  <si>
    <t>Free State: Mantsopa(FS196) - Table A1 Budget Summary for 4th Quarter ended 30 June 2018 (Figures Finalised as at 2018/10/17)</t>
  </si>
  <si>
    <t>Free State: Thabo Mofutsanyana(DC19) - Table A1 Budget Summary for 4th Quarter ended 30 June 2018 (Figures Finalised as at 2018/10/17)</t>
  </si>
  <si>
    <t>Free State: Moqhaka(FS201) - Table A1 Budget Summary for 4th Quarter ended 30 June 2018 (Figures Finalised as at 2018/10/17)</t>
  </si>
  <si>
    <t>Free State: Ngwathe(FS203) - Table A1 Budget Summary for 4th Quarter ended 30 June 2018 (Figures Finalised as at 2018/10/17)</t>
  </si>
  <si>
    <t>Free State: Metsimaholo(FS204) - Table A1 Budget Summary for 4th Quarter ended 30 June 2018 (Figures Finalised as at 2018/10/17)</t>
  </si>
  <si>
    <t>Free State: Mafube(FS205) - Table A1 Budget Summary for 4th Quarter ended 30 June 2018 (Figures Finalised as at 2018/10/17)</t>
  </si>
  <si>
    <t>Free State: Fezile Dabi(DC20) - Table A1 Budget Summary for 4th Quarter ended 30 June 2018 (Figures Finalised as at 2018/10/17)</t>
  </si>
  <si>
    <t>Summary - Table A1 Budget Summary for 4th Quarter ended 30 June 2018 (Figures Finalised as at 2018/10/17)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</si>
  <si>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</si>
  <si>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</si>
  <si>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</si>
  <si>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</si>
  <si>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</si>
  <si>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</si>
  <si>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SA10_10</t>
  </si>
  <si>
    <t>SA10_53</t>
  </si>
  <si>
    <t>SA10_54</t>
  </si>
  <si>
    <t>SA10_55</t>
  </si>
  <si>
    <t>SA10_84</t>
  </si>
  <si>
    <t>A8_18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</si>
</sst>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,_);_(* \(#,##0,,\);_(* &quot;–&quot;?_);_(@_)"/>
    <numFmt numFmtId="178" formatCode="_(* #,##0,_);_(* \(#,##0,\);_(* &quot;–&quot;?_);_(@_)"/>
    <numFmt numFmtId="179" formatCode="_ * #,##0_ ;_ * \-#,##0_ ;_ * &quot;-&quot;??_ ;_ @_ "/>
    <numFmt numFmtId="180" formatCode="0.0%;[Red]\(0.0%\)"/>
    <numFmt numFmtId="181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176" fontId="44" fillId="0" borderId="0" xfId="0" applyNumberFormat="1" applyFont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180" fontId="5" fillId="0" borderId="0" xfId="59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 applyProtection="1">
      <alignment/>
      <protection/>
    </xf>
    <xf numFmtId="181" fontId="3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81" fontId="5" fillId="0" borderId="21" xfId="0" applyNumberFormat="1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/>
      <protection/>
    </xf>
    <xf numFmtId="181" fontId="5" fillId="0" borderId="22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81" fontId="5" fillId="0" borderId="23" xfId="0" applyNumberFormat="1" applyFont="1" applyFill="1" applyBorder="1" applyAlignment="1" applyProtection="1">
      <alignment/>
      <protection/>
    </xf>
    <xf numFmtId="181" fontId="5" fillId="0" borderId="24" xfId="0" applyNumberFormat="1" applyFont="1" applyFill="1" applyBorder="1" applyAlignment="1" applyProtection="1">
      <alignment/>
      <protection/>
    </xf>
    <xf numFmtId="181" fontId="5" fillId="0" borderId="25" xfId="0" applyNumberFormat="1" applyFont="1" applyFill="1" applyBorder="1" applyAlignment="1" applyProtection="1">
      <alignment/>
      <protection/>
    </xf>
    <xf numFmtId="181" fontId="5" fillId="0" borderId="0" xfId="0" applyNumberFormat="1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81" fontId="3" fillId="0" borderId="26" xfId="0" applyNumberFormat="1" applyFont="1" applyFill="1" applyBorder="1" applyAlignment="1" applyProtection="1">
      <alignment vertical="top"/>
      <protection/>
    </xf>
    <xf numFmtId="181" fontId="3" fillId="0" borderId="27" xfId="0" applyNumberFormat="1" applyFont="1" applyFill="1" applyBorder="1" applyAlignment="1" applyProtection="1">
      <alignment vertical="top"/>
      <protection/>
    </xf>
    <xf numFmtId="181" fontId="3" fillId="0" borderId="28" xfId="0" applyNumberFormat="1" applyFont="1" applyFill="1" applyBorder="1" applyAlignment="1" applyProtection="1">
      <alignment vertical="top"/>
      <protection/>
    </xf>
    <xf numFmtId="181" fontId="3" fillId="0" borderId="29" xfId="0" applyNumberFormat="1" applyFont="1" applyFill="1" applyBorder="1" applyAlignment="1" applyProtection="1">
      <alignment vertical="top"/>
      <protection/>
    </xf>
    <xf numFmtId="181" fontId="3" fillId="0" borderId="3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81" fontId="3" fillId="0" borderId="26" xfId="0" applyNumberFormat="1" applyFont="1" applyFill="1" applyBorder="1" applyAlignment="1" applyProtection="1">
      <alignment/>
      <protection/>
    </xf>
    <xf numFmtId="181" fontId="3" fillId="0" borderId="27" xfId="0" applyNumberFormat="1" applyFont="1" applyFill="1" applyBorder="1" applyAlignment="1" applyProtection="1">
      <alignment/>
      <protection/>
    </xf>
    <xf numFmtId="181" fontId="3" fillId="0" borderId="28" xfId="0" applyNumberFormat="1" applyFont="1" applyFill="1" applyBorder="1" applyAlignment="1" applyProtection="1">
      <alignment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81" fontId="3" fillId="0" borderId="32" xfId="0" applyNumberFormat="1" applyFont="1" applyFill="1" applyBorder="1" applyAlignment="1" applyProtection="1">
      <alignment/>
      <protection/>
    </xf>
    <xf numFmtId="181" fontId="3" fillId="0" borderId="33" xfId="0" applyNumberFormat="1" applyFont="1" applyFill="1" applyBorder="1" applyAlignment="1" applyProtection="1">
      <alignment/>
      <protection/>
    </xf>
    <xf numFmtId="181" fontId="3" fillId="0" borderId="34" xfId="0" applyNumberFormat="1" applyFont="1" applyFill="1" applyBorder="1" applyAlignment="1" applyProtection="1">
      <alignment/>
      <protection/>
    </xf>
    <xf numFmtId="181" fontId="3" fillId="0" borderId="35" xfId="0" applyNumberFormat="1" applyFont="1" applyFill="1" applyBorder="1" applyAlignment="1" applyProtection="1">
      <alignment/>
      <protection/>
    </xf>
    <xf numFmtId="181" fontId="5" fillId="0" borderId="36" xfId="0" applyNumberFormat="1" applyFont="1" applyFill="1" applyBorder="1" applyAlignment="1" applyProtection="1">
      <alignment/>
      <protection/>
    </xf>
    <xf numFmtId="181" fontId="5" fillId="0" borderId="37" xfId="0" applyNumberFormat="1" applyFont="1" applyFill="1" applyBorder="1" applyAlignment="1" applyProtection="1">
      <alignment/>
      <protection/>
    </xf>
    <xf numFmtId="181" fontId="5" fillId="0" borderId="38" xfId="0" applyNumberFormat="1" applyFont="1" applyFill="1" applyBorder="1" applyAlignment="1" applyProtection="1">
      <alignment/>
      <protection/>
    </xf>
    <xf numFmtId="181" fontId="5" fillId="0" borderId="39" xfId="0" applyNumberFormat="1" applyFont="1" applyFill="1" applyBorder="1" applyAlignment="1" applyProtection="1">
      <alignment/>
      <protection/>
    </xf>
    <xf numFmtId="181" fontId="5" fillId="0" borderId="40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81" fontId="3" fillId="0" borderId="31" xfId="0" applyNumberFormat="1" applyFont="1" applyFill="1" applyBorder="1" applyAlignment="1" applyProtection="1">
      <alignment vertical="top"/>
      <protection/>
    </xf>
    <xf numFmtId="181" fontId="3" fillId="0" borderId="32" xfId="0" applyNumberFormat="1" applyFont="1" applyFill="1" applyBorder="1" applyAlignment="1" applyProtection="1">
      <alignment vertical="top"/>
      <protection/>
    </xf>
    <xf numFmtId="181" fontId="3" fillId="0" borderId="33" xfId="0" applyNumberFormat="1" applyFont="1" applyFill="1" applyBorder="1" applyAlignment="1" applyProtection="1">
      <alignment vertical="top"/>
      <protection/>
    </xf>
    <xf numFmtId="181" fontId="3" fillId="0" borderId="34" xfId="0" applyNumberFormat="1" applyFont="1" applyFill="1" applyBorder="1" applyAlignment="1" applyProtection="1">
      <alignment vertical="top"/>
      <protection/>
    </xf>
    <xf numFmtId="181" fontId="3" fillId="0" borderId="35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181" fontId="5" fillId="0" borderId="41" xfId="0" applyNumberFormat="1" applyFont="1" applyBorder="1" applyAlignment="1" applyProtection="1">
      <alignment/>
      <protection/>
    </xf>
    <xf numFmtId="181" fontId="5" fillId="0" borderId="42" xfId="0" applyNumberFormat="1" applyFont="1" applyBorder="1" applyAlignment="1" applyProtection="1">
      <alignment/>
      <protection/>
    </xf>
    <xf numFmtId="181" fontId="5" fillId="0" borderId="43" xfId="0" applyNumberFormat="1" applyFont="1" applyBorder="1" applyAlignment="1" applyProtection="1">
      <alignment/>
      <protection/>
    </xf>
    <xf numFmtId="181" fontId="5" fillId="0" borderId="44" xfId="0" applyNumberFormat="1" applyFont="1" applyBorder="1" applyAlignment="1" applyProtection="1">
      <alignment/>
      <protection/>
    </xf>
    <xf numFmtId="181" fontId="3" fillId="0" borderId="23" xfId="0" applyNumberFormat="1" applyFont="1" applyFill="1" applyBorder="1" applyAlignment="1" applyProtection="1">
      <alignment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25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81" fontId="3" fillId="0" borderId="21" xfId="0" applyNumberFormat="1" applyFont="1" applyBorder="1" applyAlignment="1" applyProtection="1">
      <alignment/>
      <protection/>
    </xf>
    <xf numFmtId="181" fontId="3" fillId="0" borderId="10" xfId="0" applyNumberFormat="1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81" fontId="5" fillId="0" borderId="16" xfId="0" applyNumberFormat="1" applyFont="1" applyBorder="1" applyAlignment="1" applyProtection="1">
      <alignment/>
      <protection/>
    </xf>
    <xf numFmtId="181" fontId="5" fillId="0" borderId="17" xfId="0" applyNumberFormat="1" applyFont="1" applyBorder="1" applyAlignment="1" applyProtection="1">
      <alignment/>
      <protection/>
    </xf>
    <xf numFmtId="181" fontId="5" fillId="0" borderId="18" xfId="0" applyNumberFormat="1" applyFont="1" applyBorder="1" applyAlignment="1" applyProtection="1">
      <alignment/>
      <protection/>
    </xf>
    <xf numFmtId="181" fontId="5" fillId="0" borderId="19" xfId="0" applyNumberFormat="1" applyFont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81" fontId="5" fillId="0" borderId="16" xfId="0" applyNumberFormat="1" applyFont="1" applyFill="1" applyBorder="1" applyAlignment="1" applyProtection="1">
      <alignment/>
      <protection/>
    </xf>
    <xf numFmtId="181" fontId="5" fillId="0" borderId="17" xfId="0" applyNumberFormat="1" applyFont="1" applyFill="1" applyBorder="1" applyAlignment="1" applyProtection="1">
      <alignment/>
      <protection/>
    </xf>
    <xf numFmtId="181" fontId="5" fillId="0" borderId="18" xfId="0" applyNumberFormat="1" applyFont="1" applyFill="1" applyBorder="1" applyAlignment="1" applyProtection="1">
      <alignment/>
      <protection/>
    </xf>
    <xf numFmtId="181" fontId="5" fillId="0" borderId="19" xfId="0" applyNumberFormat="1" applyFont="1" applyFill="1" applyBorder="1" applyAlignment="1" applyProtection="1">
      <alignment/>
      <protection/>
    </xf>
    <xf numFmtId="181" fontId="5" fillId="0" borderId="21" xfId="0" applyNumberFormat="1" applyFont="1" applyFill="1" applyBorder="1" applyAlignment="1" applyProtection="1">
      <alignment/>
      <protection/>
    </xf>
    <xf numFmtId="181" fontId="5" fillId="0" borderId="22" xfId="0" applyNumberFormat="1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left" indent="1"/>
      <protection/>
    </xf>
    <xf numFmtId="177" fontId="5" fillId="0" borderId="21" xfId="0" applyNumberFormat="1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 applyProtection="1">
      <alignment/>
      <protection/>
    </xf>
    <xf numFmtId="177" fontId="5" fillId="0" borderId="22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2"/>
      <protection/>
    </xf>
    <xf numFmtId="179" fontId="5" fillId="0" borderId="21" xfId="42" applyNumberFormat="1" applyFont="1" applyFill="1" applyBorder="1" applyAlignment="1" applyProtection="1">
      <alignment/>
      <protection/>
    </xf>
    <xf numFmtId="179" fontId="5" fillId="0" borderId="10" xfId="42" applyNumberFormat="1" applyFont="1" applyFill="1" applyBorder="1" applyAlignment="1" applyProtection="1">
      <alignment/>
      <protection/>
    </xf>
    <xf numFmtId="179" fontId="5" fillId="0" borderId="22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7" fontId="5" fillId="0" borderId="16" xfId="0" applyNumberFormat="1" applyFont="1" applyFill="1" applyBorder="1" applyAlignment="1" applyProtection="1">
      <alignment/>
      <protection/>
    </xf>
    <xf numFmtId="177" fontId="5" fillId="0" borderId="17" xfId="0" applyNumberFormat="1" applyFont="1" applyFill="1" applyBorder="1" applyAlignment="1" applyProtection="1">
      <alignment/>
      <protection/>
    </xf>
    <xf numFmtId="177" fontId="5" fillId="0" borderId="18" xfId="0" applyNumberFormat="1" applyFont="1" applyFill="1" applyBorder="1" applyAlignment="1" applyProtection="1">
      <alignment/>
      <protection/>
    </xf>
    <xf numFmtId="177" fontId="5" fillId="0" borderId="19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1579146786</v>
      </c>
      <c r="C5" s="6">
        <v>1813683025</v>
      </c>
      <c r="D5" s="23">
        <v>1979824736</v>
      </c>
      <c r="E5" s="24">
        <v>2277079463</v>
      </c>
      <c r="F5" s="6">
        <v>2289793482</v>
      </c>
      <c r="G5" s="25">
        <v>2289793482</v>
      </c>
      <c r="H5" s="26">
        <v>688857067</v>
      </c>
      <c r="I5" s="24">
        <v>2352098280</v>
      </c>
      <c r="J5" s="6">
        <v>2581306349</v>
      </c>
      <c r="K5" s="25">
        <v>2812827377</v>
      </c>
    </row>
    <row r="6" spans="1:11" ht="13.5">
      <c r="A6" s="22" t="s">
        <v>18</v>
      </c>
      <c r="B6" s="6">
        <v>6407998567</v>
      </c>
      <c r="C6" s="6">
        <v>6636189030</v>
      </c>
      <c r="D6" s="23">
        <v>7147269848</v>
      </c>
      <c r="E6" s="24">
        <v>8595108388</v>
      </c>
      <c r="F6" s="6">
        <v>8345409251</v>
      </c>
      <c r="G6" s="25">
        <v>8345409251</v>
      </c>
      <c r="H6" s="26">
        <v>2469054545</v>
      </c>
      <c r="I6" s="24">
        <v>8600985492</v>
      </c>
      <c r="J6" s="6">
        <v>9126490244</v>
      </c>
      <c r="K6" s="25">
        <v>9688368499</v>
      </c>
    </row>
    <row r="7" spans="1:11" ht="13.5">
      <c r="A7" s="22" t="s">
        <v>19</v>
      </c>
      <c r="B7" s="6">
        <v>97548181</v>
      </c>
      <c r="C7" s="6">
        <v>99295825</v>
      </c>
      <c r="D7" s="23">
        <v>80647840</v>
      </c>
      <c r="E7" s="24">
        <v>55053121</v>
      </c>
      <c r="F7" s="6">
        <v>37286655</v>
      </c>
      <c r="G7" s="25">
        <v>37286655</v>
      </c>
      <c r="H7" s="26">
        <v>52641791</v>
      </c>
      <c r="I7" s="24">
        <v>62739252</v>
      </c>
      <c r="J7" s="6">
        <v>64833080</v>
      </c>
      <c r="K7" s="25">
        <v>68563644</v>
      </c>
    </row>
    <row r="8" spans="1:11" ht="13.5">
      <c r="A8" s="22" t="s">
        <v>20</v>
      </c>
      <c r="B8" s="6">
        <v>3698681397</v>
      </c>
      <c r="C8" s="6">
        <v>3768586906</v>
      </c>
      <c r="D8" s="23">
        <v>3680808801</v>
      </c>
      <c r="E8" s="24">
        <v>4069041626</v>
      </c>
      <c r="F8" s="6">
        <v>3973828814</v>
      </c>
      <c r="G8" s="25">
        <v>3973828814</v>
      </c>
      <c r="H8" s="26">
        <v>1322690940</v>
      </c>
      <c r="I8" s="24">
        <v>4249355698</v>
      </c>
      <c r="J8" s="6">
        <v>4600991143</v>
      </c>
      <c r="K8" s="25">
        <v>4919452694</v>
      </c>
    </row>
    <row r="9" spans="1:11" ht="13.5">
      <c r="A9" s="22" t="s">
        <v>21</v>
      </c>
      <c r="B9" s="6">
        <v>1390138951</v>
      </c>
      <c r="C9" s="6">
        <v>1155392569</v>
      </c>
      <c r="D9" s="23">
        <v>2819097749</v>
      </c>
      <c r="E9" s="24">
        <v>1804353411</v>
      </c>
      <c r="F9" s="6">
        <v>1759890349</v>
      </c>
      <c r="G9" s="25">
        <v>1759890349</v>
      </c>
      <c r="H9" s="26">
        <v>422777784</v>
      </c>
      <c r="I9" s="24">
        <v>1896991963</v>
      </c>
      <c r="J9" s="6">
        <v>1838825533</v>
      </c>
      <c r="K9" s="25">
        <v>1938815368</v>
      </c>
    </row>
    <row r="10" spans="1:11" ht="25.5">
      <c r="A10" s="27" t="s">
        <v>96</v>
      </c>
      <c r="B10" s="28">
        <f>SUM(B5:B9)</f>
        <v>13173513882</v>
      </c>
      <c r="C10" s="29">
        <f aca="true" t="shared" si="0" ref="C10:K10">SUM(C5:C9)</f>
        <v>13473147355</v>
      </c>
      <c r="D10" s="30">
        <f t="shared" si="0"/>
        <v>15707648974</v>
      </c>
      <c r="E10" s="28">
        <f t="shared" si="0"/>
        <v>16800636009</v>
      </c>
      <c r="F10" s="29">
        <f t="shared" si="0"/>
        <v>16406208551</v>
      </c>
      <c r="G10" s="31">
        <f t="shared" si="0"/>
        <v>16406208551</v>
      </c>
      <c r="H10" s="32">
        <f t="shared" si="0"/>
        <v>4956022127</v>
      </c>
      <c r="I10" s="28">
        <f t="shared" si="0"/>
        <v>17162170685</v>
      </c>
      <c r="J10" s="29">
        <f t="shared" si="0"/>
        <v>18212446349</v>
      </c>
      <c r="K10" s="31">
        <f t="shared" si="0"/>
        <v>19428027582</v>
      </c>
    </row>
    <row r="11" spans="1:11" ht="13.5">
      <c r="A11" s="22" t="s">
        <v>22</v>
      </c>
      <c r="B11" s="6">
        <v>3963138805</v>
      </c>
      <c r="C11" s="6">
        <v>4478117569</v>
      </c>
      <c r="D11" s="23">
        <v>4799533997</v>
      </c>
      <c r="E11" s="24">
        <v>5075432701</v>
      </c>
      <c r="F11" s="6">
        <v>5279347688</v>
      </c>
      <c r="G11" s="25">
        <v>5279347688</v>
      </c>
      <c r="H11" s="26">
        <v>1669568136</v>
      </c>
      <c r="I11" s="24">
        <v>5646018392</v>
      </c>
      <c r="J11" s="6">
        <v>6029299407</v>
      </c>
      <c r="K11" s="25">
        <v>6426961819</v>
      </c>
    </row>
    <row r="12" spans="1:11" ht="13.5">
      <c r="A12" s="22" t="s">
        <v>23</v>
      </c>
      <c r="B12" s="6">
        <v>239860574</v>
      </c>
      <c r="C12" s="6">
        <v>257780892</v>
      </c>
      <c r="D12" s="23">
        <v>237721083</v>
      </c>
      <c r="E12" s="24">
        <v>277155181</v>
      </c>
      <c r="F12" s="6">
        <v>274076902</v>
      </c>
      <c r="G12" s="25">
        <v>274076902</v>
      </c>
      <c r="H12" s="26">
        <v>108509368</v>
      </c>
      <c r="I12" s="24">
        <v>296237112</v>
      </c>
      <c r="J12" s="6">
        <v>302065578</v>
      </c>
      <c r="K12" s="25">
        <v>319704932</v>
      </c>
    </row>
    <row r="13" spans="1:11" ht="13.5">
      <c r="A13" s="22" t="s">
        <v>97</v>
      </c>
      <c r="B13" s="6">
        <v>2148599029</v>
      </c>
      <c r="C13" s="6">
        <v>2159215328</v>
      </c>
      <c r="D13" s="23">
        <v>2329905823</v>
      </c>
      <c r="E13" s="24">
        <v>1468145259</v>
      </c>
      <c r="F13" s="6">
        <v>1662602430</v>
      </c>
      <c r="G13" s="25">
        <v>1662602430</v>
      </c>
      <c r="H13" s="26">
        <v>656819054</v>
      </c>
      <c r="I13" s="24">
        <v>1637002146</v>
      </c>
      <c r="J13" s="6">
        <v>1749707294</v>
      </c>
      <c r="K13" s="25">
        <v>1870658514</v>
      </c>
    </row>
    <row r="14" spans="1:11" ht="13.5">
      <c r="A14" s="22" t="s">
        <v>24</v>
      </c>
      <c r="B14" s="6">
        <v>468028809</v>
      </c>
      <c r="C14" s="6">
        <v>521285302</v>
      </c>
      <c r="D14" s="23">
        <v>728480816</v>
      </c>
      <c r="E14" s="24">
        <v>559081961</v>
      </c>
      <c r="F14" s="6">
        <v>483727057</v>
      </c>
      <c r="G14" s="25">
        <v>483727057</v>
      </c>
      <c r="H14" s="26">
        <v>279266640</v>
      </c>
      <c r="I14" s="24">
        <v>352405902</v>
      </c>
      <c r="J14" s="6">
        <v>373473368</v>
      </c>
      <c r="K14" s="25">
        <v>395175279</v>
      </c>
    </row>
    <row r="15" spans="1:11" ht="13.5">
      <c r="A15" s="22" t="s">
        <v>25</v>
      </c>
      <c r="B15" s="6">
        <v>4902838474</v>
      </c>
      <c r="C15" s="6">
        <v>5525730877</v>
      </c>
      <c r="D15" s="23">
        <v>5604264456</v>
      </c>
      <c r="E15" s="24">
        <v>5387414286</v>
      </c>
      <c r="F15" s="6">
        <v>5196035197</v>
      </c>
      <c r="G15" s="25">
        <v>5196035197</v>
      </c>
      <c r="H15" s="26">
        <v>1695100321</v>
      </c>
      <c r="I15" s="24">
        <v>5638019439</v>
      </c>
      <c r="J15" s="6">
        <v>5958969121</v>
      </c>
      <c r="K15" s="25">
        <v>6318863855</v>
      </c>
    </row>
    <row r="16" spans="1:11" ht="13.5">
      <c r="A16" s="33" t="s">
        <v>26</v>
      </c>
      <c r="B16" s="6">
        <v>69904088</v>
      </c>
      <c r="C16" s="6">
        <v>38219653</v>
      </c>
      <c r="D16" s="23">
        <v>131997266</v>
      </c>
      <c r="E16" s="24">
        <v>153785359</v>
      </c>
      <c r="F16" s="6">
        <v>159310607</v>
      </c>
      <c r="G16" s="25">
        <v>159310607</v>
      </c>
      <c r="H16" s="26">
        <v>62191189</v>
      </c>
      <c r="I16" s="24">
        <v>162189233</v>
      </c>
      <c r="J16" s="6">
        <v>167154761</v>
      </c>
      <c r="K16" s="25">
        <v>176744579</v>
      </c>
    </row>
    <row r="17" spans="1:11" ht="13.5">
      <c r="A17" s="22" t="s">
        <v>27</v>
      </c>
      <c r="B17" s="6">
        <v>4255190305</v>
      </c>
      <c r="C17" s="6">
        <v>5162871404</v>
      </c>
      <c r="D17" s="23">
        <v>5040275206</v>
      </c>
      <c r="E17" s="24">
        <v>4628582485</v>
      </c>
      <c r="F17" s="6">
        <v>4421831790</v>
      </c>
      <c r="G17" s="25">
        <v>4421831790</v>
      </c>
      <c r="H17" s="26">
        <v>1937967209</v>
      </c>
      <c r="I17" s="24">
        <v>4501746828</v>
      </c>
      <c r="J17" s="6">
        <v>4634454503</v>
      </c>
      <c r="K17" s="25">
        <v>4837189428</v>
      </c>
    </row>
    <row r="18" spans="1:11" ht="13.5">
      <c r="A18" s="34" t="s">
        <v>28</v>
      </c>
      <c r="B18" s="35">
        <f>SUM(B11:B17)</f>
        <v>16047560084</v>
      </c>
      <c r="C18" s="36">
        <f aca="true" t="shared" si="1" ref="C18:K18">SUM(C11:C17)</f>
        <v>18143221025</v>
      </c>
      <c r="D18" s="37">
        <f t="shared" si="1"/>
        <v>18872178647</v>
      </c>
      <c r="E18" s="35">
        <f t="shared" si="1"/>
        <v>17549597232</v>
      </c>
      <c r="F18" s="36">
        <f t="shared" si="1"/>
        <v>17476931671</v>
      </c>
      <c r="G18" s="38">
        <f t="shared" si="1"/>
        <v>17476931671</v>
      </c>
      <c r="H18" s="39">
        <f t="shared" si="1"/>
        <v>6409421917</v>
      </c>
      <c r="I18" s="35">
        <f t="shared" si="1"/>
        <v>18233619052</v>
      </c>
      <c r="J18" s="36">
        <f t="shared" si="1"/>
        <v>19215124032</v>
      </c>
      <c r="K18" s="38">
        <f t="shared" si="1"/>
        <v>20345298406</v>
      </c>
    </row>
    <row r="19" spans="1:11" ht="13.5">
      <c r="A19" s="34" t="s">
        <v>29</v>
      </c>
      <c r="B19" s="40">
        <f>+B10-B18</f>
        <v>-2874046202</v>
      </c>
      <c r="C19" s="41">
        <f aca="true" t="shared" si="2" ref="C19:K19">+C10-C18</f>
        <v>-4670073670</v>
      </c>
      <c r="D19" s="42">
        <f t="shared" si="2"/>
        <v>-3164529673</v>
      </c>
      <c r="E19" s="40">
        <f t="shared" si="2"/>
        <v>-748961223</v>
      </c>
      <c r="F19" s="41">
        <f t="shared" si="2"/>
        <v>-1070723120</v>
      </c>
      <c r="G19" s="43">
        <f t="shared" si="2"/>
        <v>-1070723120</v>
      </c>
      <c r="H19" s="44">
        <f t="shared" si="2"/>
        <v>-1453399790</v>
      </c>
      <c r="I19" s="40">
        <f t="shared" si="2"/>
        <v>-1071448367</v>
      </c>
      <c r="J19" s="41">
        <f t="shared" si="2"/>
        <v>-1002677683</v>
      </c>
      <c r="K19" s="43">
        <f t="shared" si="2"/>
        <v>-917270824</v>
      </c>
    </row>
    <row r="20" spans="1:11" ht="13.5">
      <c r="A20" s="22" t="s">
        <v>30</v>
      </c>
      <c r="B20" s="24">
        <v>1987048744</v>
      </c>
      <c r="C20" s="6">
        <v>2085507189</v>
      </c>
      <c r="D20" s="23">
        <v>2099406365</v>
      </c>
      <c r="E20" s="24">
        <v>2329114374</v>
      </c>
      <c r="F20" s="6">
        <v>2406700094</v>
      </c>
      <c r="G20" s="25">
        <v>2406700094</v>
      </c>
      <c r="H20" s="26">
        <v>415975496</v>
      </c>
      <c r="I20" s="24">
        <v>2389252068</v>
      </c>
      <c r="J20" s="6">
        <v>2337371434</v>
      </c>
      <c r="K20" s="25">
        <v>2506507712</v>
      </c>
    </row>
    <row r="21" spans="1:11" ht="13.5">
      <c r="A21" s="22" t="s">
        <v>98</v>
      </c>
      <c r="B21" s="45">
        <v>0</v>
      </c>
      <c r="C21" s="46">
        <v>-271360</v>
      </c>
      <c r="D21" s="47">
        <v>-150769</v>
      </c>
      <c r="E21" s="45">
        <v>2961000</v>
      </c>
      <c r="F21" s="46">
        <v>3645000</v>
      </c>
      <c r="G21" s="48">
        <v>3645000</v>
      </c>
      <c r="H21" s="49">
        <v>0</v>
      </c>
      <c r="I21" s="45">
        <v>41160000</v>
      </c>
      <c r="J21" s="46">
        <v>50000000</v>
      </c>
      <c r="K21" s="48">
        <v>42000000</v>
      </c>
    </row>
    <row r="22" spans="1:11" ht="25.5">
      <c r="A22" s="50" t="s">
        <v>99</v>
      </c>
      <c r="B22" s="51">
        <f>SUM(B19:B21)</f>
        <v>-886997458</v>
      </c>
      <c r="C22" s="52">
        <f aca="true" t="shared" si="3" ref="C22:K22">SUM(C19:C21)</f>
        <v>-2584837841</v>
      </c>
      <c r="D22" s="53">
        <f t="shared" si="3"/>
        <v>-1065274077</v>
      </c>
      <c r="E22" s="51">
        <f t="shared" si="3"/>
        <v>1583114151</v>
      </c>
      <c r="F22" s="52">
        <f t="shared" si="3"/>
        <v>1339621974</v>
      </c>
      <c r="G22" s="54">
        <f t="shared" si="3"/>
        <v>1339621974</v>
      </c>
      <c r="H22" s="55">
        <f t="shared" si="3"/>
        <v>-1037424294</v>
      </c>
      <c r="I22" s="51">
        <f t="shared" si="3"/>
        <v>1358963701</v>
      </c>
      <c r="J22" s="52">
        <f t="shared" si="3"/>
        <v>1384693751</v>
      </c>
      <c r="K22" s="54">
        <f t="shared" si="3"/>
        <v>1631236888</v>
      </c>
    </row>
    <row r="23" spans="1:11" ht="13.5">
      <c r="A23" s="56" t="s">
        <v>31</v>
      </c>
      <c r="B23" s="6">
        <v>0</v>
      </c>
      <c r="C23" s="6">
        <v>5576811</v>
      </c>
      <c r="D23" s="23">
        <v>10264089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-886997458</v>
      </c>
      <c r="C24" s="41">
        <f aca="true" t="shared" si="4" ref="C24:K24">SUM(C22:C23)</f>
        <v>-2579261030</v>
      </c>
      <c r="D24" s="42">
        <f t="shared" si="4"/>
        <v>-1055009988</v>
      </c>
      <c r="E24" s="40">
        <f t="shared" si="4"/>
        <v>1583114151</v>
      </c>
      <c r="F24" s="41">
        <f t="shared" si="4"/>
        <v>1339621974</v>
      </c>
      <c r="G24" s="43">
        <f t="shared" si="4"/>
        <v>1339621974</v>
      </c>
      <c r="H24" s="44">
        <f t="shared" si="4"/>
        <v>-1037424294</v>
      </c>
      <c r="I24" s="40">
        <f t="shared" si="4"/>
        <v>1358963701</v>
      </c>
      <c r="J24" s="41">
        <f t="shared" si="4"/>
        <v>1384693751</v>
      </c>
      <c r="K24" s="43">
        <f t="shared" si="4"/>
        <v>1631236888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2512335183</v>
      </c>
      <c r="C27" s="7">
        <v>2926579449</v>
      </c>
      <c r="D27" s="64">
        <v>2754475391</v>
      </c>
      <c r="E27" s="65">
        <v>2821395374</v>
      </c>
      <c r="F27" s="7">
        <v>2902269006</v>
      </c>
      <c r="G27" s="66">
        <v>2902269006</v>
      </c>
      <c r="H27" s="67">
        <v>527239592</v>
      </c>
      <c r="I27" s="65">
        <v>3339386117</v>
      </c>
      <c r="J27" s="7">
        <v>3641504938</v>
      </c>
      <c r="K27" s="66">
        <v>3470769350</v>
      </c>
    </row>
    <row r="28" spans="1:11" ht="13.5">
      <c r="A28" s="68" t="s">
        <v>30</v>
      </c>
      <c r="B28" s="6">
        <v>1923721305</v>
      </c>
      <c r="C28" s="6">
        <v>2027997653</v>
      </c>
      <c r="D28" s="23">
        <v>1773412621</v>
      </c>
      <c r="E28" s="24">
        <v>2448486775</v>
      </c>
      <c r="F28" s="6">
        <v>2568693147</v>
      </c>
      <c r="G28" s="25">
        <v>2568693147</v>
      </c>
      <c r="H28" s="26">
        <v>458472465</v>
      </c>
      <c r="I28" s="24">
        <v>2440334905</v>
      </c>
      <c r="J28" s="6">
        <v>2365862788</v>
      </c>
      <c r="K28" s="25">
        <v>2445258447</v>
      </c>
    </row>
    <row r="29" spans="1:11" ht="13.5">
      <c r="A29" s="22" t="s">
        <v>101</v>
      </c>
      <c r="B29" s="6">
        <v>5953813</v>
      </c>
      <c r="C29" s="6">
        <v>80061818</v>
      </c>
      <c r="D29" s="23">
        <v>217413242</v>
      </c>
      <c r="E29" s="24">
        <v>26761603</v>
      </c>
      <c r="F29" s="6">
        <v>14874100</v>
      </c>
      <c r="G29" s="25">
        <v>14874100</v>
      </c>
      <c r="H29" s="26">
        <v>15883454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4484791</v>
      </c>
      <c r="D30" s="23">
        <v>9473770</v>
      </c>
      <c r="E30" s="24">
        <v>63729094</v>
      </c>
      <c r="F30" s="6">
        <v>36268814</v>
      </c>
      <c r="G30" s="25">
        <v>36268814</v>
      </c>
      <c r="H30" s="26">
        <v>900470</v>
      </c>
      <c r="I30" s="24">
        <v>33188260</v>
      </c>
      <c r="J30" s="6">
        <v>37212646</v>
      </c>
      <c r="K30" s="25">
        <v>0</v>
      </c>
    </row>
    <row r="31" spans="1:11" ht="13.5">
      <c r="A31" s="22" t="s">
        <v>35</v>
      </c>
      <c r="B31" s="6">
        <v>582660062</v>
      </c>
      <c r="C31" s="6">
        <v>814035187</v>
      </c>
      <c r="D31" s="23">
        <v>754175758</v>
      </c>
      <c r="E31" s="24">
        <v>282417902</v>
      </c>
      <c r="F31" s="6">
        <v>282432945</v>
      </c>
      <c r="G31" s="25">
        <v>282432945</v>
      </c>
      <c r="H31" s="26">
        <v>51983202</v>
      </c>
      <c r="I31" s="24">
        <v>865862953</v>
      </c>
      <c r="J31" s="6">
        <v>1238429504</v>
      </c>
      <c r="K31" s="25">
        <v>1025510903</v>
      </c>
    </row>
    <row r="32" spans="1:11" ht="13.5">
      <c r="A32" s="34" t="s">
        <v>36</v>
      </c>
      <c r="B32" s="7">
        <f>SUM(B28:B31)</f>
        <v>2512335180</v>
      </c>
      <c r="C32" s="7">
        <f aca="true" t="shared" si="5" ref="C32:K32">SUM(C28:C31)</f>
        <v>2926579449</v>
      </c>
      <c r="D32" s="64">
        <f t="shared" si="5"/>
        <v>2754475391</v>
      </c>
      <c r="E32" s="65">
        <f t="shared" si="5"/>
        <v>2821395374</v>
      </c>
      <c r="F32" s="7">
        <f t="shared" si="5"/>
        <v>2902269006</v>
      </c>
      <c r="G32" s="66">
        <f t="shared" si="5"/>
        <v>2902269006</v>
      </c>
      <c r="H32" s="67">
        <f t="shared" si="5"/>
        <v>527239591</v>
      </c>
      <c r="I32" s="65">
        <f t="shared" si="5"/>
        <v>3339386118</v>
      </c>
      <c r="J32" s="7">
        <f t="shared" si="5"/>
        <v>3641504938</v>
      </c>
      <c r="K32" s="66">
        <f t="shared" si="5"/>
        <v>3470769350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5284916611</v>
      </c>
      <c r="C35" s="6">
        <v>5299215650</v>
      </c>
      <c r="D35" s="23">
        <v>6016819163</v>
      </c>
      <c r="E35" s="24">
        <v>11137589795</v>
      </c>
      <c r="F35" s="6">
        <v>10542000354</v>
      </c>
      <c r="G35" s="25">
        <v>10542000354</v>
      </c>
      <c r="H35" s="26">
        <v>7472165451</v>
      </c>
      <c r="I35" s="24">
        <v>12834212572</v>
      </c>
      <c r="J35" s="6">
        <v>13724704393</v>
      </c>
      <c r="K35" s="25">
        <v>14450783914</v>
      </c>
    </row>
    <row r="36" spans="1:11" ht="13.5">
      <c r="A36" s="22" t="s">
        <v>39</v>
      </c>
      <c r="B36" s="6">
        <v>42735903599</v>
      </c>
      <c r="C36" s="6">
        <v>44276836186</v>
      </c>
      <c r="D36" s="23">
        <v>45923925821</v>
      </c>
      <c r="E36" s="24">
        <v>47693048935</v>
      </c>
      <c r="F36" s="6">
        <v>43818571921</v>
      </c>
      <c r="G36" s="25">
        <v>43818571921</v>
      </c>
      <c r="H36" s="26">
        <v>43459405530</v>
      </c>
      <c r="I36" s="24">
        <v>47810777775</v>
      </c>
      <c r="J36" s="6">
        <v>50245698302</v>
      </c>
      <c r="K36" s="25">
        <v>52860888135</v>
      </c>
    </row>
    <row r="37" spans="1:11" ht="13.5">
      <c r="A37" s="22" t="s">
        <v>40</v>
      </c>
      <c r="B37" s="6">
        <v>7730376648</v>
      </c>
      <c r="C37" s="6">
        <v>10418794186</v>
      </c>
      <c r="D37" s="23">
        <v>13048333556</v>
      </c>
      <c r="E37" s="24">
        <v>10183403355</v>
      </c>
      <c r="F37" s="6">
        <v>10450423823</v>
      </c>
      <c r="G37" s="25">
        <v>10450423823</v>
      </c>
      <c r="H37" s="26">
        <v>12262327555</v>
      </c>
      <c r="I37" s="24">
        <v>12480440999</v>
      </c>
      <c r="J37" s="6">
        <v>12193616699</v>
      </c>
      <c r="K37" s="25">
        <v>12271045379</v>
      </c>
    </row>
    <row r="38" spans="1:11" ht="13.5">
      <c r="A38" s="22" t="s">
        <v>41</v>
      </c>
      <c r="B38" s="6">
        <v>3606729868</v>
      </c>
      <c r="C38" s="6">
        <v>3941835671</v>
      </c>
      <c r="D38" s="23">
        <v>4579735756</v>
      </c>
      <c r="E38" s="24">
        <v>4598877172</v>
      </c>
      <c r="F38" s="6">
        <v>3658679192</v>
      </c>
      <c r="G38" s="25">
        <v>3658679192</v>
      </c>
      <c r="H38" s="26">
        <v>4746142870</v>
      </c>
      <c r="I38" s="24">
        <v>3822541427</v>
      </c>
      <c r="J38" s="6">
        <v>4309995428</v>
      </c>
      <c r="K38" s="25">
        <v>4684646183</v>
      </c>
    </row>
    <row r="39" spans="1:11" ht="13.5">
      <c r="A39" s="22" t="s">
        <v>42</v>
      </c>
      <c r="B39" s="6">
        <v>36683713694</v>
      </c>
      <c r="C39" s="6">
        <v>35215421979</v>
      </c>
      <c r="D39" s="23">
        <v>34312675672</v>
      </c>
      <c r="E39" s="24">
        <v>44048358204</v>
      </c>
      <c r="F39" s="6">
        <v>40251469261</v>
      </c>
      <c r="G39" s="25">
        <v>40251469261</v>
      </c>
      <c r="H39" s="26">
        <v>33923100557</v>
      </c>
      <c r="I39" s="24">
        <v>44342007922</v>
      </c>
      <c r="J39" s="6">
        <v>47466790569</v>
      </c>
      <c r="K39" s="25">
        <v>50355980487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1815397012</v>
      </c>
      <c r="C42" s="6">
        <v>2028340279</v>
      </c>
      <c r="D42" s="23">
        <v>2005945396</v>
      </c>
      <c r="E42" s="24">
        <v>3554123791</v>
      </c>
      <c r="F42" s="6">
        <v>3016989647</v>
      </c>
      <c r="G42" s="25">
        <v>3016989647</v>
      </c>
      <c r="H42" s="26">
        <v>1825596548</v>
      </c>
      <c r="I42" s="24">
        <v>2593855030</v>
      </c>
      <c r="J42" s="6">
        <v>2866622660</v>
      </c>
      <c r="K42" s="25">
        <v>3177444936</v>
      </c>
    </row>
    <row r="43" spans="1:11" ht="13.5">
      <c r="A43" s="22" t="s">
        <v>45</v>
      </c>
      <c r="B43" s="6">
        <v>-2413484007</v>
      </c>
      <c r="C43" s="6">
        <v>-2211125984</v>
      </c>
      <c r="D43" s="23">
        <v>-2479277278</v>
      </c>
      <c r="E43" s="24">
        <v>-2594392167</v>
      </c>
      <c r="F43" s="6">
        <v>-2457270725</v>
      </c>
      <c r="G43" s="25">
        <v>-2457270725</v>
      </c>
      <c r="H43" s="26">
        <v>-2205505302</v>
      </c>
      <c r="I43" s="24">
        <v>-2313190043</v>
      </c>
      <c r="J43" s="6">
        <v>-2345775228</v>
      </c>
      <c r="K43" s="25">
        <v>-2651367916</v>
      </c>
    </row>
    <row r="44" spans="1:11" ht="13.5">
      <c r="A44" s="22" t="s">
        <v>46</v>
      </c>
      <c r="B44" s="6">
        <v>346984532</v>
      </c>
      <c r="C44" s="6">
        <v>128070191</v>
      </c>
      <c r="D44" s="23">
        <v>342101311</v>
      </c>
      <c r="E44" s="24">
        <v>-161371410</v>
      </c>
      <c r="F44" s="6">
        <v>-193427870</v>
      </c>
      <c r="G44" s="25">
        <v>-193427870</v>
      </c>
      <c r="H44" s="26">
        <v>-144316574</v>
      </c>
      <c r="I44" s="24">
        <v>-158756429</v>
      </c>
      <c r="J44" s="6">
        <v>-145419605</v>
      </c>
      <c r="K44" s="25">
        <v>-155355791</v>
      </c>
    </row>
    <row r="45" spans="1:11" ht="13.5">
      <c r="A45" s="34" t="s">
        <v>47</v>
      </c>
      <c r="B45" s="7">
        <v>551533012</v>
      </c>
      <c r="C45" s="7">
        <v>526317282</v>
      </c>
      <c r="D45" s="64">
        <v>394612403</v>
      </c>
      <c r="E45" s="65">
        <v>1924217271</v>
      </c>
      <c r="F45" s="7">
        <v>1595692317</v>
      </c>
      <c r="G45" s="66">
        <v>1595692317</v>
      </c>
      <c r="H45" s="67">
        <v>330189699</v>
      </c>
      <c r="I45" s="65">
        <v>665406022</v>
      </c>
      <c r="J45" s="7">
        <v>1040833849</v>
      </c>
      <c r="K45" s="66">
        <v>1411555078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1010588168</v>
      </c>
      <c r="C48" s="6">
        <v>679693937</v>
      </c>
      <c r="D48" s="23">
        <v>615027111</v>
      </c>
      <c r="E48" s="24">
        <v>1542159156</v>
      </c>
      <c r="F48" s="6">
        <v>1040764860</v>
      </c>
      <c r="G48" s="25">
        <v>1040764860</v>
      </c>
      <c r="H48" s="26">
        <v>892436118</v>
      </c>
      <c r="I48" s="24">
        <v>1123976633</v>
      </c>
      <c r="J48" s="6">
        <v>1329541813</v>
      </c>
      <c r="K48" s="25">
        <v>1444697806</v>
      </c>
    </row>
    <row r="49" spans="1:11" ht="13.5">
      <c r="A49" s="22" t="s">
        <v>50</v>
      </c>
      <c r="B49" s="6">
        <f>+B75</f>
        <v>4629576438.126232</v>
      </c>
      <c r="C49" s="6">
        <f aca="true" t="shared" si="6" ref="C49:K49">+C75</f>
        <v>6346692820.289089</v>
      </c>
      <c r="D49" s="23">
        <f t="shared" si="6"/>
        <v>9184883663.66441</v>
      </c>
      <c r="E49" s="24">
        <f t="shared" si="6"/>
        <v>2751927783.350443</v>
      </c>
      <c r="F49" s="6">
        <f t="shared" si="6"/>
        <v>3338817019.7563314</v>
      </c>
      <c r="G49" s="25">
        <f t="shared" si="6"/>
        <v>3338817019.7563314</v>
      </c>
      <c r="H49" s="26">
        <f t="shared" si="6"/>
        <v>-8170783770.566143</v>
      </c>
      <c r="I49" s="24">
        <f t="shared" si="6"/>
        <v>3683076756.740638</v>
      </c>
      <c r="J49" s="6">
        <f t="shared" si="6"/>
        <v>2786634891.0739946</v>
      </c>
      <c r="K49" s="25">
        <f t="shared" si="6"/>
        <v>2408537995.721676</v>
      </c>
    </row>
    <row r="50" spans="1:11" ht="13.5">
      <c r="A50" s="34" t="s">
        <v>51</v>
      </c>
      <c r="B50" s="7">
        <f>+B48-B49</f>
        <v>-3618988270.126232</v>
      </c>
      <c r="C50" s="7">
        <f aca="true" t="shared" si="7" ref="C50:K50">+C48-C49</f>
        <v>-5666998883.289089</v>
      </c>
      <c r="D50" s="64">
        <f t="shared" si="7"/>
        <v>-8569856552.66441</v>
      </c>
      <c r="E50" s="65">
        <f t="shared" si="7"/>
        <v>-1209768627.350443</v>
      </c>
      <c r="F50" s="7">
        <f t="shared" si="7"/>
        <v>-2298052159.7563314</v>
      </c>
      <c r="G50" s="66">
        <f t="shared" si="7"/>
        <v>-2298052159.7563314</v>
      </c>
      <c r="H50" s="67">
        <f t="shared" si="7"/>
        <v>9063219888.566143</v>
      </c>
      <c r="I50" s="65">
        <f t="shared" si="7"/>
        <v>-2559100123.740638</v>
      </c>
      <c r="J50" s="7">
        <f t="shared" si="7"/>
        <v>-1457093078.0739946</v>
      </c>
      <c r="K50" s="66">
        <f t="shared" si="7"/>
        <v>-963840189.7216759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39493618757</v>
      </c>
      <c r="C53" s="6">
        <v>43450407911</v>
      </c>
      <c r="D53" s="23">
        <v>45666714199</v>
      </c>
      <c r="E53" s="24">
        <v>40369283293</v>
      </c>
      <c r="F53" s="6">
        <v>41202257105</v>
      </c>
      <c r="G53" s="25">
        <v>41202257105</v>
      </c>
      <c r="H53" s="26">
        <v>44767786781</v>
      </c>
      <c r="I53" s="24">
        <v>44485494861</v>
      </c>
      <c r="J53" s="6">
        <v>48053258994</v>
      </c>
      <c r="K53" s="25">
        <v>50260349603</v>
      </c>
    </row>
    <row r="54" spans="1:11" ht="13.5">
      <c r="A54" s="22" t="s">
        <v>97</v>
      </c>
      <c r="B54" s="6">
        <v>2148599029</v>
      </c>
      <c r="C54" s="6">
        <v>2159215328</v>
      </c>
      <c r="D54" s="23">
        <v>2329905823</v>
      </c>
      <c r="E54" s="24">
        <v>1468145259</v>
      </c>
      <c r="F54" s="6">
        <v>1662602430</v>
      </c>
      <c r="G54" s="25">
        <v>1662602430</v>
      </c>
      <c r="H54" s="26">
        <v>656819054</v>
      </c>
      <c r="I54" s="24">
        <v>1637002146</v>
      </c>
      <c r="J54" s="6">
        <v>1749707294</v>
      </c>
      <c r="K54" s="25">
        <v>1870658514</v>
      </c>
    </row>
    <row r="55" spans="1:11" ht="13.5">
      <c r="A55" s="22" t="s">
        <v>54</v>
      </c>
      <c r="B55" s="6">
        <v>89360986</v>
      </c>
      <c r="C55" s="6">
        <v>102389528</v>
      </c>
      <c r="D55" s="23">
        <v>0</v>
      </c>
      <c r="E55" s="24">
        <v>751030041</v>
      </c>
      <c r="F55" s="6">
        <v>738526848</v>
      </c>
      <c r="G55" s="25">
        <v>738526848</v>
      </c>
      <c r="H55" s="26">
        <v>39982653</v>
      </c>
      <c r="I55" s="24">
        <v>1552745111</v>
      </c>
      <c r="J55" s="6">
        <v>1938939654</v>
      </c>
      <c r="K55" s="25">
        <v>1711781750</v>
      </c>
    </row>
    <row r="56" spans="1:11" ht="13.5">
      <c r="A56" s="22" t="s">
        <v>55</v>
      </c>
      <c r="B56" s="6">
        <v>1045515390</v>
      </c>
      <c r="C56" s="6">
        <v>807183852</v>
      </c>
      <c r="D56" s="23">
        <v>722780215</v>
      </c>
      <c r="E56" s="24">
        <v>1111969520</v>
      </c>
      <c r="F56" s="6">
        <v>685603589</v>
      </c>
      <c r="G56" s="25">
        <v>685603589</v>
      </c>
      <c r="H56" s="26">
        <v>13059226</v>
      </c>
      <c r="I56" s="24">
        <v>1157289296</v>
      </c>
      <c r="J56" s="6">
        <v>1207725316</v>
      </c>
      <c r="K56" s="25">
        <v>1254932797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143410229</v>
      </c>
      <c r="C59" s="6">
        <v>122105365</v>
      </c>
      <c r="D59" s="23">
        <v>142824669</v>
      </c>
      <c r="E59" s="24">
        <v>722987478</v>
      </c>
      <c r="F59" s="6">
        <v>521335066</v>
      </c>
      <c r="G59" s="25">
        <v>521335066</v>
      </c>
      <c r="H59" s="26">
        <v>504515949</v>
      </c>
      <c r="I59" s="24">
        <v>524111346</v>
      </c>
      <c r="J59" s="6">
        <v>578622317</v>
      </c>
      <c r="K59" s="25">
        <v>617241143</v>
      </c>
    </row>
    <row r="60" spans="1:11" ht="13.5">
      <c r="A60" s="33" t="s">
        <v>58</v>
      </c>
      <c r="B60" s="6">
        <v>818432324</v>
      </c>
      <c r="C60" s="6">
        <v>3515339083</v>
      </c>
      <c r="D60" s="23">
        <v>2984550240</v>
      </c>
      <c r="E60" s="24">
        <v>3469977649</v>
      </c>
      <c r="F60" s="6">
        <v>3431284124</v>
      </c>
      <c r="G60" s="25">
        <v>3431284124</v>
      </c>
      <c r="H60" s="26">
        <v>3179641132</v>
      </c>
      <c r="I60" s="24">
        <v>3113883623</v>
      </c>
      <c r="J60" s="6">
        <v>3307814626</v>
      </c>
      <c r="K60" s="25">
        <v>3512300978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20251</v>
      </c>
      <c r="C62" s="92">
        <v>27911</v>
      </c>
      <c r="D62" s="93">
        <v>18073</v>
      </c>
      <c r="E62" s="91">
        <v>18736</v>
      </c>
      <c r="F62" s="92">
        <v>17820</v>
      </c>
      <c r="G62" s="93">
        <v>17820</v>
      </c>
      <c r="H62" s="94">
        <v>26653</v>
      </c>
      <c r="I62" s="91">
        <v>25808</v>
      </c>
      <c r="J62" s="92">
        <v>26262</v>
      </c>
      <c r="K62" s="93">
        <v>26744</v>
      </c>
    </row>
    <row r="63" spans="1:11" ht="13.5">
      <c r="A63" s="90" t="s">
        <v>61</v>
      </c>
      <c r="B63" s="91">
        <v>112689</v>
      </c>
      <c r="C63" s="92">
        <v>115726</v>
      </c>
      <c r="D63" s="93">
        <v>53025</v>
      </c>
      <c r="E63" s="91">
        <v>55009</v>
      </c>
      <c r="F63" s="92">
        <v>50126</v>
      </c>
      <c r="G63" s="93">
        <v>50126</v>
      </c>
      <c r="H63" s="94">
        <v>49237</v>
      </c>
      <c r="I63" s="91">
        <v>53358</v>
      </c>
      <c r="J63" s="92">
        <v>53630</v>
      </c>
      <c r="K63" s="93">
        <v>53418</v>
      </c>
    </row>
    <row r="64" spans="1:11" ht="13.5">
      <c r="A64" s="90" t="s">
        <v>62</v>
      </c>
      <c r="B64" s="91">
        <v>102304</v>
      </c>
      <c r="C64" s="92">
        <v>133674</v>
      </c>
      <c r="D64" s="93">
        <v>131770</v>
      </c>
      <c r="E64" s="91">
        <v>101038</v>
      </c>
      <c r="F64" s="92">
        <v>85421</v>
      </c>
      <c r="G64" s="93">
        <v>85421</v>
      </c>
      <c r="H64" s="94">
        <v>203847</v>
      </c>
      <c r="I64" s="91">
        <v>247824</v>
      </c>
      <c r="J64" s="92">
        <v>249655</v>
      </c>
      <c r="K64" s="93">
        <v>251588</v>
      </c>
    </row>
    <row r="65" spans="1:11" ht="13.5">
      <c r="A65" s="90" t="s">
        <v>63</v>
      </c>
      <c r="B65" s="91">
        <v>121940</v>
      </c>
      <c r="C65" s="92">
        <v>146017</v>
      </c>
      <c r="D65" s="93">
        <v>140382</v>
      </c>
      <c r="E65" s="91">
        <v>117915</v>
      </c>
      <c r="F65" s="92">
        <v>107845</v>
      </c>
      <c r="G65" s="93">
        <v>107845</v>
      </c>
      <c r="H65" s="94">
        <v>117313</v>
      </c>
      <c r="I65" s="91">
        <v>163675</v>
      </c>
      <c r="J65" s="92">
        <v>164012</v>
      </c>
      <c r="K65" s="93">
        <v>164352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0.6899323865237439</v>
      </c>
      <c r="C70" s="5">
        <f aca="true" t="shared" si="8" ref="C70:K70">IF(ISERROR(C71/C72),0,(C71/C72))</f>
        <v>0.7810413279113544</v>
      </c>
      <c r="D70" s="5">
        <f t="shared" si="8"/>
        <v>0.6065119487935173</v>
      </c>
      <c r="E70" s="5">
        <f t="shared" si="8"/>
        <v>0.7984839445927328</v>
      </c>
      <c r="F70" s="5">
        <f t="shared" si="8"/>
        <v>0.7511506209744475</v>
      </c>
      <c r="G70" s="5">
        <f t="shared" si="8"/>
        <v>0.7511506209744475</v>
      </c>
      <c r="H70" s="5">
        <f t="shared" si="8"/>
        <v>3.4721554627600404</v>
      </c>
      <c r="I70" s="5">
        <f t="shared" si="8"/>
        <v>0.7550519002776381</v>
      </c>
      <c r="J70" s="5">
        <f t="shared" si="8"/>
        <v>0.7636877722367604</v>
      </c>
      <c r="K70" s="5">
        <f t="shared" si="8"/>
        <v>0.7631471205884652</v>
      </c>
    </row>
    <row r="71" spans="1:11" ht="12.75" hidden="1">
      <c r="A71" s="1" t="s">
        <v>103</v>
      </c>
      <c r="B71" s="1">
        <f>+B83</f>
        <v>6467359085</v>
      </c>
      <c r="C71" s="1">
        <f aca="true" t="shared" si="9" ref="C71:K71">+C83</f>
        <v>7493571499</v>
      </c>
      <c r="D71" s="1">
        <f t="shared" si="9"/>
        <v>7244853877</v>
      </c>
      <c r="E71" s="1">
        <f t="shared" si="9"/>
        <v>10073878316</v>
      </c>
      <c r="F71" s="1">
        <f t="shared" si="9"/>
        <v>9268452765</v>
      </c>
      <c r="G71" s="1">
        <f t="shared" si="9"/>
        <v>9268452765</v>
      </c>
      <c r="H71" s="1">
        <f t="shared" si="9"/>
        <v>12430649585</v>
      </c>
      <c r="I71" s="1">
        <f t="shared" si="9"/>
        <v>9661071172</v>
      </c>
      <c r="J71" s="1">
        <f t="shared" si="9"/>
        <v>10333432653</v>
      </c>
      <c r="K71" s="1">
        <f t="shared" si="9"/>
        <v>11007652679</v>
      </c>
    </row>
    <row r="72" spans="1:11" ht="12.75" hidden="1">
      <c r="A72" s="1" t="s">
        <v>104</v>
      </c>
      <c r="B72" s="1">
        <f>+B77</f>
        <v>9373902735</v>
      </c>
      <c r="C72" s="1">
        <f aca="true" t="shared" si="10" ref="C72:K72">+C77</f>
        <v>9594334168</v>
      </c>
      <c r="D72" s="1">
        <f t="shared" si="10"/>
        <v>11945113186</v>
      </c>
      <c r="E72" s="1">
        <f t="shared" si="10"/>
        <v>12616256575</v>
      </c>
      <c r="F72" s="1">
        <f t="shared" si="10"/>
        <v>12339006993</v>
      </c>
      <c r="G72" s="1">
        <f t="shared" si="10"/>
        <v>12339006993</v>
      </c>
      <c r="H72" s="1">
        <f t="shared" si="10"/>
        <v>3580095914</v>
      </c>
      <c r="I72" s="1">
        <f t="shared" si="10"/>
        <v>12795241186</v>
      </c>
      <c r="J72" s="1">
        <f t="shared" si="10"/>
        <v>13530965178</v>
      </c>
      <c r="K72" s="1">
        <f t="shared" si="10"/>
        <v>14424024388</v>
      </c>
    </row>
    <row r="73" spans="1:11" ht="12.75" hidden="1">
      <c r="A73" s="1" t="s">
        <v>105</v>
      </c>
      <c r="B73" s="1">
        <f>+B74</f>
        <v>-256724201.6666665</v>
      </c>
      <c r="C73" s="1">
        <f aca="true" t="shared" si="11" ref="C73:K73">+(C78+C80+C81+C82)-(B78+B80+B81+B82)</f>
        <v>185024819</v>
      </c>
      <c r="D73" s="1">
        <f t="shared" si="11"/>
        <v>726760757</v>
      </c>
      <c r="E73" s="1">
        <f t="shared" si="11"/>
        <v>3918990819</v>
      </c>
      <c r="F73" s="1">
        <f>+(F78+F80+F81+F82)-(D78+D80+D81+D82)</f>
        <v>3782060086</v>
      </c>
      <c r="G73" s="1">
        <f>+(G78+G80+G81+G82)-(D78+D80+D81+D82)</f>
        <v>3782060086</v>
      </c>
      <c r="H73" s="1">
        <f>+(H78+H80+H81+H82)-(D78+D80+D81+D82)</f>
        <v>1198598083</v>
      </c>
      <c r="I73" s="1">
        <f>+(I78+I80+I81+I82)-(E78+E80+E81+E82)</f>
        <v>1835761402</v>
      </c>
      <c r="J73" s="1">
        <f t="shared" si="11"/>
        <v>660324629</v>
      </c>
      <c r="K73" s="1">
        <f t="shared" si="11"/>
        <v>585187996</v>
      </c>
    </row>
    <row r="74" spans="1:11" ht="12.75" hidden="1">
      <c r="A74" s="1" t="s">
        <v>106</v>
      </c>
      <c r="B74" s="1">
        <f>+TREND(C74:E74)</f>
        <v>-256724201.6666665</v>
      </c>
      <c r="C74" s="1">
        <f>+C73</f>
        <v>185024819</v>
      </c>
      <c r="D74" s="1">
        <f aca="true" t="shared" si="12" ref="D74:K74">+D73</f>
        <v>726760757</v>
      </c>
      <c r="E74" s="1">
        <f t="shared" si="12"/>
        <v>3918990819</v>
      </c>
      <c r="F74" s="1">
        <f t="shared" si="12"/>
        <v>3782060086</v>
      </c>
      <c r="G74" s="1">
        <f t="shared" si="12"/>
        <v>3782060086</v>
      </c>
      <c r="H74" s="1">
        <f t="shared" si="12"/>
        <v>1198598083</v>
      </c>
      <c r="I74" s="1">
        <f t="shared" si="12"/>
        <v>1835761402</v>
      </c>
      <c r="J74" s="1">
        <f t="shared" si="12"/>
        <v>660324629</v>
      </c>
      <c r="K74" s="1">
        <f t="shared" si="12"/>
        <v>585187996</v>
      </c>
    </row>
    <row r="75" spans="1:11" ht="12.75" hidden="1">
      <c r="A75" s="1" t="s">
        <v>107</v>
      </c>
      <c r="B75" s="1">
        <f>+B84-(((B80+B81+B78)*B70)-B79)</f>
        <v>4629576438.126232</v>
      </c>
      <c r="C75" s="1">
        <f aca="true" t="shared" si="13" ref="C75:K75">+C84-(((C80+C81+C78)*C70)-C79)</f>
        <v>6346692820.289089</v>
      </c>
      <c r="D75" s="1">
        <f t="shared" si="13"/>
        <v>9184883663.66441</v>
      </c>
      <c r="E75" s="1">
        <f t="shared" si="13"/>
        <v>2751927783.350443</v>
      </c>
      <c r="F75" s="1">
        <f t="shared" si="13"/>
        <v>3338817019.7563314</v>
      </c>
      <c r="G75" s="1">
        <f t="shared" si="13"/>
        <v>3338817019.7563314</v>
      </c>
      <c r="H75" s="1">
        <f t="shared" si="13"/>
        <v>-8170783770.566143</v>
      </c>
      <c r="I75" s="1">
        <f t="shared" si="13"/>
        <v>3683076756.740638</v>
      </c>
      <c r="J75" s="1">
        <f t="shared" si="13"/>
        <v>2786634891.0739946</v>
      </c>
      <c r="K75" s="1">
        <f t="shared" si="13"/>
        <v>2408537995.721676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9373902735</v>
      </c>
      <c r="C77" s="3">
        <v>9594334168</v>
      </c>
      <c r="D77" s="3">
        <v>11945113186</v>
      </c>
      <c r="E77" s="3">
        <v>12616256575</v>
      </c>
      <c r="F77" s="3">
        <v>12339006993</v>
      </c>
      <c r="G77" s="3">
        <v>12339006993</v>
      </c>
      <c r="H77" s="3">
        <v>3580095914</v>
      </c>
      <c r="I77" s="3">
        <v>12795241186</v>
      </c>
      <c r="J77" s="3">
        <v>13530965178</v>
      </c>
      <c r="K77" s="3">
        <v>14424024388</v>
      </c>
    </row>
    <row r="78" spans="1:11" ht="12.75" hidden="1">
      <c r="A78" s="2" t="s">
        <v>65</v>
      </c>
      <c r="B78" s="3">
        <v>15976075</v>
      </c>
      <c r="C78" s="3">
        <v>21447878</v>
      </c>
      <c r="D78" s="3">
        <v>17768663</v>
      </c>
      <c r="E78" s="3">
        <v>15694073</v>
      </c>
      <c r="F78" s="3">
        <v>14170637</v>
      </c>
      <c r="G78" s="3">
        <v>14170637</v>
      </c>
      <c r="H78" s="3">
        <v>109087055</v>
      </c>
      <c r="I78" s="3">
        <v>10841830</v>
      </c>
      <c r="J78" s="3">
        <v>11455045</v>
      </c>
      <c r="K78" s="3">
        <v>12446598</v>
      </c>
    </row>
    <row r="79" spans="1:11" ht="12.75" hidden="1">
      <c r="A79" s="2" t="s">
        <v>66</v>
      </c>
      <c r="B79" s="3">
        <v>7110539954</v>
      </c>
      <c r="C79" s="3">
        <v>9438600835</v>
      </c>
      <c r="D79" s="3">
        <v>12013174156</v>
      </c>
      <c r="E79" s="3">
        <v>9197806402</v>
      </c>
      <c r="F79" s="3">
        <v>9461832088</v>
      </c>
      <c r="G79" s="3">
        <v>9461832088</v>
      </c>
      <c r="H79" s="3">
        <v>10955321240</v>
      </c>
      <c r="I79" s="3">
        <v>11567922282</v>
      </c>
      <c r="J79" s="3">
        <v>11257943460</v>
      </c>
      <c r="K79" s="3">
        <v>11310822865</v>
      </c>
    </row>
    <row r="80" spans="1:11" ht="12.75" hidden="1">
      <c r="A80" s="2" t="s">
        <v>67</v>
      </c>
      <c r="B80" s="3">
        <v>2948315318</v>
      </c>
      <c r="C80" s="3">
        <v>3177425891</v>
      </c>
      <c r="D80" s="3">
        <v>3512411055</v>
      </c>
      <c r="E80" s="3">
        <v>7979514080</v>
      </c>
      <c r="F80" s="3">
        <v>7825802071</v>
      </c>
      <c r="G80" s="3">
        <v>7825802071</v>
      </c>
      <c r="H80" s="3">
        <v>4187276953</v>
      </c>
      <c r="I80" s="3">
        <v>9415396895</v>
      </c>
      <c r="J80" s="3">
        <v>10162151861</v>
      </c>
      <c r="K80" s="3">
        <v>10591440500</v>
      </c>
    </row>
    <row r="81" spans="1:11" ht="12.75" hidden="1">
      <c r="A81" s="2" t="s">
        <v>68</v>
      </c>
      <c r="B81" s="3">
        <v>757587294</v>
      </c>
      <c r="C81" s="3">
        <v>873490800</v>
      </c>
      <c r="D81" s="3">
        <v>1252653336</v>
      </c>
      <c r="E81" s="3">
        <v>695925751</v>
      </c>
      <c r="F81" s="3">
        <v>713491432</v>
      </c>
      <c r="G81" s="3">
        <v>713491432</v>
      </c>
      <c r="H81" s="3">
        <v>1212060144</v>
      </c>
      <c r="I81" s="3">
        <v>1137813132</v>
      </c>
      <c r="J81" s="3">
        <v>1049687069</v>
      </c>
      <c r="K81" s="3">
        <v>1203450865</v>
      </c>
    </row>
    <row r="82" spans="1:11" ht="12.75" hidden="1">
      <c r="A82" s="2" t="s">
        <v>69</v>
      </c>
      <c r="B82" s="3">
        <v>195764173</v>
      </c>
      <c r="C82" s="3">
        <v>30303110</v>
      </c>
      <c r="D82" s="3">
        <v>46595382</v>
      </c>
      <c r="E82" s="3">
        <v>57285351</v>
      </c>
      <c r="F82" s="3">
        <v>58024382</v>
      </c>
      <c r="G82" s="3">
        <v>58024382</v>
      </c>
      <c r="H82" s="3">
        <v>519602367</v>
      </c>
      <c r="I82" s="3">
        <v>20128800</v>
      </c>
      <c r="J82" s="3">
        <v>21211311</v>
      </c>
      <c r="K82" s="3">
        <v>22355319</v>
      </c>
    </row>
    <row r="83" spans="1:11" ht="12.75" hidden="1">
      <c r="A83" s="2" t="s">
        <v>70</v>
      </c>
      <c r="B83" s="3">
        <v>6467359085</v>
      </c>
      <c r="C83" s="3">
        <v>7493571499</v>
      </c>
      <c r="D83" s="3">
        <v>7244853877</v>
      </c>
      <c r="E83" s="3">
        <v>10073878316</v>
      </c>
      <c r="F83" s="3">
        <v>9268452765</v>
      </c>
      <c r="G83" s="3">
        <v>9268452765</v>
      </c>
      <c r="H83" s="3">
        <v>12430649585</v>
      </c>
      <c r="I83" s="3">
        <v>9661071172</v>
      </c>
      <c r="J83" s="3">
        <v>10333432653</v>
      </c>
      <c r="K83" s="3">
        <v>11007652679</v>
      </c>
    </row>
    <row r="84" spans="1:11" ht="12.75" hidden="1">
      <c r="A84" s="2" t="s">
        <v>71</v>
      </c>
      <c r="B84" s="3">
        <v>86881129</v>
      </c>
      <c r="C84" s="3">
        <v>88777016</v>
      </c>
      <c r="D84" s="3">
        <v>72554904</v>
      </c>
      <c r="E84" s="3">
        <v>493852264</v>
      </c>
      <c r="F84" s="3">
        <v>301924832</v>
      </c>
      <c r="G84" s="3">
        <v>301924832</v>
      </c>
      <c r="H84" s="3">
        <v>0</v>
      </c>
      <c r="I84" s="3">
        <v>91561904</v>
      </c>
      <c r="J84" s="3">
        <v>99783804</v>
      </c>
      <c r="K84" s="3">
        <v>108451099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61304932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194086901</v>
      </c>
      <c r="C5" s="6">
        <v>262455047</v>
      </c>
      <c r="D5" s="23">
        <v>279795592</v>
      </c>
      <c r="E5" s="24">
        <v>279252170</v>
      </c>
      <c r="F5" s="6">
        <v>279252170</v>
      </c>
      <c r="G5" s="25">
        <v>279252170</v>
      </c>
      <c r="H5" s="26">
        <v>298925235</v>
      </c>
      <c r="I5" s="24">
        <v>294052535</v>
      </c>
      <c r="J5" s="6">
        <v>309931372</v>
      </c>
      <c r="K5" s="25">
        <v>326977597</v>
      </c>
    </row>
    <row r="6" spans="1:11" ht="13.5">
      <c r="A6" s="22" t="s">
        <v>18</v>
      </c>
      <c r="B6" s="6">
        <v>930835548</v>
      </c>
      <c r="C6" s="6">
        <v>944122582</v>
      </c>
      <c r="D6" s="23">
        <v>1055961255</v>
      </c>
      <c r="E6" s="24">
        <v>1202343486</v>
      </c>
      <c r="F6" s="6">
        <v>1202343486</v>
      </c>
      <c r="G6" s="25">
        <v>1202343486</v>
      </c>
      <c r="H6" s="26">
        <v>1097788518</v>
      </c>
      <c r="I6" s="24">
        <v>1278744423</v>
      </c>
      <c r="J6" s="6">
        <v>1347759818</v>
      </c>
      <c r="K6" s="25">
        <v>1421886607</v>
      </c>
    </row>
    <row r="7" spans="1:11" ht="13.5">
      <c r="A7" s="22" t="s">
        <v>19</v>
      </c>
      <c r="B7" s="6">
        <v>4351619</v>
      </c>
      <c r="C7" s="6">
        <v>3230005</v>
      </c>
      <c r="D7" s="23">
        <v>2207220</v>
      </c>
      <c r="E7" s="24">
        <v>3456105</v>
      </c>
      <c r="F7" s="6">
        <v>3456105</v>
      </c>
      <c r="G7" s="25">
        <v>3456105</v>
      </c>
      <c r="H7" s="26">
        <v>1516387</v>
      </c>
      <c r="I7" s="24">
        <v>3639279</v>
      </c>
      <c r="J7" s="6">
        <v>3835800</v>
      </c>
      <c r="K7" s="25">
        <v>4050608</v>
      </c>
    </row>
    <row r="8" spans="1:11" ht="13.5">
      <c r="A8" s="22" t="s">
        <v>20</v>
      </c>
      <c r="B8" s="6">
        <v>419259170</v>
      </c>
      <c r="C8" s="6">
        <v>410415987</v>
      </c>
      <c r="D8" s="23">
        <v>391991800</v>
      </c>
      <c r="E8" s="24">
        <v>406776000</v>
      </c>
      <c r="F8" s="6">
        <v>406776000</v>
      </c>
      <c r="G8" s="25">
        <v>406776000</v>
      </c>
      <c r="H8" s="26">
        <v>399296615</v>
      </c>
      <c r="I8" s="24">
        <v>461252000</v>
      </c>
      <c r="J8" s="6">
        <v>504599000</v>
      </c>
      <c r="K8" s="25">
        <v>547799000</v>
      </c>
    </row>
    <row r="9" spans="1:11" ht="13.5">
      <c r="A9" s="22" t="s">
        <v>21</v>
      </c>
      <c r="B9" s="6">
        <v>146979065</v>
      </c>
      <c r="C9" s="6">
        <v>223438405</v>
      </c>
      <c r="D9" s="23">
        <v>411125714</v>
      </c>
      <c r="E9" s="24">
        <v>432345598</v>
      </c>
      <c r="F9" s="6">
        <v>432345598</v>
      </c>
      <c r="G9" s="25">
        <v>432345598</v>
      </c>
      <c r="H9" s="26">
        <v>234118026</v>
      </c>
      <c r="I9" s="24">
        <v>452609913</v>
      </c>
      <c r="J9" s="6">
        <v>434350848</v>
      </c>
      <c r="K9" s="25">
        <v>457877831</v>
      </c>
    </row>
    <row r="10" spans="1:11" ht="25.5">
      <c r="A10" s="27" t="s">
        <v>96</v>
      </c>
      <c r="B10" s="28">
        <f>SUM(B5:B9)</f>
        <v>1695512303</v>
      </c>
      <c r="C10" s="29">
        <f aca="true" t="shared" si="0" ref="C10:K10">SUM(C5:C9)</f>
        <v>1843662026</v>
      </c>
      <c r="D10" s="30">
        <f t="shared" si="0"/>
        <v>2141081581</v>
      </c>
      <c r="E10" s="28">
        <f t="shared" si="0"/>
        <v>2324173359</v>
      </c>
      <c r="F10" s="29">
        <f t="shared" si="0"/>
        <v>2324173359</v>
      </c>
      <c r="G10" s="31">
        <f t="shared" si="0"/>
        <v>2324173359</v>
      </c>
      <c r="H10" s="32">
        <f t="shared" si="0"/>
        <v>2031644781</v>
      </c>
      <c r="I10" s="28">
        <f t="shared" si="0"/>
        <v>2490298150</v>
      </c>
      <c r="J10" s="29">
        <f t="shared" si="0"/>
        <v>2600476838</v>
      </c>
      <c r="K10" s="31">
        <f t="shared" si="0"/>
        <v>2758591643</v>
      </c>
    </row>
    <row r="11" spans="1:11" ht="13.5">
      <c r="A11" s="22" t="s">
        <v>22</v>
      </c>
      <c r="B11" s="6">
        <v>554600289</v>
      </c>
      <c r="C11" s="6">
        <v>611810850</v>
      </c>
      <c r="D11" s="23">
        <v>654633722</v>
      </c>
      <c r="E11" s="24">
        <v>678371939</v>
      </c>
      <c r="F11" s="6">
        <v>678371939</v>
      </c>
      <c r="G11" s="25">
        <v>678371939</v>
      </c>
      <c r="H11" s="26">
        <v>691252685</v>
      </c>
      <c r="I11" s="24">
        <v>732641693</v>
      </c>
      <c r="J11" s="6">
        <v>791253027</v>
      </c>
      <c r="K11" s="25">
        <v>854553270</v>
      </c>
    </row>
    <row r="12" spans="1:11" ht="13.5">
      <c r="A12" s="22" t="s">
        <v>23</v>
      </c>
      <c r="B12" s="6">
        <v>25449280</v>
      </c>
      <c r="C12" s="6">
        <v>27190642</v>
      </c>
      <c r="D12" s="23">
        <v>28790999</v>
      </c>
      <c r="E12" s="24">
        <v>28539353</v>
      </c>
      <c r="F12" s="6">
        <v>28539353</v>
      </c>
      <c r="G12" s="25">
        <v>28539353</v>
      </c>
      <c r="H12" s="26">
        <v>31681458</v>
      </c>
      <c r="I12" s="24">
        <v>30822489</v>
      </c>
      <c r="J12" s="6">
        <v>32486916</v>
      </c>
      <c r="K12" s="25">
        <v>34273697</v>
      </c>
    </row>
    <row r="13" spans="1:11" ht="13.5">
      <c r="A13" s="22" t="s">
        <v>97</v>
      </c>
      <c r="B13" s="6">
        <v>200341906</v>
      </c>
      <c r="C13" s="6">
        <v>207909516</v>
      </c>
      <c r="D13" s="23">
        <v>210591424</v>
      </c>
      <c r="E13" s="24">
        <v>87000000</v>
      </c>
      <c r="F13" s="6">
        <v>87000000</v>
      </c>
      <c r="G13" s="25">
        <v>87000000</v>
      </c>
      <c r="H13" s="26">
        <v>214017123</v>
      </c>
      <c r="I13" s="24">
        <v>136000000</v>
      </c>
      <c r="J13" s="6">
        <v>143344000</v>
      </c>
      <c r="K13" s="25">
        <v>151227920</v>
      </c>
    </row>
    <row r="14" spans="1:11" ht="13.5">
      <c r="A14" s="22" t="s">
        <v>24</v>
      </c>
      <c r="B14" s="6">
        <v>180328537</v>
      </c>
      <c r="C14" s="6">
        <v>119574046</v>
      </c>
      <c r="D14" s="23">
        <v>225560704</v>
      </c>
      <c r="E14" s="24">
        <v>112762720</v>
      </c>
      <c r="F14" s="6">
        <v>127127067</v>
      </c>
      <c r="G14" s="25">
        <v>127127067</v>
      </c>
      <c r="H14" s="26">
        <v>202260531</v>
      </c>
      <c r="I14" s="24">
        <v>133864802</v>
      </c>
      <c r="J14" s="6">
        <v>141093501</v>
      </c>
      <c r="K14" s="25">
        <v>148853644</v>
      </c>
    </row>
    <row r="15" spans="1:11" ht="13.5">
      <c r="A15" s="22" t="s">
        <v>25</v>
      </c>
      <c r="B15" s="6">
        <v>725141409</v>
      </c>
      <c r="C15" s="6">
        <v>894721629</v>
      </c>
      <c r="D15" s="23">
        <v>965286488</v>
      </c>
      <c r="E15" s="24">
        <v>1096948069</v>
      </c>
      <c r="F15" s="6">
        <v>929847823</v>
      </c>
      <c r="G15" s="25">
        <v>929847823</v>
      </c>
      <c r="H15" s="26">
        <v>1014211192</v>
      </c>
      <c r="I15" s="24">
        <v>1043712277</v>
      </c>
      <c r="J15" s="6">
        <v>1100072740</v>
      </c>
      <c r="K15" s="25">
        <v>1160576741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337501891</v>
      </c>
      <c r="C17" s="6">
        <v>910794813</v>
      </c>
      <c r="D17" s="23">
        <v>726127120</v>
      </c>
      <c r="E17" s="24">
        <v>319199577</v>
      </c>
      <c r="F17" s="6">
        <v>471935476</v>
      </c>
      <c r="G17" s="25">
        <v>471935476</v>
      </c>
      <c r="H17" s="26">
        <v>889830650</v>
      </c>
      <c r="I17" s="24">
        <v>338395051</v>
      </c>
      <c r="J17" s="6">
        <v>337674290</v>
      </c>
      <c r="K17" s="25">
        <v>327236274</v>
      </c>
    </row>
    <row r="18" spans="1:11" ht="13.5">
      <c r="A18" s="34" t="s">
        <v>28</v>
      </c>
      <c r="B18" s="35">
        <f>SUM(B11:B17)</f>
        <v>2023363312</v>
      </c>
      <c r="C18" s="36">
        <f aca="true" t="shared" si="1" ref="C18:K18">SUM(C11:C17)</f>
        <v>2772001496</v>
      </c>
      <c r="D18" s="37">
        <f t="shared" si="1"/>
        <v>2810990457</v>
      </c>
      <c r="E18" s="35">
        <f t="shared" si="1"/>
        <v>2322821658</v>
      </c>
      <c r="F18" s="36">
        <f t="shared" si="1"/>
        <v>2322821658</v>
      </c>
      <c r="G18" s="38">
        <f t="shared" si="1"/>
        <v>2322821658</v>
      </c>
      <c r="H18" s="39">
        <f t="shared" si="1"/>
        <v>3043253639</v>
      </c>
      <c r="I18" s="35">
        <f t="shared" si="1"/>
        <v>2415436312</v>
      </c>
      <c r="J18" s="36">
        <f t="shared" si="1"/>
        <v>2545924474</v>
      </c>
      <c r="K18" s="38">
        <f t="shared" si="1"/>
        <v>2676721546</v>
      </c>
    </row>
    <row r="19" spans="1:11" ht="13.5">
      <c r="A19" s="34" t="s">
        <v>29</v>
      </c>
      <c r="B19" s="40">
        <f>+B10-B18</f>
        <v>-327851009</v>
      </c>
      <c r="C19" s="41">
        <f aca="true" t="shared" si="2" ref="C19:K19">+C10-C18</f>
        <v>-928339470</v>
      </c>
      <c r="D19" s="42">
        <f t="shared" si="2"/>
        <v>-669908876</v>
      </c>
      <c r="E19" s="40">
        <f t="shared" si="2"/>
        <v>1351701</v>
      </c>
      <c r="F19" s="41">
        <f t="shared" si="2"/>
        <v>1351701</v>
      </c>
      <c r="G19" s="43">
        <f t="shared" si="2"/>
        <v>1351701</v>
      </c>
      <c r="H19" s="44">
        <f t="shared" si="2"/>
        <v>-1011608858</v>
      </c>
      <c r="I19" s="40">
        <f t="shared" si="2"/>
        <v>74861838</v>
      </c>
      <c r="J19" s="41">
        <f t="shared" si="2"/>
        <v>54552364</v>
      </c>
      <c r="K19" s="43">
        <f t="shared" si="2"/>
        <v>81870097</v>
      </c>
    </row>
    <row r="20" spans="1:11" ht="13.5">
      <c r="A20" s="22" t="s">
        <v>30</v>
      </c>
      <c r="B20" s="24">
        <v>167088202</v>
      </c>
      <c r="C20" s="6">
        <v>117246706</v>
      </c>
      <c r="D20" s="23">
        <v>113363000</v>
      </c>
      <c r="E20" s="24">
        <v>156216000</v>
      </c>
      <c r="F20" s="6">
        <v>156216000</v>
      </c>
      <c r="G20" s="25">
        <v>156216000</v>
      </c>
      <c r="H20" s="26">
        <v>141910658</v>
      </c>
      <c r="I20" s="24">
        <v>163406000</v>
      </c>
      <c r="J20" s="6">
        <v>126750000</v>
      </c>
      <c r="K20" s="25">
        <v>132355000</v>
      </c>
    </row>
    <row r="21" spans="1:11" ht="13.5">
      <c r="A21" s="22" t="s">
        <v>98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99</v>
      </c>
      <c r="B22" s="51">
        <f>SUM(B19:B21)</f>
        <v>-160762807</v>
      </c>
      <c r="C22" s="52">
        <f aca="true" t="shared" si="3" ref="C22:K22">SUM(C19:C21)</f>
        <v>-811092764</v>
      </c>
      <c r="D22" s="53">
        <f t="shared" si="3"/>
        <v>-556545876</v>
      </c>
      <c r="E22" s="51">
        <f t="shared" si="3"/>
        <v>157567701</v>
      </c>
      <c r="F22" s="52">
        <f t="shared" si="3"/>
        <v>157567701</v>
      </c>
      <c r="G22" s="54">
        <f t="shared" si="3"/>
        <v>157567701</v>
      </c>
      <c r="H22" s="55">
        <f t="shared" si="3"/>
        <v>-869698200</v>
      </c>
      <c r="I22" s="51">
        <f t="shared" si="3"/>
        <v>238267838</v>
      </c>
      <c r="J22" s="52">
        <f t="shared" si="3"/>
        <v>181302364</v>
      </c>
      <c r="K22" s="54">
        <f t="shared" si="3"/>
        <v>214225097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-160762807</v>
      </c>
      <c r="C24" s="41">
        <f aca="true" t="shared" si="4" ref="C24:K24">SUM(C22:C23)</f>
        <v>-811092764</v>
      </c>
      <c r="D24" s="42">
        <f t="shared" si="4"/>
        <v>-556545876</v>
      </c>
      <c r="E24" s="40">
        <f t="shared" si="4"/>
        <v>157567701</v>
      </c>
      <c r="F24" s="41">
        <f t="shared" si="4"/>
        <v>157567701</v>
      </c>
      <c r="G24" s="43">
        <f t="shared" si="4"/>
        <v>157567701</v>
      </c>
      <c r="H24" s="44">
        <f t="shared" si="4"/>
        <v>-869698200</v>
      </c>
      <c r="I24" s="40">
        <f t="shared" si="4"/>
        <v>238267838</v>
      </c>
      <c r="J24" s="41">
        <f t="shared" si="4"/>
        <v>181302364</v>
      </c>
      <c r="K24" s="43">
        <f t="shared" si="4"/>
        <v>214225097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156275000</v>
      </c>
      <c r="C27" s="7">
        <v>174931059</v>
      </c>
      <c r="D27" s="64">
        <v>366751536</v>
      </c>
      <c r="E27" s="65">
        <v>181215135</v>
      </c>
      <c r="F27" s="7">
        <v>181216000</v>
      </c>
      <c r="G27" s="66">
        <v>181216000</v>
      </c>
      <c r="H27" s="67">
        <v>170249094</v>
      </c>
      <c r="I27" s="65">
        <v>163406000</v>
      </c>
      <c r="J27" s="7">
        <v>126749999</v>
      </c>
      <c r="K27" s="66">
        <v>132355000</v>
      </c>
    </row>
    <row r="28" spans="1:11" ht="13.5">
      <c r="A28" s="68" t="s">
        <v>30</v>
      </c>
      <c r="B28" s="6">
        <v>156246000</v>
      </c>
      <c r="C28" s="6">
        <v>117246706</v>
      </c>
      <c r="D28" s="23">
        <v>113363000</v>
      </c>
      <c r="E28" s="24">
        <v>156215135</v>
      </c>
      <c r="F28" s="6">
        <v>156216000</v>
      </c>
      <c r="G28" s="25">
        <v>156216000</v>
      </c>
      <c r="H28" s="26">
        <v>141910658</v>
      </c>
      <c r="I28" s="24">
        <v>163406000</v>
      </c>
      <c r="J28" s="6">
        <v>126749999</v>
      </c>
      <c r="K28" s="25">
        <v>132355000</v>
      </c>
    </row>
    <row r="29" spans="1:11" ht="13.5">
      <c r="A29" s="22" t="s">
        <v>101</v>
      </c>
      <c r="B29" s="6">
        <v>0</v>
      </c>
      <c r="C29" s="6">
        <v>40887463</v>
      </c>
      <c r="D29" s="23">
        <v>209300121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29000</v>
      </c>
      <c r="C31" s="6">
        <v>16796890</v>
      </c>
      <c r="D31" s="23">
        <v>44088415</v>
      </c>
      <c r="E31" s="24">
        <v>25000000</v>
      </c>
      <c r="F31" s="6">
        <v>25000000</v>
      </c>
      <c r="G31" s="25">
        <v>25000000</v>
      </c>
      <c r="H31" s="26">
        <v>28338436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156275000</v>
      </c>
      <c r="C32" s="7">
        <f aca="true" t="shared" si="5" ref="C32:K32">SUM(C28:C31)</f>
        <v>174931059</v>
      </c>
      <c r="D32" s="64">
        <f t="shared" si="5"/>
        <v>366751536</v>
      </c>
      <c r="E32" s="65">
        <f t="shared" si="5"/>
        <v>181215135</v>
      </c>
      <c r="F32" s="7">
        <f t="shared" si="5"/>
        <v>181216000</v>
      </c>
      <c r="G32" s="66">
        <f t="shared" si="5"/>
        <v>181216000</v>
      </c>
      <c r="H32" s="67">
        <f t="shared" si="5"/>
        <v>170249094</v>
      </c>
      <c r="I32" s="65">
        <f t="shared" si="5"/>
        <v>163406000</v>
      </c>
      <c r="J32" s="7">
        <f t="shared" si="5"/>
        <v>126749999</v>
      </c>
      <c r="K32" s="66">
        <f t="shared" si="5"/>
        <v>132355000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1060974627</v>
      </c>
      <c r="C35" s="6">
        <v>951208323</v>
      </c>
      <c r="D35" s="23">
        <v>1235261925</v>
      </c>
      <c r="E35" s="24">
        <v>3181776000</v>
      </c>
      <c r="F35" s="6">
        <v>3181776000</v>
      </c>
      <c r="G35" s="25">
        <v>3181776000</v>
      </c>
      <c r="H35" s="26">
        <v>1349673449</v>
      </c>
      <c r="I35" s="24">
        <v>4861776000</v>
      </c>
      <c r="J35" s="6">
        <v>4861776000</v>
      </c>
      <c r="K35" s="25">
        <v>4861776000</v>
      </c>
    </row>
    <row r="36" spans="1:11" ht="13.5">
      <c r="A36" s="22" t="s">
        <v>39</v>
      </c>
      <c r="B36" s="6">
        <v>5289047478</v>
      </c>
      <c r="C36" s="6">
        <v>5272060881</v>
      </c>
      <c r="D36" s="23">
        <v>5425938211</v>
      </c>
      <c r="E36" s="24">
        <v>4517977000</v>
      </c>
      <c r="F36" s="6">
        <v>4517977000</v>
      </c>
      <c r="G36" s="25">
        <v>4517977000</v>
      </c>
      <c r="H36" s="26">
        <v>5379940201</v>
      </c>
      <c r="I36" s="24">
        <v>4517977000</v>
      </c>
      <c r="J36" s="6">
        <v>4517977000</v>
      </c>
      <c r="K36" s="25">
        <v>4517977000</v>
      </c>
    </row>
    <row r="37" spans="1:11" ht="13.5">
      <c r="A37" s="22" t="s">
        <v>40</v>
      </c>
      <c r="B37" s="6">
        <v>2222752298</v>
      </c>
      <c r="C37" s="6">
        <v>2866822106</v>
      </c>
      <c r="D37" s="23">
        <v>3811585745</v>
      </c>
      <c r="E37" s="24">
        <v>2300000000</v>
      </c>
      <c r="F37" s="6">
        <v>2300000000</v>
      </c>
      <c r="G37" s="25">
        <v>2300000000</v>
      </c>
      <c r="H37" s="26">
        <v>4757967388</v>
      </c>
      <c r="I37" s="24">
        <v>3000000000</v>
      </c>
      <c r="J37" s="6">
        <v>2700000000</v>
      </c>
      <c r="K37" s="25">
        <v>2700000000</v>
      </c>
    </row>
    <row r="38" spans="1:11" ht="13.5">
      <c r="A38" s="22" t="s">
        <v>41</v>
      </c>
      <c r="B38" s="6">
        <v>399917396</v>
      </c>
      <c r="C38" s="6">
        <v>444258679</v>
      </c>
      <c r="D38" s="23">
        <v>487704680</v>
      </c>
      <c r="E38" s="24">
        <v>320000000</v>
      </c>
      <c r="F38" s="6">
        <v>320000000</v>
      </c>
      <c r="G38" s="25">
        <v>320000000</v>
      </c>
      <c r="H38" s="26">
        <v>484526710</v>
      </c>
      <c r="I38" s="24">
        <v>320000000</v>
      </c>
      <c r="J38" s="6">
        <v>320000000</v>
      </c>
      <c r="K38" s="25">
        <v>320000000</v>
      </c>
    </row>
    <row r="39" spans="1:11" ht="13.5">
      <c r="A39" s="22" t="s">
        <v>42</v>
      </c>
      <c r="B39" s="6">
        <v>3727352411</v>
      </c>
      <c r="C39" s="6">
        <v>2912188419</v>
      </c>
      <c r="D39" s="23">
        <v>2361909711</v>
      </c>
      <c r="E39" s="24">
        <v>5079753000</v>
      </c>
      <c r="F39" s="6">
        <v>5079753000</v>
      </c>
      <c r="G39" s="25">
        <v>5079753000</v>
      </c>
      <c r="H39" s="26">
        <v>1487119552</v>
      </c>
      <c r="I39" s="24">
        <v>6059753000</v>
      </c>
      <c r="J39" s="6">
        <v>6359753000</v>
      </c>
      <c r="K39" s="25">
        <v>6359753000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157166086</v>
      </c>
      <c r="C42" s="6">
        <v>96076114</v>
      </c>
      <c r="D42" s="23">
        <v>156901627</v>
      </c>
      <c r="E42" s="24">
        <v>92275101</v>
      </c>
      <c r="F42" s="6">
        <v>92275101</v>
      </c>
      <c r="G42" s="25">
        <v>92275101</v>
      </c>
      <c r="H42" s="26">
        <v>182620916</v>
      </c>
      <c r="I42" s="24">
        <v>116289893</v>
      </c>
      <c r="J42" s="6">
        <v>77583824</v>
      </c>
      <c r="K42" s="25">
        <v>77296341</v>
      </c>
    </row>
    <row r="43" spans="1:11" ht="13.5">
      <c r="A43" s="22" t="s">
        <v>45</v>
      </c>
      <c r="B43" s="6">
        <v>-146295361</v>
      </c>
      <c r="C43" s="6">
        <v>-74277503</v>
      </c>
      <c r="D43" s="23">
        <v>-159530453</v>
      </c>
      <c r="E43" s="24">
        <v>-96216000</v>
      </c>
      <c r="F43" s="6">
        <v>-96216000</v>
      </c>
      <c r="G43" s="25">
        <v>-96216000</v>
      </c>
      <c r="H43" s="26">
        <v>-167733993</v>
      </c>
      <c r="I43" s="24">
        <v>-113406004</v>
      </c>
      <c r="J43" s="6">
        <v>-116750000</v>
      </c>
      <c r="K43" s="25">
        <v>-122355000</v>
      </c>
    </row>
    <row r="44" spans="1:11" ht="13.5">
      <c r="A44" s="22" t="s">
        <v>46</v>
      </c>
      <c r="B44" s="6">
        <v>-13295732</v>
      </c>
      <c r="C44" s="6">
        <v>-12848529</v>
      </c>
      <c r="D44" s="23">
        <v>-11163507</v>
      </c>
      <c r="E44" s="24">
        <v>0</v>
      </c>
      <c r="F44" s="6">
        <v>0</v>
      </c>
      <c r="G44" s="25">
        <v>0</v>
      </c>
      <c r="H44" s="26">
        <v>-12535669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-33239</v>
      </c>
      <c r="C45" s="7">
        <v>8916842</v>
      </c>
      <c r="D45" s="64">
        <v>-4875488</v>
      </c>
      <c r="E45" s="65">
        <v>331476006</v>
      </c>
      <c r="F45" s="7">
        <v>331476006</v>
      </c>
      <c r="G45" s="66">
        <v>331476006</v>
      </c>
      <c r="H45" s="67">
        <v>-2524234</v>
      </c>
      <c r="I45" s="65">
        <v>-1991599</v>
      </c>
      <c r="J45" s="7">
        <v>-41157775</v>
      </c>
      <c r="K45" s="66">
        <v>-86216434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19168146</v>
      </c>
      <c r="C48" s="6">
        <v>9247835</v>
      </c>
      <c r="D48" s="23">
        <v>-4542890</v>
      </c>
      <c r="E48" s="24">
        <v>416776000</v>
      </c>
      <c r="F48" s="6">
        <v>416776000</v>
      </c>
      <c r="G48" s="25">
        <v>416776000</v>
      </c>
      <c r="H48" s="26">
        <v>-2224277</v>
      </c>
      <c r="I48" s="24">
        <v>416776000</v>
      </c>
      <c r="J48" s="6">
        <v>416776000</v>
      </c>
      <c r="K48" s="25">
        <v>416776000</v>
      </c>
    </row>
    <row r="49" spans="1:11" ht="13.5">
      <c r="A49" s="22" t="s">
        <v>50</v>
      </c>
      <c r="B49" s="6">
        <f>+B75</f>
        <v>1581927322.387766</v>
      </c>
      <c r="C49" s="6">
        <f aca="true" t="shared" si="6" ref="C49:K49">+C75</f>
        <v>2223717168.059781</v>
      </c>
      <c r="D49" s="23">
        <f t="shared" si="6"/>
        <v>2935546066.5846033</v>
      </c>
      <c r="E49" s="24">
        <f t="shared" si="6"/>
        <v>388902673.87223005</v>
      </c>
      <c r="F49" s="6">
        <f t="shared" si="6"/>
        <v>388902673.87223005</v>
      </c>
      <c r="G49" s="25">
        <f t="shared" si="6"/>
        <v>388902673.87223005</v>
      </c>
      <c r="H49" s="26">
        <f t="shared" si="6"/>
        <v>3877164356.299882</v>
      </c>
      <c r="I49" s="24">
        <f t="shared" si="6"/>
        <v>400556508.613739</v>
      </c>
      <c r="J49" s="6">
        <f t="shared" si="6"/>
        <v>100510540.79897165</v>
      </c>
      <c r="K49" s="25">
        <f t="shared" si="6"/>
        <v>100732608.2947259</v>
      </c>
    </row>
    <row r="50" spans="1:11" ht="13.5">
      <c r="A50" s="34" t="s">
        <v>51</v>
      </c>
      <c r="B50" s="7">
        <f>+B48-B49</f>
        <v>-1562759176.387766</v>
      </c>
      <c r="C50" s="7">
        <f aca="true" t="shared" si="7" ref="C50:K50">+C48-C49</f>
        <v>-2214469333.059781</v>
      </c>
      <c r="D50" s="64">
        <f t="shared" si="7"/>
        <v>-2940088956.5846033</v>
      </c>
      <c r="E50" s="65">
        <f t="shared" si="7"/>
        <v>27873326.127769947</v>
      </c>
      <c r="F50" s="7">
        <f t="shared" si="7"/>
        <v>27873326.127769947</v>
      </c>
      <c r="G50" s="66">
        <f t="shared" si="7"/>
        <v>27873326.127769947</v>
      </c>
      <c r="H50" s="67">
        <f t="shared" si="7"/>
        <v>-3879388633.299882</v>
      </c>
      <c r="I50" s="65">
        <f t="shared" si="7"/>
        <v>16219491.386260986</v>
      </c>
      <c r="J50" s="7">
        <f t="shared" si="7"/>
        <v>316265459.20102835</v>
      </c>
      <c r="K50" s="66">
        <f t="shared" si="7"/>
        <v>316043391.7052741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5288357889</v>
      </c>
      <c r="C53" s="6">
        <v>5267158511</v>
      </c>
      <c r="D53" s="23">
        <v>5425301547</v>
      </c>
      <c r="E53" s="24">
        <v>-491</v>
      </c>
      <c r="F53" s="6">
        <v>0</v>
      </c>
      <c r="G53" s="25">
        <v>0</v>
      </c>
      <c r="H53" s="26">
        <v>5379393214</v>
      </c>
      <c r="I53" s="24">
        <v>4987636000</v>
      </c>
      <c r="J53" s="6">
        <v>4987636000</v>
      </c>
      <c r="K53" s="25">
        <v>4987636000</v>
      </c>
    </row>
    <row r="54" spans="1:11" ht="13.5">
      <c r="A54" s="22" t="s">
        <v>97</v>
      </c>
      <c r="B54" s="6">
        <v>200341906</v>
      </c>
      <c r="C54" s="6">
        <v>207909516</v>
      </c>
      <c r="D54" s="23">
        <v>210591424</v>
      </c>
      <c r="E54" s="24">
        <v>87000000</v>
      </c>
      <c r="F54" s="6">
        <v>87000000</v>
      </c>
      <c r="G54" s="25">
        <v>87000000</v>
      </c>
      <c r="H54" s="26">
        <v>214017123</v>
      </c>
      <c r="I54" s="24">
        <v>136000000</v>
      </c>
      <c r="J54" s="6">
        <v>143344000</v>
      </c>
      <c r="K54" s="25">
        <v>151227920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83102000</v>
      </c>
      <c r="G55" s="25">
        <v>83102000</v>
      </c>
      <c r="H55" s="26">
        <v>0</v>
      </c>
      <c r="I55" s="24">
        <v>163406000</v>
      </c>
      <c r="J55" s="6">
        <v>126749999</v>
      </c>
      <c r="K55" s="25">
        <v>132355000</v>
      </c>
    </row>
    <row r="56" spans="1:11" ht="13.5">
      <c r="A56" s="22" t="s">
        <v>55</v>
      </c>
      <c r="B56" s="6">
        <v>39360898</v>
      </c>
      <c r="C56" s="6">
        <v>39768465</v>
      </c>
      <c r="D56" s="23">
        <v>71864414</v>
      </c>
      <c r="E56" s="24">
        <v>197379407</v>
      </c>
      <c r="F56" s="6">
        <v>197379000</v>
      </c>
      <c r="G56" s="25">
        <v>197379000</v>
      </c>
      <c r="H56" s="26">
        <v>0</v>
      </c>
      <c r="I56" s="24">
        <v>98354118</v>
      </c>
      <c r="J56" s="6">
        <v>90163868</v>
      </c>
      <c r="K56" s="25">
        <v>73922879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66415799</v>
      </c>
      <c r="F59" s="6">
        <v>33032000</v>
      </c>
      <c r="G59" s="25">
        <v>33032000</v>
      </c>
      <c r="H59" s="26">
        <v>34952000</v>
      </c>
      <c r="I59" s="24">
        <v>36804456</v>
      </c>
      <c r="J59" s="6">
        <v>38828701</v>
      </c>
      <c r="K59" s="25">
        <v>40964280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34952400</v>
      </c>
      <c r="F60" s="6">
        <v>34952400</v>
      </c>
      <c r="G60" s="25">
        <v>34952400</v>
      </c>
      <c r="H60" s="26">
        <v>34952400</v>
      </c>
      <c r="I60" s="24">
        <v>36804877</v>
      </c>
      <c r="J60" s="6">
        <v>38792341</v>
      </c>
      <c r="K60" s="25">
        <v>40925919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1107</v>
      </c>
      <c r="C62" s="92">
        <v>1107</v>
      </c>
      <c r="D62" s="93">
        <v>1107</v>
      </c>
      <c r="E62" s="91">
        <v>1107</v>
      </c>
      <c r="F62" s="92">
        <v>1107</v>
      </c>
      <c r="G62" s="93">
        <v>1107</v>
      </c>
      <c r="H62" s="94">
        <v>1107</v>
      </c>
      <c r="I62" s="91">
        <v>1107</v>
      </c>
      <c r="J62" s="92">
        <v>1107</v>
      </c>
      <c r="K62" s="93">
        <v>1107</v>
      </c>
    </row>
    <row r="63" spans="1:11" ht="13.5">
      <c r="A63" s="90" t="s">
        <v>61</v>
      </c>
      <c r="B63" s="91">
        <v>17392</v>
      </c>
      <c r="C63" s="92">
        <v>17392</v>
      </c>
      <c r="D63" s="93">
        <v>17392</v>
      </c>
      <c r="E63" s="91">
        <v>17392</v>
      </c>
      <c r="F63" s="92">
        <v>17392</v>
      </c>
      <c r="G63" s="93">
        <v>17392</v>
      </c>
      <c r="H63" s="94">
        <v>17392</v>
      </c>
      <c r="I63" s="91">
        <v>17392</v>
      </c>
      <c r="J63" s="92">
        <v>17392</v>
      </c>
      <c r="K63" s="93">
        <v>17392</v>
      </c>
    </row>
    <row r="64" spans="1:11" ht="13.5">
      <c r="A64" s="90" t="s">
        <v>62</v>
      </c>
      <c r="B64" s="91">
        <v>30053</v>
      </c>
      <c r="C64" s="92">
        <v>30053</v>
      </c>
      <c r="D64" s="93">
        <v>30053</v>
      </c>
      <c r="E64" s="91">
        <v>30053</v>
      </c>
      <c r="F64" s="92">
        <v>30053</v>
      </c>
      <c r="G64" s="93">
        <v>30053</v>
      </c>
      <c r="H64" s="94">
        <v>30053</v>
      </c>
      <c r="I64" s="91">
        <v>30053</v>
      </c>
      <c r="J64" s="92">
        <v>30053</v>
      </c>
      <c r="K64" s="93">
        <v>30053</v>
      </c>
    </row>
    <row r="65" spans="1:11" ht="13.5">
      <c r="A65" s="90" t="s">
        <v>63</v>
      </c>
      <c r="B65" s="91">
        <v>14338</v>
      </c>
      <c r="C65" s="92">
        <v>14338</v>
      </c>
      <c r="D65" s="93">
        <v>14338</v>
      </c>
      <c r="E65" s="91">
        <v>14338</v>
      </c>
      <c r="F65" s="92">
        <v>14338</v>
      </c>
      <c r="G65" s="93">
        <v>14338</v>
      </c>
      <c r="H65" s="94">
        <v>14338</v>
      </c>
      <c r="I65" s="91">
        <v>14338</v>
      </c>
      <c r="J65" s="92">
        <v>14338</v>
      </c>
      <c r="K65" s="93">
        <v>14338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0.6618066197781897</v>
      </c>
      <c r="C70" s="5">
        <f aca="true" t="shared" si="8" ref="C70:K70">IF(ISERROR(C71/C72),0,(C71/C72))</f>
        <v>0.6341795711863903</v>
      </c>
      <c r="D70" s="5">
        <f t="shared" si="8"/>
        <v>0.666796293098023</v>
      </c>
      <c r="E70" s="5">
        <f t="shared" si="8"/>
        <v>0.7962905525532374</v>
      </c>
      <c r="F70" s="5">
        <f t="shared" si="8"/>
        <v>0.7962905525532374</v>
      </c>
      <c r="G70" s="5">
        <f t="shared" si="8"/>
        <v>0.7962905525532374</v>
      </c>
      <c r="H70" s="5">
        <f t="shared" si="8"/>
        <v>0.616263955677143</v>
      </c>
      <c r="I70" s="5">
        <f t="shared" si="8"/>
        <v>0.6371185027907502</v>
      </c>
      <c r="J70" s="5">
        <f t="shared" si="8"/>
        <v>0.6371297694120167</v>
      </c>
      <c r="K70" s="5">
        <f t="shared" si="8"/>
        <v>0.6370753411042338</v>
      </c>
    </row>
    <row r="71" spans="1:11" ht="12.75" hidden="1">
      <c r="A71" s="1" t="s">
        <v>103</v>
      </c>
      <c r="B71" s="1">
        <f>+B83</f>
        <v>841743174</v>
      </c>
      <c r="C71" s="1">
        <f aca="true" t="shared" si="9" ref="C71:K71">+C83</f>
        <v>906876015</v>
      </c>
      <c r="D71" s="1">
        <f t="shared" si="9"/>
        <v>1164805459</v>
      </c>
      <c r="E71" s="1">
        <f t="shared" si="9"/>
        <v>1484223457</v>
      </c>
      <c r="F71" s="1">
        <f t="shared" si="9"/>
        <v>1484223457</v>
      </c>
      <c r="G71" s="1">
        <f t="shared" si="9"/>
        <v>1484223457</v>
      </c>
      <c r="H71" s="1">
        <f t="shared" si="9"/>
        <v>1005011780</v>
      </c>
      <c r="I71" s="1">
        <f t="shared" si="9"/>
        <v>1258555332</v>
      </c>
      <c r="J71" s="1">
        <f t="shared" si="9"/>
        <v>1326517329</v>
      </c>
      <c r="K71" s="1">
        <f t="shared" si="9"/>
        <v>1399475784</v>
      </c>
    </row>
    <row r="72" spans="1:11" ht="12.75" hidden="1">
      <c r="A72" s="1" t="s">
        <v>104</v>
      </c>
      <c r="B72" s="1">
        <f>+B77</f>
        <v>1271886906</v>
      </c>
      <c r="C72" s="1">
        <f aca="true" t="shared" si="10" ref="C72:K72">+C77</f>
        <v>1429998783</v>
      </c>
      <c r="D72" s="1">
        <f t="shared" si="10"/>
        <v>1746868528</v>
      </c>
      <c r="E72" s="1">
        <f t="shared" si="10"/>
        <v>1863921972</v>
      </c>
      <c r="F72" s="1">
        <f t="shared" si="10"/>
        <v>1863921972</v>
      </c>
      <c r="G72" s="1">
        <f t="shared" si="10"/>
        <v>1863921972</v>
      </c>
      <c r="H72" s="1">
        <f t="shared" si="10"/>
        <v>1630813827</v>
      </c>
      <c r="I72" s="1">
        <f t="shared" si="10"/>
        <v>1975386567</v>
      </c>
      <c r="J72" s="1">
        <f t="shared" si="10"/>
        <v>2082020638</v>
      </c>
      <c r="K72" s="1">
        <f t="shared" si="10"/>
        <v>2196719436</v>
      </c>
    </row>
    <row r="73" spans="1:11" ht="12.75" hidden="1">
      <c r="A73" s="1" t="s">
        <v>105</v>
      </c>
      <c r="B73" s="1">
        <f>+B74</f>
        <v>-178956622.33333313</v>
      </c>
      <c r="C73" s="1">
        <f aca="true" t="shared" si="11" ref="C73:K73">+(C78+C80+C81+C82)-(B78+B80+B81+B82)</f>
        <v>-96308308</v>
      </c>
      <c r="D73" s="1">
        <f t="shared" si="11"/>
        <v>290865890</v>
      </c>
      <c r="E73" s="1">
        <f t="shared" si="11"/>
        <v>1173929974</v>
      </c>
      <c r="F73" s="1">
        <f>+(F78+F80+F81+F82)-(D78+D80+D81+D82)</f>
        <v>1173929974</v>
      </c>
      <c r="G73" s="1">
        <f>+(G78+G80+G81+G82)-(D78+D80+D81+D82)</f>
        <v>1173929974</v>
      </c>
      <c r="H73" s="1">
        <f>+(H78+H80+H81+H82)-(D78+D80+D81+D82)</f>
        <v>113843826</v>
      </c>
      <c r="I73" s="1">
        <f>+(I78+I80+I81+I82)-(E78+E80+E81+E82)</f>
        <v>1680000000</v>
      </c>
      <c r="J73" s="1">
        <f t="shared" si="11"/>
        <v>0</v>
      </c>
      <c r="K73" s="1">
        <f t="shared" si="11"/>
        <v>0</v>
      </c>
    </row>
    <row r="74" spans="1:11" ht="12.75" hidden="1">
      <c r="A74" s="1" t="s">
        <v>106</v>
      </c>
      <c r="B74" s="1">
        <f>+TREND(C74:E74)</f>
        <v>-178956622.33333313</v>
      </c>
      <c r="C74" s="1">
        <f>+C73</f>
        <v>-96308308</v>
      </c>
      <c r="D74" s="1">
        <f aca="true" t="shared" si="12" ref="D74:K74">+D73</f>
        <v>290865890</v>
      </c>
      <c r="E74" s="1">
        <f t="shared" si="12"/>
        <v>1173929974</v>
      </c>
      <c r="F74" s="1">
        <f t="shared" si="12"/>
        <v>1173929974</v>
      </c>
      <c r="G74" s="1">
        <f t="shared" si="12"/>
        <v>1173929974</v>
      </c>
      <c r="H74" s="1">
        <f t="shared" si="12"/>
        <v>113843826</v>
      </c>
      <c r="I74" s="1">
        <f t="shared" si="12"/>
        <v>1680000000</v>
      </c>
      <c r="J74" s="1">
        <f t="shared" si="12"/>
        <v>0</v>
      </c>
      <c r="K74" s="1">
        <f t="shared" si="12"/>
        <v>0</v>
      </c>
    </row>
    <row r="75" spans="1:11" ht="12.75" hidden="1">
      <c r="A75" s="1" t="s">
        <v>107</v>
      </c>
      <c r="B75" s="1">
        <f>+B84-(((B80+B81+B78)*B70)-B79)</f>
        <v>1581927322.387766</v>
      </c>
      <c r="C75" s="1">
        <f aca="true" t="shared" si="13" ref="C75:K75">+C84-(((C80+C81+C78)*C70)-C79)</f>
        <v>2223717168.059781</v>
      </c>
      <c r="D75" s="1">
        <f t="shared" si="13"/>
        <v>2935546066.5846033</v>
      </c>
      <c r="E75" s="1">
        <f t="shared" si="13"/>
        <v>388902673.87223005</v>
      </c>
      <c r="F75" s="1">
        <f t="shared" si="13"/>
        <v>388902673.87223005</v>
      </c>
      <c r="G75" s="1">
        <f t="shared" si="13"/>
        <v>388902673.87223005</v>
      </c>
      <c r="H75" s="1">
        <f t="shared" si="13"/>
        <v>3877164356.299882</v>
      </c>
      <c r="I75" s="1">
        <f t="shared" si="13"/>
        <v>400556508.613739</v>
      </c>
      <c r="J75" s="1">
        <f t="shared" si="13"/>
        <v>100510540.79897165</v>
      </c>
      <c r="K75" s="1">
        <f t="shared" si="13"/>
        <v>100732608.2947259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1271886906</v>
      </c>
      <c r="C77" s="3">
        <v>1429998783</v>
      </c>
      <c r="D77" s="3">
        <v>1746868528</v>
      </c>
      <c r="E77" s="3">
        <v>1863921972</v>
      </c>
      <c r="F77" s="3">
        <v>1863921972</v>
      </c>
      <c r="G77" s="3">
        <v>1863921972</v>
      </c>
      <c r="H77" s="3">
        <v>1630813827</v>
      </c>
      <c r="I77" s="3">
        <v>1975386567</v>
      </c>
      <c r="J77" s="3">
        <v>2082020638</v>
      </c>
      <c r="K77" s="3">
        <v>2196719436</v>
      </c>
    </row>
    <row r="78" spans="1:11" ht="12.75" hidden="1">
      <c r="A78" s="2" t="s">
        <v>65</v>
      </c>
      <c r="B78" s="3">
        <v>350382</v>
      </c>
      <c r="C78" s="3">
        <v>4571380</v>
      </c>
      <c r="D78" s="3">
        <v>304067</v>
      </c>
      <c r="E78" s="3">
        <v>0</v>
      </c>
      <c r="F78" s="3">
        <v>0</v>
      </c>
      <c r="G78" s="3">
        <v>0</v>
      </c>
      <c r="H78" s="3">
        <v>247029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2185889810</v>
      </c>
      <c r="C79" s="3">
        <v>2816804526</v>
      </c>
      <c r="D79" s="3">
        <v>3753085015</v>
      </c>
      <c r="E79" s="3">
        <v>2300000000</v>
      </c>
      <c r="F79" s="3">
        <v>2300000000</v>
      </c>
      <c r="G79" s="3">
        <v>2300000000</v>
      </c>
      <c r="H79" s="3">
        <v>4702904967</v>
      </c>
      <c r="I79" s="3">
        <v>3000000000</v>
      </c>
      <c r="J79" s="3">
        <v>2700000000</v>
      </c>
      <c r="K79" s="3">
        <v>2700000000</v>
      </c>
    </row>
    <row r="80" spans="1:11" ht="12.75" hidden="1">
      <c r="A80" s="2" t="s">
        <v>67</v>
      </c>
      <c r="B80" s="3">
        <v>890791364</v>
      </c>
      <c r="C80" s="3">
        <v>720949787</v>
      </c>
      <c r="D80" s="3">
        <v>751957360</v>
      </c>
      <c r="E80" s="3">
        <v>2200000000</v>
      </c>
      <c r="F80" s="3">
        <v>2200000000</v>
      </c>
      <c r="G80" s="3">
        <v>2200000000</v>
      </c>
      <c r="H80" s="3">
        <v>845218033</v>
      </c>
      <c r="I80" s="3">
        <v>3600000000</v>
      </c>
      <c r="J80" s="3">
        <v>3600000000</v>
      </c>
      <c r="K80" s="3">
        <v>3600000000</v>
      </c>
    </row>
    <row r="81" spans="1:11" ht="12.75" hidden="1">
      <c r="A81" s="2" t="s">
        <v>68</v>
      </c>
      <c r="B81" s="3">
        <v>21454879</v>
      </c>
      <c r="C81" s="3">
        <v>209682969</v>
      </c>
      <c r="D81" s="3">
        <v>473808599</v>
      </c>
      <c r="E81" s="3">
        <v>200000000</v>
      </c>
      <c r="F81" s="3">
        <v>200000000</v>
      </c>
      <c r="G81" s="3">
        <v>200000000</v>
      </c>
      <c r="H81" s="3">
        <v>494448790</v>
      </c>
      <c r="I81" s="3">
        <v>480000000</v>
      </c>
      <c r="J81" s="3">
        <v>480000000</v>
      </c>
      <c r="K81" s="3">
        <v>480000000</v>
      </c>
    </row>
    <row r="82" spans="1:11" ht="12.75" hidden="1">
      <c r="A82" s="2" t="s">
        <v>69</v>
      </c>
      <c r="B82" s="3">
        <v>118915819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841743174</v>
      </c>
      <c r="C83" s="3">
        <v>906876015</v>
      </c>
      <c r="D83" s="3">
        <v>1164805459</v>
      </c>
      <c r="E83" s="3">
        <v>1484223457</v>
      </c>
      <c r="F83" s="3">
        <v>1484223457</v>
      </c>
      <c r="G83" s="3">
        <v>1484223457</v>
      </c>
      <c r="H83" s="3">
        <v>1005011780</v>
      </c>
      <c r="I83" s="3">
        <v>1258555332</v>
      </c>
      <c r="J83" s="3">
        <v>1326517329</v>
      </c>
      <c r="K83" s="3">
        <v>1399475784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81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16034662</v>
      </c>
      <c r="C5" s="6">
        <v>19930078</v>
      </c>
      <c r="D5" s="23">
        <v>19949353</v>
      </c>
      <c r="E5" s="24">
        <v>21241000</v>
      </c>
      <c r="F5" s="6">
        <v>21241000</v>
      </c>
      <c r="G5" s="25">
        <v>21241000</v>
      </c>
      <c r="H5" s="26">
        <v>0</v>
      </c>
      <c r="I5" s="24">
        <v>22686000</v>
      </c>
      <c r="J5" s="6">
        <v>24131000</v>
      </c>
      <c r="K5" s="25">
        <v>25579000</v>
      </c>
    </row>
    <row r="6" spans="1:11" ht="13.5">
      <c r="A6" s="22" t="s">
        <v>18</v>
      </c>
      <c r="B6" s="6">
        <v>137665238</v>
      </c>
      <c r="C6" s="6">
        <v>147698032</v>
      </c>
      <c r="D6" s="23">
        <v>158740872</v>
      </c>
      <c r="E6" s="24">
        <v>169210958</v>
      </c>
      <c r="F6" s="6">
        <v>169210958</v>
      </c>
      <c r="G6" s="25">
        <v>169210958</v>
      </c>
      <c r="H6" s="26">
        <v>0</v>
      </c>
      <c r="I6" s="24">
        <v>169343000</v>
      </c>
      <c r="J6" s="6">
        <v>176285000</v>
      </c>
      <c r="K6" s="25">
        <v>186862000</v>
      </c>
    </row>
    <row r="7" spans="1:11" ht="13.5">
      <c r="A7" s="22" t="s">
        <v>19</v>
      </c>
      <c r="B7" s="6">
        <v>1777648</v>
      </c>
      <c r="C7" s="6">
        <v>2365855</v>
      </c>
      <c r="D7" s="23">
        <v>1856360</v>
      </c>
      <c r="E7" s="24">
        <v>0</v>
      </c>
      <c r="F7" s="6">
        <v>0</v>
      </c>
      <c r="G7" s="25">
        <v>0</v>
      </c>
      <c r="H7" s="26">
        <v>0</v>
      </c>
      <c r="I7" s="24">
        <v>1400000</v>
      </c>
      <c r="J7" s="6">
        <v>0</v>
      </c>
      <c r="K7" s="25">
        <v>0</v>
      </c>
    </row>
    <row r="8" spans="1:11" ht="13.5">
      <c r="A8" s="22" t="s">
        <v>20</v>
      </c>
      <c r="B8" s="6">
        <v>132143150</v>
      </c>
      <c r="C8" s="6">
        <v>123516650</v>
      </c>
      <c r="D8" s="23">
        <v>118211967</v>
      </c>
      <c r="E8" s="24">
        <v>103469000</v>
      </c>
      <c r="F8" s="6">
        <v>103469000</v>
      </c>
      <c r="G8" s="25">
        <v>103469000</v>
      </c>
      <c r="H8" s="26">
        <v>0</v>
      </c>
      <c r="I8" s="24">
        <v>119845000</v>
      </c>
      <c r="J8" s="6">
        <v>129559000</v>
      </c>
      <c r="K8" s="25">
        <v>137753000</v>
      </c>
    </row>
    <row r="9" spans="1:11" ht="13.5">
      <c r="A9" s="22" t="s">
        <v>21</v>
      </c>
      <c r="B9" s="6">
        <v>15531130</v>
      </c>
      <c r="C9" s="6">
        <v>23493227</v>
      </c>
      <c r="D9" s="23">
        <v>58844445</v>
      </c>
      <c r="E9" s="24">
        <v>37375993</v>
      </c>
      <c r="F9" s="6">
        <v>37375993</v>
      </c>
      <c r="G9" s="25">
        <v>37375993</v>
      </c>
      <c r="H9" s="26">
        <v>0</v>
      </c>
      <c r="I9" s="24">
        <v>31747000</v>
      </c>
      <c r="J9" s="6">
        <v>34413000</v>
      </c>
      <c r="K9" s="25">
        <v>36530000</v>
      </c>
    </row>
    <row r="10" spans="1:11" ht="25.5">
      <c r="A10" s="27" t="s">
        <v>96</v>
      </c>
      <c r="B10" s="28">
        <f>SUM(B5:B9)</f>
        <v>303151828</v>
      </c>
      <c r="C10" s="29">
        <f aca="true" t="shared" si="0" ref="C10:K10">SUM(C5:C9)</f>
        <v>317003842</v>
      </c>
      <c r="D10" s="30">
        <f t="shared" si="0"/>
        <v>357602997</v>
      </c>
      <c r="E10" s="28">
        <f t="shared" si="0"/>
        <v>331296951</v>
      </c>
      <c r="F10" s="29">
        <f t="shared" si="0"/>
        <v>331296951</v>
      </c>
      <c r="G10" s="31">
        <f t="shared" si="0"/>
        <v>331296951</v>
      </c>
      <c r="H10" s="32">
        <f t="shared" si="0"/>
        <v>0</v>
      </c>
      <c r="I10" s="28">
        <f t="shared" si="0"/>
        <v>345021000</v>
      </c>
      <c r="J10" s="29">
        <f t="shared" si="0"/>
        <v>364388000</v>
      </c>
      <c r="K10" s="31">
        <f t="shared" si="0"/>
        <v>386724000</v>
      </c>
    </row>
    <row r="11" spans="1:11" ht="13.5">
      <c r="A11" s="22" t="s">
        <v>22</v>
      </c>
      <c r="B11" s="6">
        <v>117830535</v>
      </c>
      <c r="C11" s="6">
        <v>124547100</v>
      </c>
      <c r="D11" s="23">
        <v>129831492</v>
      </c>
      <c r="E11" s="24">
        <v>140195469</v>
      </c>
      <c r="F11" s="6">
        <v>140195469</v>
      </c>
      <c r="G11" s="25">
        <v>140195469</v>
      </c>
      <c r="H11" s="26">
        <v>0</v>
      </c>
      <c r="I11" s="24">
        <v>149694338</v>
      </c>
      <c r="J11" s="6">
        <v>153748501</v>
      </c>
      <c r="K11" s="25">
        <v>162975389</v>
      </c>
    </row>
    <row r="12" spans="1:11" ht="13.5">
      <c r="A12" s="22" t="s">
        <v>23</v>
      </c>
      <c r="B12" s="6">
        <v>7085602</v>
      </c>
      <c r="C12" s="6">
        <v>7577390</v>
      </c>
      <c r="D12" s="23">
        <v>7480200</v>
      </c>
      <c r="E12" s="24">
        <v>7770000</v>
      </c>
      <c r="F12" s="6">
        <v>7770000</v>
      </c>
      <c r="G12" s="25">
        <v>7770000</v>
      </c>
      <c r="H12" s="26">
        <v>0</v>
      </c>
      <c r="I12" s="24">
        <v>8317000</v>
      </c>
      <c r="J12" s="6">
        <v>8816000</v>
      </c>
      <c r="K12" s="25">
        <v>9345000</v>
      </c>
    </row>
    <row r="13" spans="1:11" ht="13.5">
      <c r="A13" s="22" t="s">
        <v>97</v>
      </c>
      <c r="B13" s="6">
        <v>46622090</v>
      </c>
      <c r="C13" s="6">
        <v>49537277</v>
      </c>
      <c r="D13" s="23">
        <v>50293226</v>
      </c>
      <c r="E13" s="24">
        <v>61395992</v>
      </c>
      <c r="F13" s="6">
        <v>61395992</v>
      </c>
      <c r="G13" s="25">
        <v>61395992</v>
      </c>
      <c r="H13" s="26">
        <v>0</v>
      </c>
      <c r="I13" s="24">
        <v>64832000</v>
      </c>
      <c r="J13" s="6">
        <v>68722140</v>
      </c>
      <c r="K13" s="25">
        <v>72846089</v>
      </c>
    </row>
    <row r="14" spans="1:11" ht="13.5">
      <c r="A14" s="22" t="s">
        <v>24</v>
      </c>
      <c r="B14" s="6">
        <v>28616784</v>
      </c>
      <c r="C14" s="6">
        <v>26004312</v>
      </c>
      <c r="D14" s="23">
        <v>27895393</v>
      </c>
      <c r="E14" s="24">
        <v>25591442</v>
      </c>
      <c r="F14" s="6">
        <v>25591442</v>
      </c>
      <c r="G14" s="25">
        <v>25591442</v>
      </c>
      <c r="H14" s="26">
        <v>0</v>
      </c>
      <c r="I14" s="24">
        <v>15000000</v>
      </c>
      <c r="J14" s="6">
        <v>15900000</v>
      </c>
      <c r="K14" s="25">
        <v>16854000</v>
      </c>
    </row>
    <row r="15" spans="1:11" ht="13.5">
      <c r="A15" s="22" t="s">
        <v>25</v>
      </c>
      <c r="B15" s="6">
        <v>104880769</v>
      </c>
      <c r="C15" s="6">
        <v>112771883</v>
      </c>
      <c r="D15" s="23">
        <v>119016964</v>
      </c>
      <c r="E15" s="24">
        <v>110176836</v>
      </c>
      <c r="F15" s="6">
        <v>110176836</v>
      </c>
      <c r="G15" s="25">
        <v>110176836</v>
      </c>
      <c r="H15" s="26">
        <v>0</v>
      </c>
      <c r="I15" s="24">
        <v>127885000</v>
      </c>
      <c r="J15" s="6">
        <v>136608160</v>
      </c>
      <c r="K15" s="25">
        <v>144215670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100643671</v>
      </c>
      <c r="C17" s="6">
        <v>106551256</v>
      </c>
      <c r="D17" s="23">
        <v>127246920</v>
      </c>
      <c r="E17" s="24">
        <v>84797966</v>
      </c>
      <c r="F17" s="6">
        <v>84797966</v>
      </c>
      <c r="G17" s="25">
        <v>84797966</v>
      </c>
      <c r="H17" s="26">
        <v>0</v>
      </c>
      <c r="I17" s="24">
        <v>80849000</v>
      </c>
      <c r="J17" s="6">
        <v>86261000</v>
      </c>
      <c r="K17" s="25">
        <v>90938501</v>
      </c>
    </row>
    <row r="18" spans="1:11" ht="13.5">
      <c r="A18" s="34" t="s">
        <v>28</v>
      </c>
      <c r="B18" s="35">
        <f>SUM(B11:B17)</f>
        <v>405679451</v>
      </c>
      <c r="C18" s="36">
        <f aca="true" t="shared" si="1" ref="C18:K18">SUM(C11:C17)</f>
        <v>426989218</v>
      </c>
      <c r="D18" s="37">
        <f t="shared" si="1"/>
        <v>461764195</v>
      </c>
      <c r="E18" s="35">
        <f t="shared" si="1"/>
        <v>429927705</v>
      </c>
      <c r="F18" s="36">
        <f t="shared" si="1"/>
        <v>429927705</v>
      </c>
      <c r="G18" s="38">
        <f t="shared" si="1"/>
        <v>429927705</v>
      </c>
      <c r="H18" s="39">
        <f t="shared" si="1"/>
        <v>0</v>
      </c>
      <c r="I18" s="35">
        <f t="shared" si="1"/>
        <v>446577338</v>
      </c>
      <c r="J18" s="36">
        <f t="shared" si="1"/>
        <v>470055801</v>
      </c>
      <c r="K18" s="38">
        <f t="shared" si="1"/>
        <v>497174649</v>
      </c>
    </row>
    <row r="19" spans="1:11" ht="13.5">
      <c r="A19" s="34" t="s">
        <v>29</v>
      </c>
      <c r="B19" s="40">
        <f>+B10-B18</f>
        <v>-102527623</v>
      </c>
      <c r="C19" s="41">
        <f aca="true" t="shared" si="2" ref="C19:K19">+C10-C18</f>
        <v>-109985376</v>
      </c>
      <c r="D19" s="42">
        <f t="shared" si="2"/>
        <v>-104161198</v>
      </c>
      <c r="E19" s="40">
        <f t="shared" si="2"/>
        <v>-98630754</v>
      </c>
      <c r="F19" s="41">
        <f t="shared" si="2"/>
        <v>-98630754</v>
      </c>
      <c r="G19" s="43">
        <f t="shared" si="2"/>
        <v>-98630754</v>
      </c>
      <c r="H19" s="44">
        <f t="shared" si="2"/>
        <v>0</v>
      </c>
      <c r="I19" s="40">
        <f t="shared" si="2"/>
        <v>-101556338</v>
      </c>
      <c r="J19" s="41">
        <f t="shared" si="2"/>
        <v>-105667801</v>
      </c>
      <c r="K19" s="43">
        <f t="shared" si="2"/>
        <v>-110450649</v>
      </c>
    </row>
    <row r="20" spans="1:11" ht="13.5">
      <c r="A20" s="22" t="s">
        <v>30</v>
      </c>
      <c r="B20" s="24">
        <v>53131134</v>
      </c>
      <c r="C20" s="6">
        <v>40177892</v>
      </c>
      <c r="D20" s="23">
        <v>48698788</v>
      </c>
      <c r="E20" s="24">
        <v>40546000</v>
      </c>
      <c r="F20" s="6">
        <v>40546000</v>
      </c>
      <c r="G20" s="25">
        <v>40546000</v>
      </c>
      <c r="H20" s="26">
        <v>0</v>
      </c>
      <c r="I20" s="24">
        <v>32405788</v>
      </c>
      <c r="J20" s="6">
        <v>34766000</v>
      </c>
      <c r="K20" s="25">
        <v>35612000</v>
      </c>
    </row>
    <row r="21" spans="1:11" ht="13.5">
      <c r="A21" s="22" t="s">
        <v>98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99</v>
      </c>
      <c r="B22" s="51">
        <f>SUM(B19:B21)</f>
        <v>-49396489</v>
      </c>
      <c r="C22" s="52">
        <f aca="true" t="shared" si="3" ref="C22:K22">SUM(C19:C21)</f>
        <v>-69807484</v>
      </c>
      <c r="D22" s="53">
        <f t="shared" si="3"/>
        <v>-55462410</v>
      </c>
      <c r="E22" s="51">
        <f t="shared" si="3"/>
        <v>-58084754</v>
      </c>
      <c r="F22" s="52">
        <f t="shared" si="3"/>
        <v>-58084754</v>
      </c>
      <c r="G22" s="54">
        <f t="shared" si="3"/>
        <v>-58084754</v>
      </c>
      <c r="H22" s="55">
        <f t="shared" si="3"/>
        <v>0</v>
      </c>
      <c r="I22" s="51">
        <f t="shared" si="3"/>
        <v>-69150550</v>
      </c>
      <c r="J22" s="52">
        <f t="shared" si="3"/>
        <v>-70901801</v>
      </c>
      <c r="K22" s="54">
        <f t="shared" si="3"/>
        <v>-74838649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-49396489</v>
      </c>
      <c r="C24" s="41">
        <f aca="true" t="shared" si="4" ref="C24:K24">SUM(C22:C23)</f>
        <v>-69807484</v>
      </c>
      <c r="D24" s="42">
        <f t="shared" si="4"/>
        <v>-55462410</v>
      </c>
      <c r="E24" s="40">
        <f t="shared" si="4"/>
        <v>-58084754</v>
      </c>
      <c r="F24" s="41">
        <f t="shared" si="4"/>
        <v>-58084754</v>
      </c>
      <c r="G24" s="43">
        <f t="shared" si="4"/>
        <v>-58084754</v>
      </c>
      <c r="H24" s="44">
        <f t="shared" si="4"/>
        <v>0</v>
      </c>
      <c r="I24" s="40">
        <f t="shared" si="4"/>
        <v>-69150550</v>
      </c>
      <c r="J24" s="41">
        <f t="shared" si="4"/>
        <v>-70901801</v>
      </c>
      <c r="K24" s="43">
        <f t="shared" si="4"/>
        <v>-74838649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50729329</v>
      </c>
      <c r="C27" s="7">
        <v>20027884</v>
      </c>
      <c r="D27" s="64">
        <v>26310209</v>
      </c>
      <c r="E27" s="65">
        <v>40546000</v>
      </c>
      <c r="F27" s="7">
        <v>40546000</v>
      </c>
      <c r="G27" s="66">
        <v>40546000</v>
      </c>
      <c r="H27" s="67">
        <v>0</v>
      </c>
      <c r="I27" s="65">
        <v>33406000</v>
      </c>
      <c r="J27" s="7">
        <v>34764000</v>
      </c>
      <c r="K27" s="66">
        <v>35614000</v>
      </c>
    </row>
    <row r="28" spans="1:11" ht="13.5">
      <c r="A28" s="68" t="s">
        <v>30</v>
      </c>
      <c r="B28" s="6">
        <v>50669705</v>
      </c>
      <c r="C28" s="6">
        <v>19822450</v>
      </c>
      <c r="D28" s="23">
        <v>25733096</v>
      </c>
      <c r="E28" s="24">
        <v>39482000</v>
      </c>
      <c r="F28" s="6">
        <v>39482000</v>
      </c>
      <c r="G28" s="25">
        <v>39482000</v>
      </c>
      <c r="H28" s="26">
        <v>0</v>
      </c>
      <c r="I28" s="24">
        <v>32406000</v>
      </c>
      <c r="J28" s="6">
        <v>34764000</v>
      </c>
      <c r="K28" s="25">
        <v>35614000</v>
      </c>
    </row>
    <row r="29" spans="1:11" ht="13.5">
      <c r="A29" s="22" t="s">
        <v>101</v>
      </c>
      <c r="B29" s="6">
        <v>0</v>
      </c>
      <c r="C29" s="6">
        <v>0</v>
      </c>
      <c r="D29" s="23">
        <v>577113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59624</v>
      </c>
      <c r="C31" s="6">
        <v>205434</v>
      </c>
      <c r="D31" s="23">
        <v>0</v>
      </c>
      <c r="E31" s="24">
        <v>1064000</v>
      </c>
      <c r="F31" s="6">
        <v>1064000</v>
      </c>
      <c r="G31" s="25">
        <v>1064000</v>
      </c>
      <c r="H31" s="26">
        <v>0</v>
      </c>
      <c r="I31" s="24">
        <v>1000000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50729329</v>
      </c>
      <c r="C32" s="7">
        <f aca="true" t="shared" si="5" ref="C32:K32">SUM(C28:C31)</f>
        <v>20027884</v>
      </c>
      <c r="D32" s="64">
        <f t="shared" si="5"/>
        <v>26310209</v>
      </c>
      <c r="E32" s="65">
        <f t="shared" si="5"/>
        <v>40546000</v>
      </c>
      <c r="F32" s="7">
        <f t="shared" si="5"/>
        <v>40546000</v>
      </c>
      <c r="G32" s="66">
        <f t="shared" si="5"/>
        <v>40546000</v>
      </c>
      <c r="H32" s="67">
        <f t="shared" si="5"/>
        <v>0</v>
      </c>
      <c r="I32" s="65">
        <f t="shared" si="5"/>
        <v>33406000</v>
      </c>
      <c r="J32" s="7">
        <f t="shared" si="5"/>
        <v>34764000</v>
      </c>
      <c r="K32" s="66">
        <f t="shared" si="5"/>
        <v>35614000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110562819</v>
      </c>
      <c r="C35" s="6">
        <v>143056551</v>
      </c>
      <c r="D35" s="23">
        <v>130737319</v>
      </c>
      <c r="E35" s="24">
        <v>115371000</v>
      </c>
      <c r="F35" s="6">
        <v>115371000</v>
      </c>
      <c r="G35" s="25">
        <v>115371000</v>
      </c>
      <c r="H35" s="26">
        <v>142553528</v>
      </c>
      <c r="I35" s="24">
        <v>123429000</v>
      </c>
      <c r="J35" s="6">
        <v>131415000</v>
      </c>
      <c r="K35" s="25">
        <v>139518000</v>
      </c>
    </row>
    <row r="36" spans="1:11" ht="13.5">
      <c r="A36" s="22" t="s">
        <v>39</v>
      </c>
      <c r="B36" s="6">
        <v>1844586709</v>
      </c>
      <c r="C36" s="6">
        <v>1822474454</v>
      </c>
      <c r="D36" s="23">
        <v>1814983435</v>
      </c>
      <c r="E36" s="24">
        <v>1873061000</v>
      </c>
      <c r="F36" s="6">
        <v>1873061000</v>
      </c>
      <c r="G36" s="25">
        <v>1873061000</v>
      </c>
      <c r="H36" s="26">
        <v>1808126961</v>
      </c>
      <c r="I36" s="24">
        <v>1881162000</v>
      </c>
      <c r="J36" s="6">
        <v>1921003000</v>
      </c>
      <c r="K36" s="25">
        <v>1955966000</v>
      </c>
    </row>
    <row r="37" spans="1:11" ht="13.5">
      <c r="A37" s="22" t="s">
        <v>40</v>
      </c>
      <c r="B37" s="6">
        <v>246198700</v>
      </c>
      <c r="C37" s="6">
        <v>318939492</v>
      </c>
      <c r="D37" s="23">
        <v>385741209</v>
      </c>
      <c r="E37" s="24">
        <v>322067000</v>
      </c>
      <c r="F37" s="6">
        <v>322067000</v>
      </c>
      <c r="G37" s="25">
        <v>322067000</v>
      </c>
      <c r="H37" s="26">
        <v>426718769</v>
      </c>
      <c r="I37" s="24">
        <v>338226000</v>
      </c>
      <c r="J37" s="6">
        <v>357167000</v>
      </c>
      <c r="K37" s="25">
        <v>367645000</v>
      </c>
    </row>
    <row r="38" spans="1:11" ht="13.5">
      <c r="A38" s="22" t="s">
        <v>41</v>
      </c>
      <c r="B38" s="6">
        <v>85008644</v>
      </c>
      <c r="C38" s="6">
        <v>61021696</v>
      </c>
      <c r="D38" s="23">
        <v>29152891</v>
      </c>
      <c r="E38" s="24">
        <v>0</v>
      </c>
      <c r="F38" s="6">
        <v>0</v>
      </c>
      <c r="G38" s="25">
        <v>0</v>
      </c>
      <c r="H38" s="26">
        <v>28309065</v>
      </c>
      <c r="I38" s="24">
        <v>0</v>
      </c>
      <c r="J38" s="6">
        <v>0</v>
      </c>
      <c r="K38" s="25">
        <v>2511000</v>
      </c>
    </row>
    <row r="39" spans="1:11" ht="13.5">
      <c r="A39" s="22" t="s">
        <v>42</v>
      </c>
      <c r="B39" s="6">
        <v>1623942184</v>
      </c>
      <c r="C39" s="6">
        <v>1585569817</v>
      </c>
      <c r="D39" s="23">
        <v>1530826654</v>
      </c>
      <c r="E39" s="24">
        <v>1666365000</v>
      </c>
      <c r="F39" s="6">
        <v>1666365000</v>
      </c>
      <c r="G39" s="25">
        <v>1666365000</v>
      </c>
      <c r="H39" s="26">
        <v>1495652655</v>
      </c>
      <c r="I39" s="24">
        <v>1666365000</v>
      </c>
      <c r="J39" s="6">
        <v>1695251000</v>
      </c>
      <c r="K39" s="25">
        <v>1725328000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26992016</v>
      </c>
      <c r="C42" s="6">
        <v>38442576</v>
      </c>
      <c r="D42" s="23">
        <v>52678106</v>
      </c>
      <c r="E42" s="24">
        <v>16582000</v>
      </c>
      <c r="F42" s="6">
        <v>16582000</v>
      </c>
      <c r="G42" s="25">
        <v>16582000</v>
      </c>
      <c r="H42" s="26">
        <v>56557013</v>
      </c>
      <c r="I42" s="24">
        <v>-4225000</v>
      </c>
      <c r="J42" s="6">
        <v>41814000</v>
      </c>
      <c r="K42" s="25">
        <v>44455000</v>
      </c>
    </row>
    <row r="43" spans="1:11" ht="13.5">
      <c r="A43" s="22" t="s">
        <v>45</v>
      </c>
      <c r="B43" s="6">
        <v>-50256375</v>
      </c>
      <c r="C43" s="6">
        <v>-30138787</v>
      </c>
      <c r="D43" s="23">
        <v>-45107289</v>
      </c>
      <c r="E43" s="24">
        <v>41280000</v>
      </c>
      <c r="F43" s="6">
        <v>41280000</v>
      </c>
      <c r="G43" s="25">
        <v>41280000</v>
      </c>
      <c r="H43" s="26">
        <v>-24091597</v>
      </c>
      <c r="I43" s="24">
        <v>-32407000</v>
      </c>
      <c r="J43" s="6">
        <v>-34765000</v>
      </c>
      <c r="K43" s="25">
        <v>-35613000</v>
      </c>
    </row>
    <row r="44" spans="1:11" ht="13.5">
      <c r="A44" s="22" t="s">
        <v>46</v>
      </c>
      <c r="B44" s="6">
        <v>6186807</v>
      </c>
      <c r="C44" s="6">
        <v>-12000000</v>
      </c>
      <c r="D44" s="23">
        <v>-10480546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14876584</v>
      </c>
      <c r="C45" s="7">
        <v>11180373</v>
      </c>
      <c r="D45" s="64">
        <v>8270644</v>
      </c>
      <c r="E45" s="65">
        <v>68567000</v>
      </c>
      <c r="F45" s="7">
        <v>68567000</v>
      </c>
      <c r="G45" s="66">
        <v>68567000</v>
      </c>
      <c r="H45" s="67">
        <v>34134576</v>
      </c>
      <c r="I45" s="65">
        <v>-36632000</v>
      </c>
      <c r="J45" s="7">
        <v>-29583000</v>
      </c>
      <c r="K45" s="66">
        <v>-20741000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14876584</v>
      </c>
      <c r="C48" s="6">
        <v>11180373</v>
      </c>
      <c r="D48" s="23">
        <v>8270644</v>
      </c>
      <c r="E48" s="24">
        <v>1138000</v>
      </c>
      <c r="F48" s="6">
        <v>1138000</v>
      </c>
      <c r="G48" s="25">
        <v>1138000</v>
      </c>
      <c r="H48" s="26">
        <v>1852228</v>
      </c>
      <c r="I48" s="24">
        <v>117227000</v>
      </c>
      <c r="J48" s="6">
        <v>124361000</v>
      </c>
      <c r="K48" s="25">
        <v>131775000</v>
      </c>
    </row>
    <row r="49" spans="1:11" ht="13.5">
      <c r="A49" s="22" t="s">
        <v>50</v>
      </c>
      <c r="B49" s="6">
        <f>+B75</f>
        <v>195562429.02164686</v>
      </c>
      <c r="C49" s="6">
        <f aca="true" t="shared" si="6" ref="C49:K49">+C75</f>
        <v>244094551.5132711</v>
      </c>
      <c r="D49" s="23">
        <f t="shared" si="6"/>
        <v>327831878.12637824</v>
      </c>
      <c r="E49" s="24">
        <f t="shared" si="6"/>
        <v>246088082.46133944</v>
      </c>
      <c r="F49" s="6">
        <f t="shared" si="6"/>
        <v>246088082.46133944</v>
      </c>
      <c r="G49" s="25">
        <f t="shared" si="6"/>
        <v>246088082.46133944</v>
      </c>
      <c r="H49" s="26">
        <f t="shared" si="6"/>
        <v>423177889</v>
      </c>
      <c r="I49" s="24">
        <f t="shared" si="6"/>
        <v>335525671.00294495</v>
      </c>
      <c r="J49" s="6">
        <f t="shared" si="6"/>
        <v>353450161.337853</v>
      </c>
      <c r="K49" s="25">
        <f t="shared" si="6"/>
        <v>363515537.48518866</v>
      </c>
    </row>
    <row r="50" spans="1:11" ht="13.5">
      <c r="A50" s="34" t="s">
        <v>51</v>
      </c>
      <c r="B50" s="7">
        <f>+B48-B49</f>
        <v>-180685845.02164686</v>
      </c>
      <c r="C50" s="7">
        <f aca="true" t="shared" si="7" ref="C50:K50">+C48-C49</f>
        <v>-232914178.5132711</v>
      </c>
      <c r="D50" s="64">
        <f t="shared" si="7"/>
        <v>-319561234.12637824</v>
      </c>
      <c r="E50" s="65">
        <f t="shared" si="7"/>
        <v>-244950082.46133944</v>
      </c>
      <c r="F50" s="7">
        <f t="shared" si="7"/>
        <v>-244950082.46133944</v>
      </c>
      <c r="G50" s="66">
        <f t="shared" si="7"/>
        <v>-244950082.46133944</v>
      </c>
      <c r="H50" s="67">
        <f t="shared" si="7"/>
        <v>-421325661</v>
      </c>
      <c r="I50" s="65">
        <f t="shared" si="7"/>
        <v>-218298671.00294495</v>
      </c>
      <c r="J50" s="7">
        <f t="shared" si="7"/>
        <v>-229089161.337853</v>
      </c>
      <c r="K50" s="66">
        <f t="shared" si="7"/>
        <v>-231740537.48518866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1845137937</v>
      </c>
      <c r="C53" s="6">
        <v>1822353822</v>
      </c>
      <c r="D53" s="23">
        <v>1814861931</v>
      </c>
      <c r="E53" s="24">
        <v>2589937000</v>
      </c>
      <c r="F53" s="6">
        <v>2589937000</v>
      </c>
      <c r="G53" s="25">
        <v>2589937000</v>
      </c>
      <c r="H53" s="26">
        <v>2594855507</v>
      </c>
      <c r="I53" s="24">
        <v>2414437000</v>
      </c>
      <c r="J53" s="6">
        <v>2449228000</v>
      </c>
      <c r="K53" s="25">
        <v>2484917000</v>
      </c>
    </row>
    <row r="54" spans="1:11" ht="13.5">
      <c r="A54" s="22" t="s">
        <v>97</v>
      </c>
      <c r="B54" s="6">
        <v>46622090</v>
      </c>
      <c r="C54" s="6">
        <v>49537277</v>
      </c>
      <c r="D54" s="23">
        <v>50293226</v>
      </c>
      <c r="E54" s="24">
        <v>61395992</v>
      </c>
      <c r="F54" s="6">
        <v>61395992</v>
      </c>
      <c r="G54" s="25">
        <v>61395992</v>
      </c>
      <c r="H54" s="26">
        <v>0</v>
      </c>
      <c r="I54" s="24">
        <v>64832000</v>
      </c>
      <c r="J54" s="6">
        <v>68722140</v>
      </c>
      <c r="K54" s="25">
        <v>72846089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7556000</v>
      </c>
      <c r="F55" s="6">
        <v>7556000</v>
      </c>
      <c r="G55" s="25">
        <v>7556000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7918478</v>
      </c>
      <c r="C56" s="6">
        <v>7616182</v>
      </c>
      <c r="D56" s="23">
        <v>4874598</v>
      </c>
      <c r="E56" s="24">
        <v>9281000</v>
      </c>
      <c r="F56" s="6">
        <v>9281000</v>
      </c>
      <c r="G56" s="25">
        <v>9281000</v>
      </c>
      <c r="H56" s="26">
        <v>0</v>
      </c>
      <c r="I56" s="24">
        <v>8138000</v>
      </c>
      <c r="J56" s="6">
        <v>8626000</v>
      </c>
      <c r="K56" s="25">
        <v>9144000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48052025</v>
      </c>
      <c r="F60" s="6">
        <v>48052025</v>
      </c>
      <c r="G60" s="25">
        <v>48052025</v>
      </c>
      <c r="H60" s="26">
        <v>48051992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0.4862587563197413</v>
      </c>
      <c r="C70" s="5">
        <f aca="true" t="shared" si="8" ref="C70:K70">IF(ISERROR(C71/C72),0,(C71/C72))</f>
        <v>0.4606808703078899</v>
      </c>
      <c r="D70" s="5">
        <f t="shared" si="8"/>
        <v>0.40965132480847605</v>
      </c>
      <c r="E70" s="5">
        <f t="shared" si="8"/>
        <v>0.6604632984650772</v>
      </c>
      <c r="F70" s="5">
        <f t="shared" si="8"/>
        <v>0.6604632984650772</v>
      </c>
      <c r="G70" s="5">
        <f t="shared" si="8"/>
        <v>0.6604632984650772</v>
      </c>
      <c r="H70" s="5">
        <f t="shared" si="8"/>
        <v>0</v>
      </c>
      <c r="I70" s="5">
        <f t="shared" si="8"/>
        <v>0.7166478229976181</v>
      </c>
      <c r="J70" s="5">
        <f t="shared" si="8"/>
        <v>0.8665979627295336</v>
      </c>
      <c r="K70" s="5">
        <f t="shared" si="8"/>
        <v>0.8666238226256703</v>
      </c>
    </row>
    <row r="71" spans="1:11" ht="12.75" hidden="1">
      <c r="A71" s="1" t="s">
        <v>103</v>
      </c>
      <c r="B71" s="1">
        <f>+B83</f>
        <v>82216295</v>
      </c>
      <c r="C71" s="1">
        <f aca="true" t="shared" si="9" ref="C71:K71">+C83</f>
        <v>87579557</v>
      </c>
      <c r="D71" s="1">
        <f t="shared" si="9"/>
        <v>97304446</v>
      </c>
      <c r="E71" s="1">
        <f t="shared" si="9"/>
        <v>150472000</v>
      </c>
      <c r="F71" s="1">
        <f t="shared" si="9"/>
        <v>150472000</v>
      </c>
      <c r="G71" s="1">
        <f t="shared" si="9"/>
        <v>150472000</v>
      </c>
      <c r="H71" s="1">
        <f t="shared" si="9"/>
        <v>106044383</v>
      </c>
      <c r="I71" s="1">
        <f t="shared" si="9"/>
        <v>160365000</v>
      </c>
      <c r="J71" s="1">
        <f t="shared" si="9"/>
        <v>203498000</v>
      </c>
      <c r="K71" s="1">
        <f t="shared" si="9"/>
        <v>215759000</v>
      </c>
    </row>
    <row r="72" spans="1:11" ht="12.75" hidden="1">
      <c r="A72" s="1" t="s">
        <v>104</v>
      </c>
      <c r="B72" s="1">
        <f>+B77</f>
        <v>169079310</v>
      </c>
      <c r="C72" s="1">
        <f aca="true" t="shared" si="10" ref="C72:K72">+C77</f>
        <v>190108951</v>
      </c>
      <c r="D72" s="1">
        <f t="shared" si="10"/>
        <v>237529919</v>
      </c>
      <c r="E72" s="1">
        <f t="shared" si="10"/>
        <v>227827951</v>
      </c>
      <c r="F72" s="1">
        <f t="shared" si="10"/>
        <v>227827951</v>
      </c>
      <c r="G72" s="1">
        <f t="shared" si="10"/>
        <v>227827951</v>
      </c>
      <c r="H72" s="1">
        <f t="shared" si="10"/>
        <v>0</v>
      </c>
      <c r="I72" s="1">
        <f t="shared" si="10"/>
        <v>223771000</v>
      </c>
      <c r="J72" s="1">
        <f t="shared" si="10"/>
        <v>234824000</v>
      </c>
      <c r="K72" s="1">
        <f t="shared" si="10"/>
        <v>248965000</v>
      </c>
    </row>
    <row r="73" spans="1:11" ht="12.75" hidden="1">
      <c r="A73" s="1" t="s">
        <v>105</v>
      </c>
      <c r="B73" s="1">
        <f>+B74</f>
        <v>28149412.666666664</v>
      </c>
      <c r="C73" s="1">
        <f aca="true" t="shared" si="11" ref="C73:K73">+(C78+C80+C81+C82)-(B78+B80+B81+B82)</f>
        <v>35496209</v>
      </c>
      <c r="D73" s="1">
        <f t="shared" si="11"/>
        <v>-8768781</v>
      </c>
      <c r="E73" s="1">
        <f t="shared" si="11"/>
        <v>-8952993</v>
      </c>
      <c r="F73" s="1">
        <f>+(F78+F80+F81+F82)-(D78+D80+D81+D82)</f>
        <v>-8952993</v>
      </c>
      <c r="G73" s="1">
        <f>+(G78+G80+G81+G82)-(D78+D80+D81+D82)</f>
        <v>-8952993</v>
      </c>
      <c r="H73" s="1">
        <f>+(H78+H80+H81+H82)-(D78+D80+D81+D82)</f>
        <v>18558548</v>
      </c>
      <c r="I73" s="1">
        <f>+(I78+I80+I81+I82)-(E78+E80+E81+E82)</f>
        <v>-108120000</v>
      </c>
      <c r="J73" s="1">
        <f t="shared" si="11"/>
        <v>521000</v>
      </c>
      <c r="K73" s="1">
        <f t="shared" si="11"/>
        <v>476000</v>
      </c>
    </row>
    <row r="74" spans="1:11" ht="12.75" hidden="1">
      <c r="A74" s="1" t="s">
        <v>106</v>
      </c>
      <c r="B74" s="1">
        <f>+TREND(C74:E74)</f>
        <v>28149412.666666664</v>
      </c>
      <c r="C74" s="1">
        <f>+C73</f>
        <v>35496209</v>
      </c>
      <c r="D74" s="1">
        <f aca="true" t="shared" si="12" ref="D74:K74">+D73</f>
        <v>-8768781</v>
      </c>
      <c r="E74" s="1">
        <f t="shared" si="12"/>
        <v>-8952993</v>
      </c>
      <c r="F74" s="1">
        <f t="shared" si="12"/>
        <v>-8952993</v>
      </c>
      <c r="G74" s="1">
        <f t="shared" si="12"/>
        <v>-8952993</v>
      </c>
      <c r="H74" s="1">
        <f t="shared" si="12"/>
        <v>18558548</v>
      </c>
      <c r="I74" s="1">
        <f t="shared" si="12"/>
        <v>-108120000</v>
      </c>
      <c r="J74" s="1">
        <f t="shared" si="12"/>
        <v>521000</v>
      </c>
      <c r="K74" s="1">
        <f t="shared" si="12"/>
        <v>476000</v>
      </c>
    </row>
    <row r="75" spans="1:11" ht="12.75" hidden="1">
      <c r="A75" s="1" t="s">
        <v>107</v>
      </c>
      <c r="B75" s="1">
        <f>+B84-(((B80+B81+B78)*B70)-B79)</f>
        <v>195562429.02164686</v>
      </c>
      <c r="C75" s="1">
        <f aca="true" t="shared" si="13" ref="C75:K75">+C84-(((C80+C81+C78)*C70)-C79)</f>
        <v>244094551.5132711</v>
      </c>
      <c r="D75" s="1">
        <f t="shared" si="13"/>
        <v>327831878.12637824</v>
      </c>
      <c r="E75" s="1">
        <f t="shared" si="13"/>
        <v>246088082.46133944</v>
      </c>
      <c r="F75" s="1">
        <f t="shared" si="13"/>
        <v>246088082.46133944</v>
      </c>
      <c r="G75" s="1">
        <f t="shared" si="13"/>
        <v>246088082.46133944</v>
      </c>
      <c r="H75" s="1">
        <f t="shared" si="13"/>
        <v>423177889</v>
      </c>
      <c r="I75" s="1">
        <f t="shared" si="13"/>
        <v>335525671.00294495</v>
      </c>
      <c r="J75" s="1">
        <f t="shared" si="13"/>
        <v>353450161.337853</v>
      </c>
      <c r="K75" s="1">
        <f t="shared" si="13"/>
        <v>363515537.48518866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169079310</v>
      </c>
      <c r="C77" s="3">
        <v>190108951</v>
      </c>
      <c r="D77" s="3">
        <v>237529919</v>
      </c>
      <c r="E77" s="3">
        <v>227827951</v>
      </c>
      <c r="F77" s="3">
        <v>227827951</v>
      </c>
      <c r="G77" s="3">
        <v>227827951</v>
      </c>
      <c r="H77" s="3">
        <v>0</v>
      </c>
      <c r="I77" s="3">
        <v>223771000</v>
      </c>
      <c r="J77" s="3">
        <v>234824000</v>
      </c>
      <c r="K77" s="3">
        <v>248965000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231729358</v>
      </c>
      <c r="C79" s="3">
        <v>303803295</v>
      </c>
      <c r="D79" s="3">
        <v>377334551</v>
      </c>
      <c r="E79" s="3">
        <v>319986000</v>
      </c>
      <c r="F79" s="3">
        <v>319986000</v>
      </c>
      <c r="G79" s="3">
        <v>319986000</v>
      </c>
      <c r="H79" s="3">
        <v>423177889</v>
      </c>
      <c r="I79" s="3">
        <v>338226000</v>
      </c>
      <c r="J79" s="3">
        <v>357167000</v>
      </c>
      <c r="K79" s="3">
        <v>367645000</v>
      </c>
    </row>
    <row r="80" spans="1:11" ht="12.75" hidden="1">
      <c r="A80" s="2" t="s">
        <v>67</v>
      </c>
      <c r="B80" s="3">
        <v>69645056</v>
      </c>
      <c r="C80" s="3">
        <v>112012917</v>
      </c>
      <c r="D80" s="3">
        <v>82200766</v>
      </c>
      <c r="E80" s="3">
        <v>108950000</v>
      </c>
      <c r="F80" s="3">
        <v>108950000</v>
      </c>
      <c r="G80" s="3">
        <v>108950000</v>
      </c>
      <c r="H80" s="3">
        <v>94325842</v>
      </c>
      <c r="I80" s="3">
        <v>0</v>
      </c>
      <c r="J80" s="3">
        <v>0</v>
      </c>
      <c r="K80" s="3">
        <v>0</v>
      </c>
    </row>
    <row r="81" spans="1:11" ht="12.75" hidden="1">
      <c r="A81" s="2" t="s">
        <v>68</v>
      </c>
      <c r="B81" s="3">
        <v>4732893</v>
      </c>
      <c r="C81" s="3">
        <v>17596857</v>
      </c>
      <c r="D81" s="3">
        <v>38640227</v>
      </c>
      <c r="E81" s="3">
        <v>2938000</v>
      </c>
      <c r="F81" s="3">
        <v>2938000</v>
      </c>
      <c r="G81" s="3">
        <v>2938000</v>
      </c>
      <c r="H81" s="3">
        <v>1412712</v>
      </c>
      <c r="I81" s="3">
        <v>3768000</v>
      </c>
      <c r="J81" s="3">
        <v>4289000</v>
      </c>
      <c r="K81" s="3">
        <v>4765000</v>
      </c>
    </row>
    <row r="82" spans="1:11" ht="12.75" hidden="1">
      <c r="A82" s="2" t="s">
        <v>69</v>
      </c>
      <c r="B82" s="3">
        <v>19735616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43660987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82216295</v>
      </c>
      <c r="C83" s="3">
        <v>87579557</v>
      </c>
      <c r="D83" s="3">
        <v>97304446</v>
      </c>
      <c r="E83" s="3">
        <v>150472000</v>
      </c>
      <c r="F83" s="3">
        <v>150472000</v>
      </c>
      <c r="G83" s="3">
        <v>150472000</v>
      </c>
      <c r="H83" s="3">
        <v>106044383</v>
      </c>
      <c r="I83" s="3">
        <v>160365000</v>
      </c>
      <c r="J83" s="3">
        <v>203498000</v>
      </c>
      <c r="K83" s="3">
        <v>215759000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82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3741895</v>
      </c>
      <c r="C7" s="6">
        <v>5175886</v>
      </c>
      <c r="D7" s="23">
        <v>6239814</v>
      </c>
      <c r="E7" s="24">
        <v>2300000</v>
      </c>
      <c r="F7" s="6">
        <v>2560000</v>
      </c>
      <c r="G7" s="25">
        <v>2560000</v>
      </c>
      <c r="H7" s="26">
        <v>0</v>
      </c>
      <c r="I7" s="24">
        <v>2850000</v>
      </c>
      <c r="J7" s="6">
        <v>2800000</v>
      </c>
      <c r="K7" s="25">
        <v>2800000</v>
      </c>
    </row>
    <row r="8" spans="1:11" ht="13.5">
      <c r="A8" s="22" t="s">
        <v>20</v>
      </c>
      <c r="B8" s="6">
        <v>108518498</v>
      </c>
      <c r="C8" s="6">
        <v>115630888</v>
      </c>
      <c r="D8" s="23">
        <v>116327673</v>
      </c>
      <c r="E8" s="24">
        <v>119998000</v>
      </c>
      <c r="F8" s="6">
        <v>119998000</v>
      </c>
      <c r="G8" s="25">
        <v>119998000</v>
      </c>
      <c r="H8" s="26">
        <v>0</v>
      </c>
      <c r="I8" s="24">
        <v>125445000</v>
      </c>
      <c r="J8" s="6">
        <v>130867000</v>
      </c>
      <c r="K8" s="25">
        <v>136362000</v>
      </c>
    </row>
    <row r="9" spans="1:11" ht="13.5">
      <c r="A9" s="22" t="s">
        <v>21</v>
      </c>
      <c r="B9" s="6">
        <v>965220</v>
      </c>
      <c r="C9" s="6">
        <v>1588364</v>
      </c>
      <c r="D9" s="23">
        <v>2073825</v>
      </c>
      <c r="E9" s="24">
        <v>300000</v>
      </c>
      <c r="F9" s="6">
        <v>1374000</v>
      </c>
      <c r="G9" s="25">
        <v>1374000</v>
      </c>
      <c r="H9" s="26">
        <v>0</v>
      </c>
      <c r="I9" s="24">
        <v>414000</v>
      </c>
      <c r="J9" s="6">
        <v>364000</v>
      </c>
      <c r="K9" s="25">
        <v>374000</v>
      </c>
    </row>
    <row r="10" spans="1:11" ht="25.5">
      <c r="A10" s="27" t="s">
        <v>96</v>
      </c>
      <c r="B10" s="28">
        <f>SUM(B5:B9)</f>
        <v>113225613</v>
      </c>
      <c r="C10" s="29">
        <f aca="true" t="shared" si="0" ref="C10:K10">SUM(C5:C9)</f>
        <v>122395138</v>
      </c>
      <c r="D10" s="30">
        <f t="shared" si="0"/>
        <v>124641312</v>
      </c>
      <c r="E10" s="28">
        <f t="shared" si="0"/>
        <v>122598000</v>
      </c>
      <c r="F10" s="29">
        <f t="shared" si="0"/>
        <v>123932000</v>
      </c>
      <c r="G10" s="31">
        <f t="shared" si="0"/>
        <v>123932000</v>
      </c>
      <c r="H10" s="32">
        <f t="shared" si="0"/>
        <v>0</v>
      </c>
      <c r="I10" s="28">
        <f t="shared" si="0"/>
        <v>128709000</v>
      </c>
      <c r="J10" s="29">
        <f t="shared" si="0"/>
        <v>134031000</v>
      </c>
      <c r="K10" s="31">
        <f t="shared" si="0"/>
        <v>139536000</v>
      </c>
    </row>
    <row r="11" spans="1:11" ht="13.5">
      <c r="A11" s="22" t="s">
        <v>22</v>
      </c>
      <c r="B11" s="6">
        <v>62537764</v>
      </c>
      <c r="C11" s="6">
        <v>66029890</v>
      </c>
      <c r="D11" s="23">
        <v>63203553</v>
      </c>
      <c r="E11" s="24">
        <v>70063000</v>
      </c>
      <c r="F11" s="6">
        <v>73688000</v>
      </c>
      <c r="G11" s="25">
        <v>73688000</v>
      </c>
      <c r="H11" s="26">
        <v>0</v>
      </c>
      <c r="I11" s="24">
        <v>83176000</v>
      </c>
      <c r="J11" s="6">
        <v>85672000</v>
      </c>
      <c r="K11" s="25">
        <v>86504000</v>
      </c>
    </row>
    <row r="12" spans="1:11" ht="13.5">
      <c r="A12" s="22" t="s">
        <v>23</v>
      </c>
      <c r="B12" s="6">
        <v>9293511</v>
      </c>
      <c r="C12" s="6">
        <v>9041677</v>
      </c>
      <c r="D12" s="23">
        <v>8008411</v>
      </c>
      <c r="E12" s="24">
        <v>7915000</v>
      </c>
      <c r="F12" s="6">
        <v>8199500</v>
      </c>
      <c r="G12" s="25">
        <v>8199500</v>
      </c>
      <c r="H12" s="26">
        <v>0</v>
      </c>
      <c r="I12" s="24">
        <v>8609000</v>
      </c>
      <c r="J12" s="6">
        <v>8867000</v>
      </c>
      <c r="K12" s="25">
        <v>8953000</v>
      </c>
    </row>
    <row r="13" spans="1:11" ht="13.5">
      <c r="A13" s="22" t="s">
        <v>97</v>
      </c>
      <c r="B13" s="6">
        <v>6505111</v>
      </c>
      <c r="C13" s="6">
        <v>4394788</v>
      </c>
      <c r="D13" s="23">
        <v>3432972</v>
      </c>
      <c r="E13" s="24">
        <v>7520841</v>
      </c>
      <c r="F13" s="6">
        <v>7521000</v>
      </c>
      <c r="G13" s="25">
        <v>7521000</v>
      </c>
      <c r="H13" s="26">
        <v>0</v>
      </c>
      <c r="I13" s="24">
        <v>5201841</v>
      </c>
      <c r="J13" s="6">
        <v>5713159</v>
      </c>
      <c r="K13" s="25">
        <v>6950311</v>
      </c>
    </row>
    <row r="14" spans="1:11" ht="13.5">
      <c r="A14" s="22" t="s">
        <v>24</v>
      </c>
      <c r="B14" s="6">
        <v>2320928</v>
      </c>
      <c r="C14" s="6">
        <v>3552364</v>
      </c>
      <c r="D14" s="23">
        <v>1265874</v>
      </c>
      <c r="E14" s="24">
        <v>999000</v>
      </c>
      <c r="F14" s="6">
        <v>999000</v>
      </c>
      <c r="G14" s="25">
        <v>999000</v>
      </c>
      <c r="H14" s="26">
        <v>0</v>
      </c>
      <c r="I14" s="24">
        <v>763000</v>
      </c>
      <c r="J14" s="6">
        <v>471000</v>
      </c>
      <c r="K14" s="25">
        <v>145000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140000</v>
      </c>
      <c r="G15" s="25">
        <v>140000</v>
      </c>
      <c r="H15" s="26">
        <v>0</v>
      </c>
      <c r="I15" s="24">
        <v>141000</v>
      </c>
      <c r="J15" s="6">
        <v>145000</v>
      </c>
      <c r="K15" s="25">
        <v>147000</v>
      </c>
    </row>
    <row r="16" spans="1:11" ht="13.5">
      <c r="A16" s="33" t="s">
        <v>26</v>
      </c>
      <c r="B16" s="6">
        <v>3548505</v>
      </c>
      <c r="C16" s="6">
        <v>4474027</v>
      </c>
      <c r="D16" s="23">
        <v>4027000</v>
      </c>
      <c r="E16" s="24">
        <v>3752000</v>
      </c>
      <c r="F16" s="6">
        <v>7276000</v>
      </c>
      <c r="G16" s="25">
        <v>7276000</v>
      </c>
      <c r="H16" s="26">
        <v>0</v>
      </c>
      <c r="I16" s="24">
        <v>13132000</v>
      </c>
      <c r="J16" s="6">
        <v>9090000</v>
      </c>
      <c r="K16" s="25">
        <v>9121000</v>
      </c>
    </row>
    <row r="17" spans="1:11" ht="13.5">
      <c r="A17" s="22" t="s">
        <v>27</v>
      </c>
      <c r="B17" s="6">
        <v>25514838</v>
      </c>
      <c r="C17" s="6">
        <v>33120297</v>
      </c>
      <c r="D17" s="23">
        <v>24637950</v>
      </c>
      <c r="E17" s="24">
        <v>32348159</v>
      </c>
      <c r="F17" s="6">
        <v>27252500</v>
      </c>
      <c r="G17" s="25">
        <v>27252500</v>
      </c>
      <c r="H17" s="26">
        <v>0</v>
      </c>
      <c r="I17" s="24">
        <v>25590000</v>
      </c>
      <c r="J17" s="6">
        <v>25194000</v>
      </c>
      <c r="K17" s="25">
        <v>22980000</v>
      </c>
    </row>
    <row r="18" spans="1:11" ht="13.5">
      <c r="A18" s="34" t="s">
        <v>28</v>
      </c>
      <c r="B18" s="35">
        <f>SUM(B11:B17)</f>
        <v>109720657</v>
      </c>
      <c r="C18" s="36">
        <f aca="true" t="shared" si="1" ref="C18:K18">SUM(C11:C17)</f>
        <v>120613043</v>
      </c>
      <c r="D18" s="37">
        <f t="shared" si="1"/>
        <v>104575760</v>
      </c>
      <c r="E18" s="35">
        <f t="shared" si="1"/>
        <v>122598000</v>
      </c>
      <c r="F18" s="36">
        <f t="shared" si="1"/>
        <v>125076000</v>
      </c>
      <c r="G18" s="38">
        <f t="shared" si="1"/>
        <v>125076000</v>
      </c>
      <c r="H18" s="39">
        <f t="shared" si="1"/>
        <v>0</v>
      </c>
      <c r="I18" s="35">
        <f t="shared" si="1"/>
        <v>136612841</v>
      </c>
      <c r="J18" s="36">
        <f t="shared" si="1"/>
        <v>135152159</v>
      </c>
      <c r="K18" s="38">
        <f t="shared" si="1"/>
        <v>134800311</v>
      </c>
    </row>
    <row r="19" spans="1:11" ht="13.5">
      <c r="A19" s="34" t="s">
        <v>29</v>
      </c>
      <c r="B19" s="40">
        <f>+B10-B18</f>
        <v>3504956</v>
      </c>
      <c r="C19" s="41">
        <f aca="true" t="shared" si="2" ref="C19:K19">+C10-C18</f>
        <v>1782095</v>
      </c>
      <c r="D19" s="42">
        <f t="shared" si="2"/>
        <v>20065552</v>
      </c>
      <c r="E19" s="40">
        <f t="shared" si="2"/>
        <v>0</v>
      </c>
      <c r="F19" s="41">
        <f t="shared" si="2"/>
        <v>-1144000</v>
      </c>
      <c r="G19" s="43">
        <f t="shared" si="2"/>
        <v>-1144000</v>
      </c>
      <c r="H19" s="44">
        <f t="shared" si="2"/>
        <v>0</v>
      </c>
      <c r="I19" s="40">
        <f t="shared" si="2"/>
        <v>-7903841</v>
      </c>
      <c r="J19" s="41">
        <f t="shared" si="2"/>
        <v>-1121159</v>
      </c>
      <c r="K19" s="43">
        <f t="shared" si="2"/>
        <v>4735689</v>
      </c>
    </row>
    <row r="20" spans="1:11" ht="13.5">
      <c r="A20" s="22" t="s">
        <v>30</v>
      </c>
      <c r="B20" s="24">
        <v>0</v>
      </c>
      <c r="C20" s="6">
        <v>0</v>
      </c>
      <c r="D20" s="23">
        <v>0</v>
      </c>
      <c r="E20" s="24">
        <v>0</v>
      </c>
      <c r="F20" s="6">
        <v>0</v>
      </c>
      <c r="G20" s="25">
        <v>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98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99</v>
      </c>
      <c r="B22" s="51">
        <f>SUM(B19:B21)</f>
        <v>3504956</v>
      </c>
      <c r="C22" s="52">
        <f aca="true" t="shared" si="3" ref="C22:K22">SUM(C19:C21)</f>
        <v>1782095</v>
      </c>
      <c r="D22" s="53">
        <f t="shared" si="3"/>
        <v>20065552</v>
      </c>
      <c r="E22" s="51">
        <f t="shared" si="3"/>
        <v>0</v>
      </c>
      <c r="F22" s="52">
        <f t="shared" si="3"/>
        <v>-1144000</v>
      </c>
      <c r="G22" s="54">
        <f t="shared" si="3"/>
        <v>-1144000</v>
      </c>
      <c r="H22" s="55">
        <f t="shared" si="3"/>
        <v>0</v>
      </c>
      <c r="I22" s="51">
        <f t="shared" si="3"/>
        <v>-7903841</v>
      </c>
      <c r="J22" s="52">
        <f t="shared" si="3"/>
        <v>-1121159</v>
      </c>
      <c r="K22" s="54">
        <f t="shared" si="3"/>
        <v>4735689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3504956</v>
      </c>
      <c r="C24" s="41">
        <f aca="true" t="shared" si="4" ref="C24:K24">SUM(C22:C23)</f>
        <v>1782095</v>
      </c>
      <c r="D24" s="42">
        <f t="shared" si="4"/>
        <v>20065552</v>
      </c>
      <c r="E24" s="40">
        <f t="shared" si="4"/>
        <v>0</v>
      </c>
      <c r="F24" s="41">
        <f t="shared" si="4"/>
        <v>-1144000</v>
      </c>
      <c r="G24" s="43">
        <f t="shared" si="4"/>
        <v>-1144000</v>
      </c>
      <c r="H24" s="44">
        <f t="shared" si="4"/>
        <v>0</v>
      </c>
      <c r="I24" s="40">
        <f t="shared" si="4"/>
        <v>-7903841</v>
      </c>
      <c r="J24" s="41">
        <f t="shared" si="4"/>
        <v>-1121159</v>
      </c>
      <c r="K24" s="43">
        <f t="shared" si="4"/>
        <v>4735689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929791</v>
      </c>
      <c r="C27" s="7">
        <v>757556</v>
      </c>
      <c r="D27" s="64">
        <v>1371017</v>
      </c>
      <c r="E27" s="65">
        <v>3250000</v>
      </c>
      <c r="F27" s="7">
        <v>4745000</v>
      </c>
      <c r="G27" s="66">
        <v>4745000</v>
      </c>
      <c r="H27" s="67">
        <v>0</v>
      </c>
      <c r="I27" s="65">
        <v>4745000</v>
      </c>
      <c r="J27" s="7">
        <v>1000000</v>
      </c>
      <c r="K27" s="66">
        <v>1000000</v>
      </c>
    </row>
    <row r="28" spans="1:11" ht="13.5">
      <c r="A28" s="68" t="s">
        <v>30</v>
      </c>
      <c r="B28" s="6">
        <v>0</v>
      </c>
      <c r="C28" s="6">
        <v>0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 t="s">
        <v>101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929791</v>
      </c>
      <c r="C31" s="6">
        <v>757556</v>
      </c>
      <c r="D31" s="23">
        <v>1371017</v>
      </c>
      <c r="E31" s="24">
        <v>3250000</v>
      </c>
      <c r="F31" s="6">
        <v>4745000</v>
      </c>
      <c r="G31" s="25">
        <v>4745000</v>
      </c>
      <c r="H31" s="26">
        <v>0</v>
      </c>
      <c r="I31" s="24">
        <v>4745000</v>
      </c>
      <c r="J31" s="6">
        <v>1000000</v>
      </c>
      <c r="K31" s="25">
        <v>1000000</v>
      </c>
    </row>
    <row r="32" spans="1:11" ht="13.5">
      <c r="A32" s="34" t="s">
        <v>36</v>
      </c>
      <c r="B32" s="7">
        <f>SUM(B28:B31)</f>
        <v>929791</v>
      </c>
      <c r="C32" s="7">
        <f aca="true" t="shared" si="5" ref="C32:K32">SUM(C28:C31)</f>
        <v>757556</v>
      </c>
      <c r="D32" s="64">
        <f t="shared" si="5"/>
        <v>1371017</v>
      </c>
      <c r="E32" s="65">
        <f t="shared" si="5"/>
        <v>3250000</v>
      </c>
      <c r="F32" s="7">
        <f t="shared" si="5"/>
        <v>4745000</v>
      </c>
      <c r="G32" s="66">
        <f t="shared" si="5"/>
        <v>4745000</v>
      </c>
      <c r="H32" s="67">
        <f t="shared" si="5"/>
        <v>0</v>
      </c>
      <c r="I32" s="65">
        <f t="shared" si="5"/>
        <v>4745000</v>
      </c>
      <c r="J32" s="7">
        <f t="shared" si="5"/>
        <v>1000000</v>
      </c>
      <c r="K32" s="66">
        <f t="shared" si="5"/>
        <v>1000000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59312503</v>
      </c>
      <c r="C35" s="6">
        <v>70018446</v>
      </c>
      <c r="D35" s="23">
        <v>89129224</v>
      </c>
      <c r="E35" s="24">
        <v>23916000</v>
      </c>
      <c r="F35" s="6">
        <v>89129000</v>
      </c>
      <c r="G35" s="25">
        <v>89129000</v>
      </c>
      <c r="H35" s="26">
        <v>97683121</v>
      </c>
      <c r="I35" s="24">
        <v>36963000</v>
      </c>
      <c r="J35" s="6">
        <v>38071500</v>
      </c>
      <c r="K35" s="25">
        <v>39214000</v>
      </c>
    </row>
    <row r="36" spans="1:11" ht="13.5">
      <c r="A36" s="22" t="s">
        <v>39</v>
      </c>
      <c r="B36" s="6">
        <v>66820295</v>
      </c>
      <c r="C36" s="6">
        <v>63021542</v>
      </c>
      <c r="D36" s="23">
        <v>60749048</v>
      </c>
      <c r="E36" s="24">
        <v>89548000</v>
      </c>
      <c r="F36" s="6">
        <v>60749000</v>
      </c>
      <c r="G36" s="25">
        <v>60749000</v>
      </c>
      <c r="H36" s="26">
        <v>61519333</v>
      </c>
      <c r="I36" s="24">
        <v>60366100</v>
      </c>
      <c r="J36" s="6">
        <v>62167600</v>
      </c>
      <c r="K36" s="25">
        <v>64024100</v>
      </c>
    </row>
    <row r="37" spans="1:11" ht="13.5">
      <c r="A37" s="22" t="s">
        <v>40</v>
      </c>
      <c r="B37" s="6">
        <v>15101012</v>
      </c>
      <c r="C37" s="6">
        <v>13258136</v>
      </c>
      <c r="D37" s="23">
        <v>11781593</v>
      </c>
      <c r="E37" s="24">
        <v>8651000</v>
      </c>
      <c r="F37" s="6">
        <v>11782000</v>
      </c>
      <c r="G37" s="25">
        <v>11782000</v>
      </c>
      <c r="H37" s="26">
        <v>15476365</v>
      </c>
      <c r="I37" s="24">
        <v>10944000</v>
      </c>
      <c r="J37" s="6">
        <v>11272800</v>
      </c>
      <c r="K37" s="25">
        <v>11611000</v>
      </c>
    </row>
    <row r="38" spans="1:11" ht="13.5">
      <c r="A38" s="22" t="s">
        <v>41</v>
      </c>
      <c r="B38" s="6">
        <v>20049222</v>
      </c>
      <c r="C38" s="6">
        <v>24818274</v>
      </c>
      <c r="D38" s="23">
        <v>23376957</v>
      </c>
      <c r="E38" s="24">
        <v>17656000</v>
      </c>
      <c r="F38" s="6">
        <v>23377000</v>
      </c>
      <c r="G38" s="25">
        <v>23377000</v>
      </c>
      <c r="H38" s="26">
        <v>20575099</v>
      </c>
      <c r="I38" s="24">
        <v>18068000</v>
      </c>
      <c r="J38" s="6">
        <v>18610000</v>
      </c>
      <c r="K38" s="25">
        <v>19168000</v>
      </c>
    </row>
    <row r="39" spans="1:11" ht="13.5">
      <c r="A39" s="22" t="s">
        <v>42</v>
      </c>
      <c r="B39" s="6">
        <v>90982564</v>
      </c>
      <c r="C39" s="6">
        <v>94963578</v>
      </c>
      <c r="D39" s="23">
        <v>114719722</v>
      </c>
      <c r="E39" s="24">
        <v>87157000</v>
      </c>
      <c r="F39" s="6">
        <v>114719000</v>
      </c>
      <c r="G39" s="25">
        <v>114719000</v>
      </c>
      <c r="H39" s="26">
        <v>123150990</v>
      </c>
      <c r="I39" s="24">
        <v>68317100</v>
      </c>
      <c r="J39" s="6">
        <v>70356300</v>
      </c>
      <c r="K39" s="25">
        <v>72459100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13339622</v>
      </c>
      <c r="C42" s="6">
        <v>14588195</v>
      </c>
      <c r="D42" s="23">
        <v>23044135</v>
      </c>
      <c r="E42" s="24">
        <v>7521165</v>
      </c>
      <c r="F42" s="6">
        <v>6291622</v>
      </c>
      <c r="G42" s="25">
        <v>6291622</v>
      </c>
      <c r="H42" s="26">
        <v>25906497</v>
      </c>
      <c r="I42" s="24">
        <v>-2311835</v>
      </c>
      <c r="J42" s="6">
        <v>6243607</v>
      </c>
      <c r="K42" s="25">
        <v>9192757</v>
      </c>
    </row>
    <row r="43" spans="1:11" ht="13.5">
      <c r="A43" s="22" t="s">
        <v>45</v>
      </c>
      <c r="B43" s="6">
        <v>-10012962</v>
      </c>
      <c r="C43" s="6">
        <v>-288863</v>
      </c>
      <c r="D43" s="23">
        <v>-1922928</v>
      </c>
      <c r="E43" s="24">
        <v>-3250000</v>
      </c>
      <c r="F43" s="6">
        <v>-4745000</v>
      </c>
      <c r="G43" s="25">
        <v>-4745000</v>
      </c>
      <c r="H43" s="26">
        <v>-3424738</v>
      </c>
      <c r="I43" s="24">
        <v>-4745000</v>
      </c>
      <c r="J43" s="6">
        <v>-1000000</v>
      </c>
      <c r="K43" s="25">
        <v>-1000000</v>
      </c>
    </row>
    <row r="44" spans="1:11" ht="13.5">
      <c r="A44" s="22" t="s">
        <v>46</v>
      </c>
      <c r="B44" s="6">
        <v>-1847016</v>
      </c>
      <c r="C44" s="6">
        <v>-2541868</v>
      </c>
      <c r="D44" s="23">
        <v>-2875839</v>
      </c>
      <c r="E44" s="24">
        <v>-2488761</v>
      </c>
      <c r="F44" s="6">
        <v>-2489000</v>
      </c>
      <c r="G44" s="25">
        <v>-2489000</v>
      </c>
      <c r="H44" s="26">
        <v>-1743856</v>
      </c>
      <c r="I44" s="24">
        <v>-2724762</v>
      </c>
      <c r="J44" s="6">
        <v>-3016214</v>
      </c>
      <c r="K44" s="25">
        <v>-3341988</v>
      </c>
    </row>
    <row r="45" spans="1:11" ht="13.5">
      <c r="A45" s="34" t="s">
        <v>47</v>
      </c>
      <c r="B45" s="7">
        <v>19944081</v>
      </c>
      <c r="C45" s="7">
        <v>29826807</v>
      </c>
      <c r="D45" s="64">
        <v>48072175</v>
      </c>
      <c r="E45" s="65">
        <v>31609211</v>
      </c>
      <c r="F45" s="7">
        <v>28884622</v>
      </c>
      <c r="G45" s="66">
        <v>28884622</v>
      </c>
      <c r="H45" s="67">
        <v>50564710</v>
      </c>
      <c r="I45" s="65">
        <v>20045210</v>
      </c>
      <c r="J45" s="7">
        <v>22272603</v>
      </c>
      <c r="K45" s="66">
        <v>27123372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58436095</v>
      </c>
      <c r="C48" s="6">
        <v>69835328</v>
      </c>
      <c r="D48" s="23">
        <v>88642082</v>
      </c>
      <c r="E48" s="24">
        <v>23916000</v>
      </c>
      <c r="F48" s="6">
        <v>88642000</v>
      </c>
      <c r="G48" s="25">
        <v>88642000</v>
      </c>
      <c r="H48" s="26">
        <v>83218988</v>
      </c>
      <c r="I48" s="24">
        <v>36500000</v>
      </c>
      <c r="J48" s="6">
        <v>37594500</v>
      </c>
      <c r="K48" s="25">
        <v>38723000</v>
      </c>
    </row>
    <row r="49" spans="1:11" ht="13.5">
      <c r="A49" s="22" t="s">
        <v>50</v>
      </c>
      <c r="B49" s="6">
        <f>+B75</f>
        <v>8711420.293715423</v>
      </c>
      <c r="C49" s="6">
        <f aca="true" t="shared" si="6" ref="C49:K49">+C75</f>
        <v>9104482.882747114</v>
      </c>
      <c r="D49" s="23">
        <f t="shared" si="6"/>
        <v>8960534.471449615</v>
      </c>
      <c r="E49" s="24">
        <f t="shared" si="6"/>
        <v>7652000</v>
      </c>
      <c r="F49" s="6">
        <f t="shared" si="6"/>
        <v>8296000</v>
      </c>
      <c r="G49" s="25">
        <f t="shared" si="6"/>
        <v>8296000</v>
      </c>
      <c r="H49" s="26">
        <f t="shared" si="6"/>
        <v>7995747</v>
      </c>
      <c r="I49" s="24">
        <f t="shared" si="6"/>
        <v>7644818.84057971</v>
      </c>
      <c r="J49" s="6">
        <f t="shared" si="6"/>
        <v>7874057.142857143</v>
      </c>
      <c r="K49" s="25">
        <f t="shared" si="6"/>
        <v>8110858.288770054</v>
      </c>
    </row>
    <row r="50" spans="1:11" ht="13.5">
      <c r="A50" s="34" t="s">
        <v>51</v>
      </c>
      <c r="B50" s="7">
        <f>+B48-B49</f>
        <v>49724674.706284575</v>
      </c>
      <c r="C50" s="7">
        <f aca="true" t="shared" si="7" ref="C50:K50">+C48-C49</f>
        <v>60730845.11725289</v>
      </c>
      <c r="D50" s="64">
        <f t="shared" si="7"/>
        <v>79681547.52855039</v>
      </c>
      <c r="E50" s="65">
        <f t="shared" si="7"/>
        <v>16264000</v>
      </c>
      <c r="F50" s="7">
        <f t="shared" si="7"/>
        <v>80346000</v>
      </c>
      <c r="G50" s="66">
        <f t="shared" si="7"/>
        <v>80346000</v>
      </c>
      <c r="H50" s="67">
        <f t="shared" si="7"/>
        <v>75223241</v>
      </c>
      <c r="I50" s="65">
        <f t="shared" si="7"/>
        <v>28855181.15942029</v>
      </c>
      <c r="J50" s="7">
        <f t="shared" si="7"/>
        <v>29720442.85714286</v>
      </c>
      <c r="K50" s="66">
        <f t="shared" si="7"/>
        <v>30612141.711229946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66820195</v>
      </c>
      <c r="C53" s="6">
        <v>63022441</v>
      </c>
      <c r="D53" s="23">
        <v>60749048</v>
      </c>
      <c r="E53" s="24">
        <v>89547969</v>
      </c>
      <c r="F53" s="6">
        <v>62479672</v>
      </c>
      <c r="G53" s="25">
        <v>62479672</v>
      </c>
      <c r="H53" s="26">
        <v>89807559</v>
      </c>
      <c r="I53" s="24">
        <v>60366173</v>
      </c>
      <c r="J53" s="6">
        <v>62167603</v>
      </c>
      <c r="K53" s="25">
        <v>64024220</v>
      </c>
    </row>
    <row r="54" spans="1:11" ht="13.5">
      <c r="A54" s="22" t="s">
        <v>97</v>
      </c>
      <c r="B54" s="6">
        <v>6505111</v>
      </c>
      <c r="C54" s="6">
        <v>4394788</v>
      </c>
      <c r="D54" s="23">
        <v>3432972</v>
      </c>
      <c r="E54" s="24">
        <v>7520841</v>
      </c>
      <c r="F54" s="6">
        <v>7521000</v>
      </c>
      <c r="G54" s="25">
        <v>7521000</v>
      </c>
      <c r="H54" s="26">
        <v>0</v>
      </c>
      <c r="I54" s="24">
        <v>5201841</v>
      </c>
      <c r="J54" s="6">
        <v>5713159</v>
      </c>
      <c r="K54" s="25">
        <v>6950311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464512</v>
      </c>
      <c r="C56" s="6">
        <v>539940</v>
      </c>
      <c r="D56" s="23">
        <v>476160</v>
      </c>
      <c r="E56" s="24">
        <v>726450</v>
      </c>
      <c r="F56" s="6">
        <v>726345</v>
      </c>
      <c r="G56" s="25">
        <v>726345</v>
      </c>
      <c r="H56" s="26">
        <v>0</v>
      </c>
      <c r="I56" s="24">
        <v>573450</v>
      </c>
      <c r="J56" s="6">
        <v>590243</v>
      </c>
      <c r="K56" s="25">
        <v>608475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0.23926151550941754</v>
      </c>
      <c r="C70" s="5">
        <f aca="true" t="shared" si="8" ref="C70:K70">IF(ISERROR(C71/C72),0,(C71/C72))</f>
        <v>-1.8484904965492945</v>
      </c>
      <c r="D70" s="5">
        <f t="shared" si="8"/>
        <v>-1.364826829650525</v>
      </c>
      <c r="E70" s="5">
        <f t="shared" si="8"/>
        <v>0.45166666666666666</v>
      </c>
      <c r="F70" s="5">
        <f t="shared" si="8"/>
        <v>0.36372052401746724</v>
      </c>
      <c r="G70" s="5">
        <f t="shared" si="8"/>
        <v>0.36372052401746724</v>
      </c>
      <c r="H70" s="5">
        <f t="shared" si="8"/>
        <v>0</v>
      </c>
      <c r="I70" s="5">
        <f t="shared" si="8"/>
        <v>1.0036231884057971</v>
      </c>
      <c r="J70" s="5">
        <f t="shared" si="8"/>
        <v>1.0027472527472527</v>
      </c>
      <c r="K70" s="5">
        <f t="shared" si="8"/>
        <v>1.0026737967914439</v>
      </c>
    </row>
    <row r="71" spans="1:11" ht="12.75" hidden="1">
      <c r="A71" s="1" t="s">
        <v>103</v>
      </c>
      <c r="B71" s="1">
        <f>+B83</f>
        <v>230940</v>
      </c>
      <c r="C71" s="1">
        <f aca="true" t="shared" si="9" ref="C71:K71">+C83</f>
        <v>-2886002</v>
      </c>
      <c r="D71" s="1">
        <f t="shared" si="9"/>
        <v>-2830412</v>
      </c>
      <c r="E71" s="1">
        <f t="shared" si="9"/>
        <v>135500</v>
      </c>
      <c r="F71" s="1">
        <f t="shared" si="9"/>
        <v>499752</v>
      </c>
      <c r="G71" s="1">
        <f t="shared" si="9"/>
        <v>499752</v>
      </c>
      <c r="H71" s="1">
        <f t="shared" si="9"/>
        <v>80652360</v>
      </c>
      <c r="I71" s="1">
        <f t="shared" si="9"/>
        <v>415500</v>
      </c>
      <c r="J71" s="1">
        <f t="shared" si="9"/>
        <v>365000</v>
      </c>
      <c r="K71" s="1">
        <f t="shared" si="9"/>
        <v>375000</v>
      </c>
    </row>
    <row r="72" spans="1:11" ht="12.75" hidden="1">
      <c r="A72" s="1" t="s">
        <v>104</v>
      </c>
      <c r="B72" s="1">
        <f>+B77</f>
        <v>965220</v>
      </c>
      <c r="C72" s="1">
        <f aca="true" t="shared" si="10" ref="C72:K72">+C77</f>
        <v>1561275</v>
      </c>
      <c r="D72" s="1">
        <f t="shared" si="10"/>
        <v>2073825</v>
      </c>
      <c r="E72" s="1">
        <f t="shared" si="10"/>
        <v>300000</v>
      </c>
      <c r="F72" s="1">
        <f t="shared" si="10"/>
        <v>1374000</v>
      </c>
      <c r="G72" s="1">
        <f t="shared" si="10"/>
        <v>1374000</v>
      </c>
      <c r="H72" s="1">
        <f t="shared" si="10"/>
        <v>0</v>
      </c>
      <c r="I72" s="1">
        <f t="shared" si="10"/>
        <v>414000</v>
      </c>
      <c r="J72" s="1">
        <f t="shared" si="10"/>
        <v>364000</v>
      </c>
      <c r="K72" s="1">
        <f t="shared" si="10"/>
        <v>374000</v>
      </c>
    </row>
    <row r="73" spans="1:11" ht="12.75" hidden="1">
      <c r="A73" s="1" t="s">
        <v>105</v>
      </c>
      <c r="B73" s="1">
        <f>+B74</f>
        <v>-395209.99999999994</v>
      </c>
      <c r="C73" s="1">
        <f aca="true" t="shared" si="11" ref="C73:K73">+(C78+C80+C81+C82)-(B78+B80+B81+B82)</f>
        <v>-693290</v>
      </c>
      <c r="D73" s="1">
        <f t="shared" si="11"/>
        <v>304024</v>
      </c>
      <c r="E73" s="1">
        <f t="shared" si="11"/>
        <v>-487142</v>
      </c>
      <c r="F73" s="1">
        <f>+(F78+F80+F81+F82)-(D78+D80+D81+D82)</f>
        <v>-142</v>
      </c>
      <c r="G73" s="1">
        <f>+(G78+G80+G81+G82)-(D78+D80+D81+D82)</f>
        <v>-142</v>
      </c>
      <c r="H73" s="1">
        <f>+(H78+H80+H81+H82)-(D78+D80+D81+D82)</f>
        <v>13976991</v>
      </c>
      <c r="I73" s="1">
        <f>+(I78+I80+I81+I82)-(E78+E80+E81+E82)</f>
        <v>463000</v>
      </c>
      <c r="J73" s="1">
        <f t="shared" si="11"/>
        <v>14000</v>
      </c>
      <c r="K73" s="1">
        <f t="shared" si="11"/>
        <v>14000</v>
      </c>
    </row>
    <row r="74" spans="1:11" ht="12.75" hidden="1">
      <c r="A74" s="1" t="s">
        <v>106</v>
      </c>
      <c r="B74" s="1">
        <f>+TREND(C74:E74)</f>
        <v>-395209.99999999994</v>
      </c>
      <c r="C74" s="1">
        <f>+C73</f>
        <v>-693290</v>
      </c>
      <c r="D74" s="1">
        <f aca="true" t="shared" si="12" ref="D74:K74">+D73</f>
        <v>304024</v>
      </c>
      <c r="E74" s="1">
        <f t="shared" si="12"/>
        <v>-487142</v>
      </c>
      <c r="F74" s="1">
        <f t="shared" si="12"/>
        <v>-142</v>
      </c>
      <c r="G74" s="1">
        <f t="shared" si="12"/>
        <v>-142</v>
      </c>
      <c r="H74" s="1">
        <f t="shared" si="12"/>
        <v>13976991</v>
      </c>
      <c r="I74" s="1">
        <f t="shared" si="12"/>
        <v>463000</v>
      </c>
      <c r="J74" s="1">
        <f t="shared" si="12"/>
        <v>14000</v>
      </c>
      <c r="K74" s="1">
        <f t="shared" si="12"/>
        <v>14000</v>
      </c>
    </row>
    <row r="75" spans="1:11" ht="12.75" hidden="1">
      <c r="A75" s="1" t="s">
        <v>107</v>
      </c>
      <c r="B75" s="1">
        <f>+B84-(((B80+B81+B78)*B70)-B79)</f>
        <v>8711420.293715423</v>
      </c>
      <c r="C75" s="1">
        <f aca="true" t="shared" si="13" ref="C75:K75">+C84-(((C80+C81+C78)*C70)-C79)</f>
        <v>9104482.882747114</v>
      </c>
      <c r="D75" s="1">
        <f t="shared" si="13"/>
        <v>8960534.471449615</v>
      </c>
      <c r="E75" s="1">
        <f t="shared" si="13"/>
        <v>7652000</v>
      </c>
      <c r="F75" s="1">
        <f t="shared" si="13"/>
        <v>8296000</v>
      </c>
      <c r="G75" s="1">
        <f t="shared" si="13"/>
        <v>8296000</v>
      </c>
      <c r="H75" s="1">
        <f t="shared" si="13"/>
        <v>7995747</v>
      </c>
      <c r="I75" s="1">
        <f t="shared" si="13"/>
        <v>7644818.84057971</v>
      </c>
      <c r="J75" s="1">
        <f t="shared" si="13"/>
        <v>7874057.142857143</v>
      </c>
      <c r="K75" s="1">
        <f t="shared" si="13"/>
        <v>8110858.288770054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965220</v>
      </c>
      <c r="C77" s="3">
        <v>1561275</v>
      </c>
      <c r="D77" s="3">
        <v>2073825</v>
      </c>
      <c r="E77" s="3">
        <v>300000</v>
      </c>
      <c r="F77" s="3">
        <v>1374000</v>
      </c>
      <c r="G77" s="3">
        <v>1374000</v>
      </c>
      <c r="H77" s="3">
        <v>0</v>
      </c>
      <c r="I77" s="3">
        <v>414000</v>
      </c>
      <c r="J77" s="3">
        <v>364000</v>
      </c>
      <c r="K77" s="3">
        <v>374000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8921111</v>
      </c>
      <c r="C79" s="3">
        <v>8765991</v>
      </c>
      <c r="D79" s="3">
        <v>8295670</v>
      </c>
      <c r="E79" s="3">
        <v>7652000</v>
      </c>
      <c r="F79" s="3">
        <v>8296000</v>
      </c>
      <c r="G79" s="3">
        <v>8296000</v>
      </c>
      <c r="H79" s="3">
        <v>7995747</v>
      </c>
      <c r="I79" s="3">
        <v>7695000</v>
      </c>
      <c r="J79" s="3">
        <v>7926200</v>
      </c>
      <c r="K79" s="3">
        <v>8164000</v>
      </c>
    </row>
    <row r="80" spans="1:11" ht="12.75" hidden="1">
      <c r="A80" s="2" t="s">
        <v>67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</row>
    <row r="81" spans="1:11" ht="12.75" hidden="1">
      <c r="A81" s="2" t="s">
        <v>68</v>
      </c>
      <c r="B81" s="3">
        <v>876408</v>
      </c>
      <c r="C81" s="3">
        <v>183118</v>
      </c>
      <c r="D81" s="3">
        <v>487142</v>
      </c>
      <c r="E81" s="3">
        <v>0</v>
      </c>
      <c r="F81" s="3">
        <v>0</v>
      </c>
      <c r="G81" s="3">
        <v>0</v>
      </c>
      <c r="H81" s="3">
        <v>14464133</v>
      </c>
      <c r="I81" s="3">
        <v>50000</v>
      </c>
      <c r="J81" s="3">
        <v>52000</v>
      </c>
      <c r="K81" s="3">
        <v>53000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487000</v>
      </c>
      <c r="G82" s="3">
        <v>487000</v>
      </c>
      <c r="H82" s="3">
        <v>0</v>
      </c>
      <c r="I82" s="3">
        <v>413000</v>
      </c>
      <c r="J82" s="3">
        <v>425000</v>
      </c>
      <c r="K82" s="3">
        <v>438000</v>
      </c>
    </row>
    <row r="83" spans="1:11" ht="12.75" hidden="1">
      <c r="A83" s="2" t="s">
        <v>70</v>
      </c>
      <c r="B83" s="3">
        <v>230940</v>
      </c>
      <c r="C83" s="3">
        <v>-2886002</v>
      </c>
      <c r="D83" s="3">
        <v>-2830412</v>
      </c>
      <c r="E83" s="3">
        <v>135500</v>
      </c>
      <c r="F83" s="3">
        <v>499752</v>
      </c>
      <c r="G83" s="3">
        <v>499752</v>
      </c>
      <c r="H83" s="3">
        <v>80652360</v>
      </c>
      <c r="I83" s="3">
        <v>415500</v>
      </c>
      <c r="J83" s="3">
        <v>365000</v>
      </c>
      <c r="K83" s="3">
        <v>375000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32146757</v>
      </c>
      <c r="C5" s="6">
        <v>41090394</v>
      </c>
      <c r="D5" s="23">
        <v>44238872</v>
      </c>
      <c r="E5" s="24">
        <v>43262792</v>
      </c>
      <c r="F5" s="6">
        <v>53262792</v>
      </c>
      <c r="G5" s="25">
        <v>53262792</v>
      </c>
      <c r="H5" s="26">
        <v>64487621</v>
      </c>
      <c r="I5" s="24">
        <v>50000000</v>
      </c>
      <c r="J5" s="6">
        <v>52700000</v>
      </c>
      <c r="K5" s="25">
        <v>55598500</v>
      </c>
    </row>
    <row r="6" spans="1:11" ht="13.5">
      <c r="A6" s="22" t="s">
        <v>18</v>
      </c>
      <c r="B6" s="6">
        <v>137434425</v>
      </c>
      <c r="C6" s="6">
        <v>146817268</v>
      </c>
      <c r="D6" s="23">
        <v>163307063</v>
      </c>
      <c r="E6" s="24">
        <v>167715561</v>
      </c>
      <c r="F6" s="6">
        <v>173715561</v>
      </c>
      <c r="G6" s="25">
        <v>173715561</v>
      </c>
      <c r="H6" s="26">
        <v>191715769</v>
      </c>
      <c r="I6" s="24">
        <v>185728631</v>
      </c>
      <c r="J6" s="6">
        <v>195757974</v>
      </c>
      <c r="K6" s="25">
        <v>206524661</v>
      </c>
    </row>
    <row r="7" spans="1:11" ht="13.5">
      <c r="A7" s="22" t="s">
        <v>19</v>
      </c>
      <c r="B7" s="6">
        <v>2457920</v>
      </c>
      <c r="C7" s="6">
        <v>1933630</v>
      </c>
      <c r="D7" s="23">
        <v>1973314</v>
      </c>
      <c r="E7" s="24">
        <v>1860366</v>
      </c>
      <c r="F7" s="6">
        <v>3307236</v>
      </c>
      <c r="G7" s="25">
        <v>3307236</v>
      </c>
      <c r="H7" s="26">
        <v>3426687</v>
      </c>
      <c r="I7" s="24">
        <v>6513664</v>
      </c>
      <c r="J7" s="6">
        <v>6865402</v>
      </c>
      <c r="K7" s="25">
        <v>7242999</v>
      </c>
    </row>
    <row r="8" spans="1:11" ht="13.5">
      <c r="A8" s="22" t="s">
        <v>20</v>
      </c>
      <c r="B8" s="6">
        <v>174064685</v>
      </c>
      <c r="C8" s="6">
        <v>177652063</v>
      </c>
      <c r="D8" s="23">
        <v>170002425</v>
      </c>
      <c r="E8" s="24">
        <v>163644850</v>
      </c>
      <c r="F8" s="6">
        <v>157656000</v>
      </c>
      <c r="G8" s="25">
        <v>157656000</v>
      </c>
      <c r="H8" s="26">
        <v>161245001</v>
      </c>
      <c r="I8" s="24">
        <v>177143999</v>
      </c>
      <c r="J8" s="6">
        <v>186709775</v>
      </c>
      <c r="K8" s="25">
        <v>196978813</v>
      </c>
    </row>
    <row r="9" spans="1:11" ht="13.5">
      <c r="A9" s="22" t="s">
        <v>21</v>
      </c>
      <c r="B9" s="6">
        <v>33007932</v>
      </c>
      <c r="C9" s="6">
        <v>43950951</v>
      </c>
      <c r="D9" s="23">
        <v>29652281</v>
      </c>
      <c r="E9" s="24">
        <v>32483233</v>
      </c>
      <c r="F9" s="6">
        <v>29121773</v>
      </c>
      <c r="G9" s="25">
        <v>29121773</v>
      </c>
      <c r="H9" s="26">
        <v>28796077</v>
      </c>
      <c r="I9" s="24">
        <v>30697309</v>
      </c>
      <c r="J9" s="6">
        <v>32354968</v>
      </c>
      <c r="K9" s="25">
        <v>34133993</v>
      </c>
    </row>
    <row r="10" spans="1:11" ht="25.5">
      <c r="A10" s="27" t="s">
        <v>96</v>
      </c>
      <c r="B10" s="28">
        <f>SUM(B5:B9)</f>
        <v>379111719</v>
      </c>
      <c r="C10" s="29">
        <f aca="true" t="shared" si="0" ref="C10:K10">SUM(C5:C9)</f>
        <v>411444306</v>
      </c>
      <c r="D10" s="30">
        <f t="shared" si="0"/>
        <v>409173955</v>
      </c>
      <c r="E10" s="28">
        <f t="shared" si="0"/>
        <v>408966802</v>
      </c>
      <c r="F10" s="29">
        <f t="shared" si="0"/>
        <v>417063362</v>
      </c>
      <c r="G10" s="31">
        <f t="shared" si="0"/>
        <v>417063362</v>
      </c>
      <c r="H10" s="32">
        <f t="shared" si="0"/>
        <v>449671155</v>
      </c>
      <c r="I10" s="28">
        <f t="shared" si="0"/>
        <v>450083603</v>
      </c>
      <c r="J10" s="29">
        <f t="shared" si="0"/>
        <v>474388119</v>
      </c>
      <c r="K10" s="31">
        <f t="shared" si="0"/>
        <v>500478966</v>
      </c>
    </row>
    <row r="11" spans="1:11" ht="13.5">
      <c r="A11" s="22" t="s">
        <v>22</v>
      </c>
      <c r="B11" s="6">
        <v>154017291</v>
      </c>
      <c r="C11" s="6">
        <v>169775771</v>
      </c>
      <c r="D11" s="23">
        <v>187599214</v>
      </c>
      <c r="E11" s="24">
        <v>182907643</v>
      </c>
      <c r="F11" s="6">
        <v>182907969</v>
      </c>
      <c r="G11" s="25">
        <v>182907969</v>
      </c>
      <c r="H11" s="26">
        <v>173532781</v>
      </c>
      <c r="I11" s="24">
        <v>207481226</v>
      </c>
      <c r="J11" s="6">
        <v>230279210</v>
      </c>
      <c r="K11" s="25">
        <v>242944567</v>
      </c>
    </row>
    <row r="12" spans="1:11" ht="13.5">
      <c r="A12" s="22" t="s">
        <v>23</v>
      </c>
      <c r="B12" s="6">
        <v>9884247</v>
      </c>
      <c r="C12" s="6">
        <v>10354786</v>
      </c>
      <c r="D12" s="23">
        <v>9896389</v>
      </c>
      <c r="E12" s="24">
        <v>11061584</v>
      </c>
      <c r="F12" s="6">
        <v>12561588</v>
      </c>
      <c r="G12" s="25">
        <v>12561588</v>
      </c>
      <c r="H12" s="26">
        <v>12747829</v>
      </c>
      <c r="I12" s="24">
        <v>11000000</v>
      </c>
      <c r="J12" s="6">
        <v>4</v>
      </c>
      <c r="K12" s="25">
        <v>4</v>
      </c>
    </row>
    <row r="13" spans="1:11" ht="13.5">
      <c r="A13" s="22" t="s">
        <v>97</v>
      </c>
      <c r="B13" s="6">
        <v>261821514</v>
      </c>
      <c r="C13" s="6">
        <v>215927790</v>
      </c>
      <c r="D13" s="23">
        <v>209967015</v>
      </c>
      <c r="E13" s="24">
        <v>12489980</v>
      </c>
      <c r="F13" s="6">
        <v>223489980</v>
      </c>
      <c r="G13" s="25">
        <v>223489980</v>
      </c>
      <c r="H13" s="26">
        <v>175766628</v>
      </c>
      <c r="I13" s="24">
        <v>239167448</v>
      </c>
      <c r="J13" s="6">
        <v>252082490</v>
      </c>
      <c r="K13" s="25">
        <v>265947027</v>
      </c>
    </row>
    <row r="14" spans="1:11" ht="13.5">
      <c r="A14" s="22" t="s">
        <v>24</v>
      </c>
      <c r="B14" s="6">
        <v>918796</v>
      </c>
      <c r="C14" s="6">
        <v>947282</v>
      </c>
      <c r="D14" s="23">
        <v>2288707</v>
      </c>
      <c r="E14" s="24">
        <v>8511410</v>
      </c>
      <c r="F14" s="6">
        <v>4834918</v>
      </c>
      <c r="G14" s="25">
        <v>4834918</v>
      </c>
      <c r="H14" s="26">
        <v>5960633</v>
      </c>
      <c r="I14" s="24">
        <v>2600000</v>
      </c>
      <c r="J14" s="6">
        <v>2740400</v>
      </c>
      <c r="K14" s="25">
        <v>2891122</v>
      </c>
    </row>
    <row r="15" spans="1:11" ht="13.5">
      <c r="A15" s="22" t="s">
        <v>25</v>
      </c>
      <c r="B15" s="6">
        <v>53594386</v>
      </c>
      <c r="C15" s="6">
        <v>53292708</v>
      </c>
      <c r="D15" s="23">
        <v>68977949</v>
      </c>
      <c r="E15" s="24">
        <v>64448460</v>
      </c>
      <c r="F15" s="6">
        <v>102332334</v>
      </c>
      <c r="G15" s="25">
        <v>102332334</v>
      </c>
      <c r="H15" s="26">
        <v>72385325</v>
      </c>
      <c r="I15" s="24">
        <v>105276303</v>
      </c>
      <c r="J15" s="6">
        <v>110961223</v>
      </c>
      <c r="K15" s="25">
        <v>117064091</v>
      </c>
    </row>
    <row r="16" spans="1:11" ht="13.5">
      <c r="A16" s="33" t="s">
        <v>26</v>
      </c>
      <c r="B16" s="6">
        <v>2606556</v>
      </c>
      <c r="C16" s="6">
        <v>2501241</v>
      </c>
      <c r="D16" s="23">
        <v>5618338</v>
      </c>
      <c r="E16" s="24">
        <v>893600</v>
      </c>
      <c r="F16" s="6">
        <v>1455688</v>
      </c>
      <c r="G16" s="25">
        <v>1455688</v>
      </c>
      <c r="H16" s="26">
        <v>38693423</v>
      </c>
      <c r="I16" s="24">
        <v>650000</v>
      </c>
      <c r="J16" s="6">
        <v>685100</v>
      </c>
      <c r="K16" s="25">
        <v>722780</v>
      </c>
    </row>
    <row r="17" spans="1:11" ht="13.5">
      <c r="A17" s="22" t="s">
        <v>27</v>
      </c>
      <c r="B17" s="6">
        <v>133820405</v>
      </c>
      <c r="C17" s="6">
        <v>175440431</v>
      </c>
      <c r="D17" s="23">
        <v>152803817</v>
      </c>
      <c r="E17" s="24">
        <v>129122974</v>
      </c>
      <c r="F17" s="6">
        <v>111640134</v>
      </c>
      <c r="G17" s="25">
        <v>111640134</v>
      </c>
      <c r="H17" s="26">
        <v>137672883</v>
      </c>
      <c r="I17" s="24">
        <v>91931851</v>
      </c>
      <c r="J17" s="6">
        <v>96896506</v>
      </c>
      <c r="K17" s="25">
        <v>102225815</v>
      </c>
    </row>
    <row r="18" spans="1:11" ht="13.5">
      <c r="A18" s="34" t="s">
        <v>28</v>
      </c>
      <c r="B18" s="35">
        <f>SUM(B11:B17)</f>
        <v>616663195</v>
      </c>
      <c r="C18" s="36">
        <f aca="true" t="shared" si="1" ref="C18:K18">SUM(C11:C17)</f>
        <v>628240009</v>
      </c>
      <c r="D18" s="37">
        <f t="shared" si="1"/>
        <v>637151429</v>
      </c>
      <c r="E18" s="35">
        <f t="shared" si="1"/>
        <v>409435651</v>
      </c>
      <c r="F18" s="36">
        <f t="shared" si="1"/>
        <v>639222611</v>
      </c>
      <c r="G18" s="38">
        <f t="shared" si="1"/>
        <v>639222611</v>
      </c>
      <c r="H18" s="39">
        <f t="shared" si="1"/>
        <v>616759502</v>
      </c>
      <c r="I18" s="35">
        <f t="shared" si="1"/>
        <v>658106828</v>
      </c>
      <c r="J18" s="36">
        <f t="shared" si="1"/>
        <v>693644933</v>
      </c>
      <c r="K18" s="38">
        <f t="shared" si="1"/>
        <v>731795406</v>
      </c>
    </row>
    <row r="19" spans="1:11" ht="13.5">
      <c r="A19" s="34" t="s">
        <v>29</v>
      </c>
      <c r="B19" s="40">
        <f>+B10-B18</f>
        <v>-237551476</v>
      </c>
      <c r="C19" s="41">
        <f aca="true" t="shared" si="2" ref="C19:K19">+C10-C18</f>
        <v>-216795703</v>
      </c>
      <c r="D19" s="42">
        <f t="shared" si="2"/>
        <v>-227977474</v>
      </c>
      <c r="E19" s="40">
        <f t="shared" si="2"/>
        <v>-468849</v>
      </c>
      <c r="F19" s="41">
        <f t="shared" si="2"/>
        <v>-222159249</v>
      </c>
      <c r="G19" s="43">
        <f t="shared" si="2"/>
        <v>-222159249</v>
      </c>
      <c r="H19" s="44">
        <f t="shared" si="2"/>
        <v>-167088347</v>
      </c>
      <c r="I19" s="40">
        <f t="shared" si="2"/>
        <v>-208023225</v>
      </c>
      <c r="J19" s="41">
        <f t="shared" si="2"/>
        <v>-219256814</v>
      </c>
      <c r="K19" s="43">
        <f t="shared" si="2"/>
        <v>-231316440</v>
      </c>
    </row>
    <row r="20" spans="1:11" ht="13.5">
      <c r="A20" s="22" t="s">
        <v>30</v>
      </c>
      <c r="B20" s="24">
        <v>76531065</v>
      </c>
      <c r="C20" s="6">
        <v>90083897</v>
      </c>
      <c r="D20" s="23">
        <v>103396482</v>
      </c>
      <c r="E20" s="24">
        <v>135241150</v>
      </c>
      <c r="F20" s="6">
        <v>109851338</v>
      </c>
      <c r="G20" s="25">
        <v>109851338</v>
      </c>
      <c r="H20" s="26">
        <v>85558007</v>
      </c>
      <c r="I20" s="24">
        <v>101466000</v>
      </c>
      <c r="J20" s="6">
        <v>106945164</v>
      </c>
      <c r="K20" s="25">
        <v>112827148</v>
      </c>
    </row>
    <row r="21" spans="1:11" ht="13.5">
      <c r="A21" s="22" t="s">
        <v>98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99</v>
      </c>
      <c r="B22" s="51">
        <f>SUM(B19:B21)</f>
        <v>-161020411</v>
      </c>
      <c r="C22" s="52">
        <f aca="true" t="shared" si="3" ref="C22:K22">SUM(C19:C21)</f>
        <v>-126711806</v>
      </c>
      <c r="D22" s="53">
        <f t="shared" si="3"/>
        <v>-124580992</v>
      </c>
      <c r="E22" s="51">
        <f t="shared" si="3"/>
        <v>134772301</v>
      </c>
      <c r="F22" s="52">
        <f t="shared" si="3"/>
        <v>-112307911</v>
      </c>
      <c r="G22" s="54">
        <f t="shared" si="3"/>
        <v>-112307911</v>
      </c>
      <c r="H22" s="55">
        <f t="shared" si="3"/>
        <v>-81530340</v>
      </c>
      <c r="I22" s="51">
        <f t="shared" si="3"/>
        <v>-106557225</v>
      </c>
      <c r="J22" s="52">
        <f t="shared" si="3"/>
        <v>-112311650</v>
      </c>
      <c r="K22" s="54">
        <f t="shared" si="3"/>
        <v>-118489292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-161020411</v>
      </c>
      <c r="C24" s="41">
        <f aca="true" t="shared" si="4" ref="C24:K24">SUM(C22:C23)</f>
        <v>-126711806</v>
      </c>
      <c r="D24" s="42">
        <f t="shared" si="4"/>
        <v>-124580992</v>
      </c>
      <c r="E24" s="40">
        <f t="shared" si="4"/>
        <v>134772301</v>
      </c>
      <c r="F24" s="41">
        <f t="shared" si="4"/>
        <v>-112307911</v>
      </c>
      <c r="G24" s="43">
        <f t="shared" si="4"/>
        <v>-112307911</v>
      </c>
      <c r="H24" s="44">
        <f t="shared" si="4"/>
        <v>-81530340</v>
      </c>
      <c r="I24" s="40">
        <f t="shared" si="4"/>
        <v>-106557225</v>
      </c>
      <c r="J24" s="41">
        <f t="shared" si="4"/>
        <v>-112311650</v>
      </c>
      <c r="K24" s="43">
        <f t="shared" si="4"/>
        <v>-118489292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74539120</v>
      </c>
      <c r="C27" s="7">
        <v>181160169</v>
      </c>
      <c r="D27" s="64">
        <v>59018960</v>
      </c>
      <c r="E27" s="65">
        <v>166241150</v>
      </c>
      <c r="F27" s="7">
        <v>133755324</v>
      </c>
      <c r="G27" s="66">
        <v>133755324</v>
      </c>
      <c r="H27" s="67">
        <v>0</v>
      </c>
      <c r="I27" s="65">
        <v>129720370</v>
      </c>
      <c r="J27" s="7">
        <v>136725269</v>
      </c>
      <c r="K27" s="66">
        <v>144247161</v>
      </c>
    </row>
    <row r="28" spans="1:11" ht="13.5">
      <c r="A28" s="68" t="s">
        <v>30</v>
      </c>
      <c r="B28" s="6">
        <v>69030196</v>
      </c>
      <c r="C28" s="6">
        <v>112352580</v>
      </c>
      <c r="D28" s="23">
        <v>45743759</v>
      </c>
      <c r="E28" s="24">
        <v>135241150</v>
      </c>
      <c r="F28" s="6">
        <v>126763428</v>
      </c>
      <c r="G28" s="25">
        <v>126763428</v>
      </c>
      <c r="H28" s="26">
        <v>0</v>
      </c>
      <c r="I28" s="24">
        <v>101466000</v>
      </c>
      <c r="J28" s="6">
        <v>125324000</v>
      </c>
      <c r="K28" s="25">
        <v>144247161</v>
      </c>
    </row>
    <row r="29" spans="1:11" ht="13.5">
      <c r="A29" s="22" t="s">
        <v>101</v>
      </c>
      <c r="B29" s="6">
        <v>0</v>
      </c>
      <c r="C29" s="6">
        <v>37268036</v>
      </c>
      <c r="D29" s="23">
        <v>90000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7903121</v>
      </c>
      <c r="E30" s="24">
        <v>31000000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5508924</v>
      </c>
      <c r="C31" s="6">
        <v>31539553</v>
      </c>
      <c r="D31" s="23">
        <v>5282080</v>
      </c>
      <c r="E31" s="24">
        <v>0</v>
      </c>
      <c r="F31" s="6">
        <v>6991896</v>
      </c>
      <c r="G31" s="25">
        <v>6991896</v>
      </c>
      <c r="H31" s="26">
        <v>0</v>
      </c>
      <c r="I31" s="24">
        <v>28254370</v>
      </c>
      <c r="J31" s="6">
        <v>11401269</v>
      </c>
      <c r="K31" s="25">
        <v>0</v>
      </c>
    </row>
    <row r="32" spans="1:11" ht="13.5">
      <c r="A32" s="34" t="s">
        <v>36</v>
      </c>
      <c r="B32" s="7">
        <f>SUM(B28:B31)</f>
        <v>74539120</v>
      </c>
      <c r="C32" s="7">
        <f aca="true" t="shared" si="5" ref="C32:K32">SUM(C28:C31)</f>
        <v>181160169</v>
      </c>
      <c r="D32" s="64">
        <f t="shared" si="5"/>
        <v>59018960</v>
      </c>
      <c r="E32" s="65">
        <f t="shared" si="5"/>
        <v>166241150</v>
      </c>
      <c r="F32" s="7">
        <f t="shared" si="5"/>
        <v>133755324</v>
      </c>
      <c r="G32" s="66">
        <f t="shared" si="5"/>
        <v>133755324</v>
      </c>
      <c r="H32" s="67">
        <f t="shared" si="5"/>
        <v>0</v>
      </c>
      <c r="I32" s="65">
        <f t="shared" si="5"/>
        <v>129720370</v>
      </c>
      <c r="J32" s="7">
        <f t="shared" si="5"/>
        <v>136725269</v>
      </c>
      <c r="K32" s="66">
        <f t="shared" si="5"/>
        <v>144247161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173080477</v>
      </c>
      <c r="C35" s="6">
        <v>156610225</v>
      </c>
      <c r="D35" s="23">
        <v>209948583</v>
      </c>
      <c r="E35" s="24">
        <v>275496974</v>
      </c>
      <c r="F35" s="6">
        <v>280496974</v>
      </c>
      <c r="G35" s="25">
        <v>280496974</v>
      </c>
      <c r="H35" s="26">
        <v>256517792</v>
      </c>
      <c r="I35" s="24">
        <v>275239245</v>
      </c>
      <c r="J35" s="6">
        <v>347151229</v>
      </c>
      <c r="K35" s="25">
        <v>364803270</v>
      </c>
    </row>
    <row r="36" spans="1:11" ht="13.5">
      <c r="A36" s="22" t="s">
        <v>39</v>
      </c>
      <c r="B36" s="6">
        <v>3426866224</v>
      </c>
      <c r="C36" s="6">
        <v>3309930143</v>
      </c>
      <c r="D36" s="23">
        <v>3204681528</v>
      </c>
      <c r="E36" s="24">
        <v>3516868651</v>
      </c>
      <c r="F36" s="6">
        <v>3512868651</v>
      </c>
      <c r="G36" s="25">
        <v>3512868651</v>
      </c>
      <c r="H36" s="26">
        <v>3131536444</v>
      </c>
      <c r="I36" s="24">
        <v>3134759875</v>
      </c>
      <c r="J36" s="6">
        <v>3055411173</v>
      </c>
      <c r="K36" s="25">
        <v>3233422563</v>
      </c>
    </row>
    <row r="37" spans="1:11" ht="13.5">
      <c r="A37" s="22" t="s">
        <v>40</v>
      </c>
      <c r="B37" s="6">
        <v>57906979</v>
      </c>
      <c r="C37" s="6">
        <v>82727696</v>
      </c>
      <c r="D37" s="23">
        <v>128395960</v>
      </c>
      <c r="E37" s="24">
        <v>19988605</v>
      </c>
      <c r="F37" s="6">
        <v>41744645</v>
      </c>
      <c r="G37" s="25">
        <v>41744645</v>
      </c>
      <c r="H37" s="26">
        <v>150846178</v>
      </c>
      <c r="I37" s="24">
        <v>117445418</v>
      </c>
      <c r="J37" s="6">
        <v>70908150</v>
      </c>
      <c r="K37" s="25">
        <v>56350000</v>
      </c>
    </row>
    <row r="38" spans="1:11" ht="13.5">
      <c r="A38" s="22" t="s">
        <v>41</v>
      </c>
      <c r="B38" s="6">
        <v>67259232</v>
      </c>
      <c r="C38" s="6">
        <v>72011540</v>
      </c>
      <c r="D38" s="23">
        <v>94573162</v>
      </c>
      <c r="E38" s="24">
        <v>6000000</v>
      </c>
      <c r="F38" s="6">
        <v>7800000</v>
      </c>
      <c r="G38" s="25">
        <v>7800000</v>
      </c>
      <c r="H38" s="26">
        <v>91628899</v>
      </c>
      <c r="I38" s="24">
        <v>75550000</v>
      </c>
      <c r="J38" s="6">
        <v>75900000</v>
      </c>
      <c r="K38" s="25">
        <v>81150000</v>
      </c>
    </row>
    <row r="39" spans="1:11" ht="13.5">
      <c r="A39" s="22" t="s">
        <v>42</v>
      </c>
      <c r="B39" s="6">
        <v>3474780490</v>
      </c>
      <c r="C39" s="6">
        <v>3311801132</v>
      </c>
      <c r="D39" s="23">
        <v>3191660989</v>
      </c>
      <c r="E39" s="24">
        <v>3766377020</v>
      </c>
      <c r="F39" s="6">
        <v>3743820980</v>
      </c>
      <c r="G39" s="25">
        <v>3743820980</v>
      </c>
      <c r="H39" s="26">
        <v>3145579159</v>
      </c>
      <c r="I39" s="24">
        <v>3217003702</v>
      </c>
      <c r="J39" s="6">
        <v>3255754252</v>
      </c>
      <c r="K39" s="25">
        <v>3460725833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68220068</v>
      </c>
      <c r="C42" s="6">
        <v>104863567</v>
      </c>
      <c r="D42" s="23">
        <v>86645233</v>
      </c>
      <c r="E42" s="24">
        <v>142797001</v>
      </c>
      <c r="F42" s="6">
        <v>95051873</v>
      </c>
      <c r="G42" s="25">
        <v>95051873</v>
      </c>
      <c r="H42" s="26">
        <v>37615466</v>
      </c>
      <c r="I42" s="24">
        <v>141809197</v>
      </c>
      <c r="J42" s="6">
        <v>155676857</v>
      </c>
      <c r="K42" s="25">
        <v>184903633</v>
      </c>
    </row>
    <row r="43" spans="1:11" ht="13.5">
      <c r="A43" s="22" t="s">
        <v>45</v>
      </c>
      <c r="B43" s="6">
        <v>-76637957</v>
      </c>
      <c r="C43" s="6">
        <v>-99602920</v>
      </c>
      <c r="D43" s="23">
        <v>-97077079</v>
      </c>
      <c r="E43" s="24">
        <v>-167506149</v>
      </c>
      <c r="F43" s="6">
        <v>-133755324</v>
      </c>
      <c r="G43" s="25">
        <v>-133755324</v>
      </c>
      <c r="H43" s="26">
        <v>-96656778</v>
      </c>
      <c r="I43" s="24">
        <v>-129720370</v>
      </c>
      <c r="J43" s="6">
        <v>-136725270</v>
      </c>
      <c r="K43" s="25">
        <v>-168233000</v>
      </c>
    </row>
    <row r="44" spans="1:11" ht="13.5">
      <c r="A44" s="22" t="s">
        <v>46</v>
      </c>
      <c r="B44" s="6">
        <v>-477638</v>
      </c>
      <c r="C44" s="6">
        <v>-627400</v>
      </c>
      <c r="D44" s="23">
        <v>-560358</v>
      </c>
      <c r="E44" s="24">
        <v>28505000</v>
      </c>
      <c r="F44" s="6">
        <v>-8966946</v>
      </c>
      <c r="G44" s="25">
        <v>-8966946</v>
      </c>
      <c r="H44" s="26">
        <v>8537679</v>
      </c>
      <c r="I44" s="24">
        <v>-3000000</v>
      </c>
      <c r="J44" s="6">
        <v>-3520000</v>
      </c>
      <c r="K44" s="25">
        <v>-4200000</v>
      </c>
    </row>
    <row r="45" spans="1:11" ht="13.5">
      <c r="A45" s="34" t="s">
        <v>47</v>
      </c>
      <c r="B45" s="7">
        <v>3702108</v>
      </c>
      <c r="C45" s="7">
        <v>8335355</v>
      </c>
      <c r="D45" s="64">
        <v>-2656848</v>
      </c>
      <c r="E45" s="65">
        <v>-10713845</v>
      </c>
      <c r="F45" s="7">
        <v>-32079882</v>
      </c>
      <c r="G45" s="66">
        <v>-32079882</v>
      </c>
      <c r="H45" s="67">
        <v>-48422730</v>
      </c>
      <c r="I45" s="65">
        <v>7839926</v>
      </c>
      <c r="J45" s="7">
        <v>23271513</v>
      </c>
      <c r="K45" s="66">
        <v>35742146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6807281</v>
      </c>
      <c r="C48" s="6">
        <v>6755928</v>
      </c>
      <c r="D48" s="23">
        <v>5292764</v>
      </c>
      <c r="E48" s="24">
        <v>-5653650</v>
      </c>
      <c r="F48" s="6">
        <v>-29209690</v>
      </c>
      <c r="G48" s="25">
        <v>-29209690</v>
      </c>
      <c r="H48" s="26">
        <v>3857370</v>
      </c>
      <c r="I48" s="24">
        <v>4085963</v>
      </c>
      <c r="J48" s="6">
        <v>3300000</v>
      </c>
      <c r="K48" s="25">
        <v>3350000</v>
      </c>
    </row>
    <row r="49" spans="1:11" ht="13.5">
      <c r="A49" s="22" t="s">
        <v>50</v>
      </c>
      <c r="B49" s="6">
        <f>+B75</f>
        <v>-112224741.26353973</v>
      </c>
      <c r="C49" s="6">
        <f aca="true" t="shared" si="6" ref="C49:K49">+C75</f>
        <v>-32373330.353949383</v>
      </c>
      <c r="D49" s="23">
        <f t="shared" si="6"/>
        <v>-6491152.053244099</v>
      </c>
      <c r="E49" s="24">
        <f t="shared" si="6"/>
        <v>-193754859.37324628</v>
      </c>
      <c r="F49" s="6">
        <f t="shared" si="6"/>
        <v>-197636768.7125333</v>
      </c>
      <c r="G49" s="25">
        <f t="shared" si="6"/>
        <v>-197636768.7125333</v>
      </c>
      <c r="H49" s="26">
        <f t="shared" si="6"/>
        <v>-57551068.50333074</v>
      </c>
      <c r="I49" s="24">
        <f t="shared" si="6"/>
        <v>-86505970.56011412</v>
      </c>
      <c r="J49" s="6">
        <f t="shared" si="6"/>
        <v>-186014664.48923835</v>
      </c>
      <c r="K49" s="25">
        <f t="shared" si="6"/>
        <v>-213745808.3126902</v>
      </c>
    </row>
    <row r="50" spans="1:11" ht="13.5">
      <c r="A50" s="34" t="s">
        <v>51</v>
      </c>
      <c r="B50" s="7">
        <f>+B48-B49</f>
        <v>119032022.26353973</v>
      </c>
      <c r="C50" s="7">
        <f aca="true" t="shared" si="7" ref="C50:K50">+C48-C49</f>
        <v>39129258.35394938</v>
      </c>
      <c r="D50" s="64">
        <f t="shared" si="7"/>
        <v>11783916.053244099</v>
      </c>
      <c r="E50" s="65">
        <f t="shared" si="7"/>
        <v>188101209.37324628</v>
      </c>
      <c r="F50" s="7">
        <f t="shared" si="7"/>
        <v>168427078.7125333</v>
      </c>
      <c r="G50" s="66">
        <f t="shared" si="7"/>
        <v>168427078.7125333</v>
      </c>
      <c r="H50" s="67">
        <f t="shared" si="7"/>
        <v>61408438.50333074</v>
      </c>
      <c r="I50" s="65">
        <f t="shared" si="7"/>
        <v>90591933.56011412</v>
      </c>
      <c r="J50" s="7">
        <f t="shared" si="7"/>
        <v>189314664.48923835</v>
      </c>
      <c r="K50" s="66">
        <f t="shared" si="7"/>
        <v>217095808.3126902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3408375148</v>
      </c>
      <c r="C53" s="6">
        <v>3309930143</v>
      </c>
      <c r="D53" s="23">
        <v>3204681528</v>
      </c>
      <c r="E53" s="24">
        <v>3513998651</v>
      </c>
      <c r="F53" s="6">
        <v>3481512825</v>
      </c>
      <c r="G53" s="25">
        <v>3481512825</v>
      </c>
      <c r="H53" s="26">
        <v>3418567720</v>
      </c>
      <c r="I53" s="24">
        <v>3116120370</v>
      </c>
      <c r="J53" s="6">
        <v>3036725269</v>
      </c>
      <c r="K53" s="25">
        <v>3214688661</v>
      </c>
    </row>
    <row r="54" spans="1:11" ht="13.5">
      <c r="A54" s="22" t="s">
        <v>97</v>
      </c>
      <c r="B54" s="6">
        <v>261821514</v>
      </c>
      <c r="C54" s="6">
        <v>215927790</v>
      </c>
      <c r="D54" s="23">
        <v>209967015</v>
      </c>
      <c r="E54" s="24">
        <v>12489980</v>
      </c>
      <c r="F54" s="6">
        <v>223489980</v>
      </c>
      <c r="G54" s="25">
        <v>223489980</v>
      </c>
      <c r="H54" s="26">
        <v>175766628</v>
      </c>
      <c r="I54" s="24">
        <v>239167448</v>
      </c>
      <c r="J54" s="6">
        <v>252082490</v>
      </c>
      <c r="K54" s="25">
        <v>265947027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20173693</v>
      </c>
      <c r="C56" s="6">
        <v>2244773</v>
      </c>
      <c r="D56" s="23">
        <v>11258003</v>
      </c>
      <c r="E56" s="24">
        <v>17429790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30370</v>
      </c>
      <c r="J59" s="6">
        <v>31892</v>
      </c>
      <c r="K59" s="25">
        <v>33805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34528045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5983</v>
      </c>
      <c r="C62" s="92">
        <v>5483</v>
      </c>
      <c r="D62" s="93">
        <v>5483</v>
      </c>
      <c r="E62" s="91">
        <v>5483</v>
      </c>
      <c r="F62" s="92">
        <v>4567</v>
      </c>
      <c r="G62" s="93">
        <v>4567</v>
      </c>
      <c r="H62" s="94">
        <v>4567</v>
      </c>
      <c r="I62" s="91">
        <v>823</v>
      </c>
      <c r="J62" s="92">
        <v>823</v>
      </c>
      <c r="K62" s="93">
        <v>823</v>
      </c>
    </row>
    <row r="63" spans="1:11" ht="13.5">
      <c r="A63" s="90" t="s">
        <v>61</v>
      </c>
      <c r="B63" s="91">
        <v>14974</v>
      </c>
      <c r="C63" s="92">
        <v>14474</v>
      </c>
      <c r="D63" s="93">
        <v>14474</v>
      </c>
      <c r="E63" s="91">
        <v>14474</v>
      </c>
      <c r="F63" s="92">
        <v>9591</v>
      </c>
      <c r="G63" s="93">
        <v>9591</v>
      </c>
      <c r="H63" s="94">
        <v>9591</v>
      </c>
      <c r="I63" s="91">
        <v>9591</v>
      </c>
      <c r="J63" s="92">
        <v>9591</v>
      </c>
      <c r="K63" s="93">
        <v>9591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2685</v>
      </c>
      <c r="J64" s="92">
        <v>2685</v>
      </c>
      <c r="K64" s="93">
        <v>2685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15153</v>
      </c>
      <c r="J65" s="92">
        <v>15153</v>
      </c>
      <c r="K65" s="93">
        <v>15153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0.9903766657200191</v>
      </c>
      <c r="C70" s="5">
        <f aca="true" t="shared" si="8" ref="C70:K70">IF(ISERROR(C71/C72),0,(C71/C72))</f>
        <v>0.7326781558849189</v>
      </c>
      <c r="D70" s="5">
        <f t="shared" si="8"/>
        <v>0.6263243850623901</v>
      </c>
      <c r="E70" s="5">
        <f t="shared" si="8"/>
        <v>0.7210563076357575</v>
      </c>
      <c r="F70" s="5">
        <f t="shared" si="8"/>
        <v>0.7220608608151665</v>
      </c>
      <c r="G70" s="5">
        <f t="shared" si="8"/>
        <v>0.7220608608151665</v>
      </c>
      <c r="H70" s="5">
        <f t="shared" si="8"/>
        <v>0.7757026471378626</v>
      </c>
      <c r="I70" s="5">
        <f t="shared" si="8"/>
        <v>0.7159127558917732</v>
      </c>
      <c r="J70" s="5">
        <f t="shared" si="8"/>
        <v>0.7179084917113943</v>
      </c>
      <c r="K70" s="5">
        <f t="shared" si="8"/>
        <v>0.7179097059976743</v>
      </c>
    </row>
    <row r="71" spans="1:11" ht="12.75" hidden="1">
      <c r="A71" s="1" t="s">
        <v>103</v>
      </c>
      <c r="B71" s="1">
        <f>+B83</f>
        <v>200607652</v>
      </c>
      <c r="C71" s="1">
        <f aca="true" t="shared" si="9" ref="C71:K71">+C83</f>
        <v>169851199</v>
      </c>
      <c r="D71" s="1">
        <f t="shared" si="9"/>
        <v>148538069</v>
      </c>
      <c r="E71" s="1">
        <f t="shared" si="9"/>
        <v>175520670</v>
      </c>
      <c r="F71" s="1">
        <f t="shared" si="9"/>
        <v>184890995</v>
      </c>
      <c r="G71" s="1">
        <f t="shared" si="9"/>
        <v>184890995</v>
      </c>
      <c r="H71" s="1">
        <f t="shared" si="9"/>
        <v>221035170</v>
      </c>
      <c r="I71" s="1">
        <f t="shared" si="9"/>
        <v>190712672</v>
      </c>
      <c r="J71" s="1">
        <f t="shared" si="9"/>
        <v>201571512</v>
      </c>
      <c r="K71" s="1">
        <f t="shared" si="9"/>
        <v>212657946</v>
      </c>
    </row>
    <row r="72" spans="1:11" ht="12.75" hidden="1">
      <c r="A72" s="1" t="s">
        <v>104</v>
      </c>
      <c r="B72" s="1">
        <f>+B77</f>
        <v>202556925</v>
      </c>
      <c r="C72" s="1">
        <f aca="true" t="shared" si="10" ref="C72:K72">+C77</f>
        <v>231822387</v>
      </c>
      <c r="D72" s="1">
        <f t="shared" si="10"/>
        <v>237158368</v>
      </c>
      <c r="E72" s="1">
        <f t="shared" si="10"/>
        <v>243421586</v>
      </c>
      <c r="F72" s="1">
        <f t="shared" si="10"/>
        <v>256060126</v>
      </c>
      <c r="G72" s="1">
        <f t="shared" si="10"/>
        <v>256060126</v>
      </c>
      <c r="H72" s="1">
        <f t="shared" si="10"/>
        <v>284948325</v>
      </c>
      <c r="I72" s="1">
        <f t="shared" si="10"/>
        <v>266390940</v>
      </c>
      <c r="J72" s="1">
        <f t="shared" si="10"/>
        <v>280776052</v>
      </c>
      <c r="K72" s="1">
        <f t="shared" si="10"/>
        <v>296218235</v>
      </c>
    </row>
    <row r="73" spans="1:11" ht="12.75" hidden="1">
      <c r="A73" s="1" t="s">
        <v>105</v>
      </c>
      <c r="B73" s="1">
        <f>+B74</f>
        <v>-6443987.333333336</v>
      </c>
      <c r="C73" s="1">
        <f aca="true" t="shared" si="11" ref="C73:K73">+(C78+C80+C81+C82)-(B78+B80+B81+B82)</f>
        <v>-16499509</v>
      </c>
      <c r="D73" s="1">
        <f t="shared" si="11"/>
        <v>54380018</v>
      </c>
      <c r="E73" s="1">
        <f t="shared" si="11"/>
        <v>64926415</v>
      </c>
      <c r="F73" s="1">
        <f>+(F78+F80+F81+F82)-(D78+D80+D81+D82)</f>
        <v>69926415</v>
      </c>
      <c r="G73" s="1">
        <f>+(G78+G80+G81+G82)-(D78+D80+D81+D82)</f>
        <v>69926415</v>
      </c>
      <c r="H73" s="1">
        <f>+(H78+H80+H81+H82)-(D78+D80+D81+D82)</f>
        <v>47831781</v>
      </c>
      <c r="I73" s="1">
        <f>+(I78+I80+I81+I82)-(E78+E80+E81+E82)</f>
        <v>4032910</v>
      </c>
      <c r="J73" s="1">
        <f t="shared" si="11"/>
        <v>72744345</v>
      </c>
      <c r="K73" s="1">
        <f t="shared" si="11"/>
        <v>17652041</v>
      </c>
    </row>
    <row r="74" spans="1:11" ht="12.75" hidden="1">
      <c r="A74" s="1" t="s">
        <v>106</v>
      </c>
      <c r="B74" s="1">
        <f>+TREND(C74:E74)</f>
        <v>-6443987.333333336</v>
      </c>
      <c r="C74" s="1">
        <f>+C73</f>
        <v>-16499509</v>
      </c>
      <c r="D74" s="1">
        <f aca="true" t="shared" si="12" ref="D74:K74">+D73</f>
        <v>54380018</v>
      </c>
      <c r="E74" s="1">
        <f t="shared" si="12"/>
        <v>64926415</v>
      </c>
      <c r="F74" s="1">
        <f t="shared" si="12"/>
        <v>69926415</v>
      </c>
      <c r="G74" s="1">
        <f t="shared" si="12"/>
        <v>69926415</v>
      </c>
      <c r="H74" s="1">
        <f t="shared" si="12"/>
        <v>47831781</v>
      </c>
      <c r="I74" s="1">
        <f t="shared" si="12"/>
        <v>4032910</v>
      </c>
      <c r="J74" s="1">
        <f t="shared" si="12"/>
        <v>72744345</v>
      </c>
      <c r="K74" s="1">
        <f t="shared" si="12"/>
        <v>17652041</v>
      </c>
    </row>
    <row r="75" spans="1:11" ht="12.75" hidden="1">
      <c r="A75" s="1" t="s">
        <v>107</v>
      </c>
      <c r="B75" s="1">
        <f>+B84-(((B80+B81+B78)*B70)-B79)</f>
        <v>-112224741.26353973</v>
      </c>
      <c r="C75" s="1">
        <f aca="true" t="shared" si="13" ref="C75:K75">+C84-(((C80+C81+C78)*C70)-C79)</f>
        <v>-32373330.353949383</v>
      </c>
      <c r="D75" s="1">
        <f t="shared" si="13"/>
        <v>-6491152.053244099</v>
      </c>
      <c r="E75" s="1">
        <f t="shared" si="13"/>
        <v>-193754859.37324628</v>
      </c>
      <c r="F75" s="1">
        <f t="shared" si="13"/>
        <v>-197636768.7125333</v>
      </c>
      <c r="G75" s="1">
        <f t="shared" si="13"/>
        <v>-197636768.7125333</v>
      </c>
      <c r="H75" s="1">
        <f t="shared" si="13"/>
        <v>-57551068.50333074</v>
      </c>
      <c r="I75" s="1">
        <f t="shared" si="13"/>
        <v>-86505970.56011412</v>
      </c>
      <c r="J75" s="1">
        <f t="shared" si="13"/>
        <v>-186014664.48923835</v>
      </c>
      <c r="K75" s="1">
        <f t="shared" si="13"/>
        <v>-213745808.3126902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202556925</v>
      </c>
      <c r="C77" s="3">
        <v>231822387</v>
      </c>
      <c r="D77" s="3">
        <v>237158368</v>
      </c>
      <c r="E77" s="3">
        <v>243421586</v>
      </c>
      <c r="F77" s="3">
        <v>256060126</v>
      </c>
      <c r="G77" s="3">
        <v>256060126</v>
      </c>
      <c r="H77" s="3">
        <v>284948325</v>
      </c>
      <c r="I77" s="3">
        <v>266390940</v>
      </c>
      <c r="J77" s="3">
        <v>280776052</v>
      </c>
      <c r="K77" s="3">
        <v>296218235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53729755</v>
      </c>
      <c r="C79" s="3">
        <v>78310557</v>
      </c>
      <c r="D79" s="3">
        <v>122185664</v>
      </c>
      <c r="E79" s="3">
        <v>1200000</v>
      </c>
      <c r="F79" s="3">
        <v>1200000</v>
      </c>
      <c r="G79" s="3">
        <v>1200000</v>
      </c>
      <c r="H79" s="3">
        <v>138918386</v>
      </c>
      <c r="I79" s="3">
        <v>109945418</v>
      </c>
      <c r="J79" s="3">
        <v>63208150</v>
      </c>
      <c r="K79" s="3">
        <v>48150000</v>
      </c>
    </row>
    <row r="80" spans="1:11" ht="12.75" hidden="1">
      <c r="A80" s="2" t="s">
        <v>67</v>
      </c>
      <c r="B80" s="3">
        <v>95673547</v>
      </c>
      <c r="C80" s="3">
        <v>103900676</v>
      </c>
      <c r="D80" s="3">
        <v>146501145</v>
      </c>
      <c r="E80" s="3">
        <v>208014497</v>
      </c>
      <c r="F80" s="3">
        <v>213014497</v>
      </c>
      <c r="G80" s="3">
        <v>213014497</v>
      </c>
      <c r="H80" s="3">
        <v>181268256</v>
      </c>
      <c r="I80" s="3">
        <v>197776546</v>
      </c>
      <c r="J80" s="3">
        <v>266689373</v>
      </c>
      <c r="K80" s="3">
        <v>280318322</v>
      </c>
    </row>
    <row r="81" spans="1:11" ht="12.75" hidden="1">
      <c r="A81" s="2" t="s">
        <v>68</v>
      </c>
      <c r="B81" s="3">
        <v>71893503</v>
      </c>
      <c r="C81" s="3">
        <v>47166865</v>
      </c>
      <c r="D81" s="3">
        <v>58946414</v>
      </c>
      <c r="E81" s="3">
        <v>62359477</v>
      </c>
      <c r="F81" s="3">
        <v>62359477</v>
      </c>
      <c r="G81" s="3">
        <v>62359477</v>
      </c>
      <c r="H81" s="3">
        <v>72011084</v>
      </c>
      <c r="I81" s="3">
        <v>76630338</v>
      </c>
      <c r="J81" s="3">
        <v>80461855</v>
      </c>
      <c r="K81" s="3">
        <v>84484948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1</v>
      </c>
      <c r="K82" s="3">
        <v>0</v>
      </c>
    </row>
    <row r="83" spans="1:11" ht="12.75" hidden="1">
      <c r="A83" s="2" t="s">
        <v>70</v>
      </c>
      <c r="B83" s="3">
        <v>200607652</v>
      </c>
      <c r="C83" s="3">
        <v>169851199</v>
      </c>
      <c r="D83" s="3">
        <v>148538069</v>
      </c>
      <c r="E83" s="3">
        <v>175520670</v>
      </c>
      <c r="F83" s="3">
        <v>184890995</v>
      </c>
      <c r="G83" s="3">
        <v>184890995</v>
      </c>
      <c r="H83" s="3">
        <v>221035170</v>
      </c>
      <c r="I83" s="3">
        <v>190712672</v>
      </c>
      <c r="J83" s="3">
        <v>201571512</v>
      </c>
      <c r="K83" s="3">
        <v>212657946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79521853</v>
      </c>
      <c r="C5" s="6">
        <v>90188155</v>
      </c>
      <c r="D5" s="23">
        <v>91450921</v>
      </c>
      <c r="E5" s="24">
        <v>152202518</v>
      </c>
      <c r="F5" s="6">
        <v>147202518</v>
      </c>
      <c r="G5" s="25">
        <v>147202518</v>
      </c>
      <c r="H5" s="26">
        <v>140553140</v>
      </c>
      <c r="I5" s="24">
        <v>156034669</v>
      </c>
      <c r="J5" s="6">
        <v>165396749</v>
      </c>
      <c r="K5" s="25">
        <v>175320554</v>
      </c>
    </row>
    <row r="6" spans="1:11" ht="13.5">
      <c r="A6" s="22" t="s">
        <v>18</v>
      </c>
      <c r="B6" s="6">
        <v>304271981</v>
      </c>
      <c r="C6" s="6">
        <v>325585327</v>
      </c>
      <c r="D6" s="23">
        <v>331522093</v>
      </c>
      <c r="E6" s="24">
        <v>392843238</v>
      </c>
      <c r="F6" s="6">
        <v>382843238</v>
      </c>
      <c r="G6" s="25">
        <v>382843238</v>
      </c>
      <c r="H6" s="26">
        <v>336962652</v>
      </c>
      <c r="I6" s="24">
        <v>402298721</v>
      </c>
      <c r="J6" s="6">
        <v>423460642</v>
      </c>
      <c r="K6" s="25">
        <v>445743480</v>
      </c>
    </row>
    <row r="7" spans="1:11" ht="13.5">
      <c r="A7" s="22" t="s">
        <v>19</v>
      </c>
      <c r="B7" s="6">
        <v>4426</v>
      </c>
      <c r="C7" s="6">
        <v>0</v>
      </c>
      <c r="D7" s="23">
        <v>0</v>
      </c>
      <c r="E7" s="24">
        <v>0</v>
      </c>
      <c r="F7" s="6">
        <v>250000</v>
      </c>
      <c r="G7" s="25">
        <v>250000</v>
      </c>
      <c r="H7" s="26">
        <v>0</v>
      </c>
      <c r="I7" s="24">
        <v>92167</v>
      </c>
      <c r="J7" s="6">
        <v>97697</v>
      </c>
      <c r="K7" s="25">
        <v>103559</v>
      </c>
    </row>
    <row r="8" spans="1:11" ht="13.5">
      <c r="A8" s="22" t="s">
        <v>20</v>
      </c>
      <c r="B8" s="6">
        <v>136637000</v>
      </c>
      <c r="C8" s="6">
        <v>130746000</v>
      </c>
      <c r="D8" s="23">
        <v>130615210</v>
      </c>
      <c r="E8" s="24">
        <v>136329000</v>
      </c>
      <c r="F8" s="6">
        <v>134964000</v>
      </c>
      <c r="G8" s="25">
        <v>134964000</v>
      </c>
      <c r="H8" s="26">
        <v>134964000</v>
      </c>
      <c r="I8" s="24">
        <v>150631000</v>
      </c>
      <c r="J8" s="6">
        <v>165562000</v>
      </c>
      <c r="K8" s="25">
        <v>181354000</v>
      </c>
    </row>
    <row r="9" spans="1:11" ht="13.5">
      <c r="A9" s="22" t="s">
        <v>21</v>
      </c>
      <c r="B9" s="6">
        <v>75811187</v>
      </c>
      <c r="C9" s="6">
        <v>65296925</v>
      </c>
      <c r="D9" s="23">
        <v>63365424</v>
      </c>
      <c r="E9" s="24">
        <v>50782713</v>
      </c>
      <c r="F9" s="6">
        <v>54182713</v>
      </c>
      <c r="G9" s="25">
        <v>54182713</v>
      </c>
      <c r="H9" s="26">
        <v>59068827</v>
      </c>
      <c r="I9" s="24">
        <v>179749085</v>
      </c>
      <c r="J9" s="6">
        <v>60356475</v>
      </c>
      <c r="K9" s="25">
        <v>63977863</v>
      </c>
    </row>
    <row r="10" spans="1:11" ht="25.5">
      <c r="A10" s="27" t="s">
        <v>96</v>
      </c>
      <c r="B10" s="28">
        <f>SUM(B5:B9)</f>
        <v>596246447</v>
      </c>
      <c r="C10" s="29">
        <f aca="true" t="shared" si="0" ref="C10:K10">SUM(C5:C9)</f>
        <v>611816407</v>
      </c>
      <c r="D10" s="30">
        <f t="shared" si="0"/>
        <v>616953648</v>
      </c>
      <c r="E10" s="28">
        <f t="shared" si="0"/>
        <v>732157469</v>
      </c>
      <c r="F10" s="29">
        <f t="shared" si="0"/>
        <v>719442469</v>
      </c>
      <c r="G10" s="31">
        <f t="shared" si="0"/>
        <v>719442469</v>
      </c>
      <c r="H10" s="32">
        <f t="shared" si="0"/>
        <v>671548619</v>
      </c>
      <c r="I10" s="28">
        <f t="shared" si="0"/>
        <v>888805642</v>
      </c>
      <c r="J10" s="29">
        <f t="shared" si="0"/>
        <v>814873563</v>
      </c>
      <c r="K10" s="31">
        <f t="shared" si="0"/>
        <v>866499456</v>
      </c>
    </row>
    <row r="11" spans="1:11" ht="13.5">
      <c r="A11" s="22" t="s">
        <v>22</v>
      </c>
      <c r="B11" s="6">
        <v>174709500</v>
      </c>
      <c r="C11" s="6">
        <v>201666787</v>
      </c>
      <c r="D11" s="23">
        <v>212384802</v>
      </c>
      <c r="E11" s="24">
        <v>205200730</v>
      </c>
      <c r="F11" s="6">
        <v>232333730</v>
      </c>
      <c r="G11" s="25">
        <v>232333730</v>
      </c>
      <c r="H11" s="26">
        <v>240142695</v>
      </c>
      <c r="I11" s="24">
        <v>246273754</v>
      </c>
      <c r="J11" s="6">
        <v>261050179</v>
      </c>
      <c r="K11" s="25">
        <v>276713190</v>
      </c>
    </row>
    <row r="12" spans="1:11" ht="13.5">
      <c r="A12" s="22" t="s">
        <v>23</v>
      </c>
      <c r="B12" s="6">
        <v>13705242</v>
      </c>
      <c r="C12" s="6">
        <v>14813961</v>
      </c>
      <c r="D12" s="23">
        <v>13440618</v>
      </c>
      <c r="E12" s="24">
        <v>13039640</v>
      </c>
      <c r="F12" s="6">
        <v>14839640</v>
      </c>
      <c r="G12" s="25">
        <v>14839640</v>
      </c>
      <c r="H12" s="26">
        <v>16329665</v>
      </c>
      <c r="I12" s="24">
        <v>15730018</v>
      </c>
      <c r="J12" s="6">
        <v>16673820</v>
      </c>
      <c r="K12" s="25">
        <v>17674249</v>
      </c>
    </row>
    <row r="13" spans="1:11" ht="13.5">
      <c r="A13" s="22" t="s">
        <v>97</v>
      </c>
      <c r="B13" s="6">
        <v>73151656</v>
      </c>
      <c r="C13" s="6">
        <v>67910967</v>
      </c>
      <c r="D13" s="23">
        <v>73321534</v>
      </c>
      <c r="E13" s="24">
        <v>83101139</v>
      </c>
      <c r="F13" s="6">
        <v>74101139</v>
      </c>
      <c r="G13" s="25">
        <v>74101139</v>
      </c>
      <c r="H13" s="26">
        <v>105420367</v>
      </c>
      <c r="I13" s="24">
        <v>77806066</v>
      </c>
      <c r="J13" s="6">
        <v>81696370</v>
      </c>
      <c r="K13" s="25">
        <v>85781187</v>
      </c>
    </row>
    <row r="14" spans="1:11" ht="13.5">
      <c r="A14" s="22" t="s">
        <v>24</v>
      </c>
      <c r="B14" s="6">
        <v>19115251</v>
      </c>
      <c r="C14" s="6">
        <v>17084658</v>
      </c>
      <c r="D14" s="23">
        <v>16698775</v>
      </c>
      <c r="E14" s="24">
        <v>10100000</v>
      </c>
      <c r="F14" s="6">
        <v>10100000</v>
      </c>
      <c r="G14" s="25">
        <v>10100000</v>
      </c>
      <c r="H14" s="26">
        <v>21216132</v>
      </c>
      <c r="I14" s="24">
        <v>8500000</v>
      </c>
      <c r="J14" s="6">
        <v>9000000</v>
      </c>
      <c r="K14" s="25">
        <v>10000000</v>
      </c>
    </row>
    <row r="15" spans="1:11" ht="13.5">
      <c r="A15" s="22" t="s">
        <v>25</v>
      </c>
      <c r="B15" s="6">
        <v>138542153</v>
      </c>
      <c r="C15" s="6">
        <v>155966252</v>
      </c>
      <c r="D15" s="23">
        <v>169530034</v>
      </c>
      <c r="E15" s="24">
        <v>189879056</v>
      </c>
      <c r="F15" s="6">
        <v>174879056</v>
      </c>
      <c r="G15" s="25">
        <v>174879056</v>
      </c>
      <c r="H15" s="26">
        <v>155573962</v>
      </c>
      <c r="I15" s="24">
        <v>165056454</v>
      </c>
      <c r="J15" s="6">
        <v>168242269</v>
      </c>
      <c r="K15" s="25">
        <v>183436805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267745324</v>
      </c>
      <c r="C17" s="6">
        <v>289481301</v>
      </c>
      <c r="D17" s="23">
        <v>276134029</v>
      </c>
      <c r="E17" s="24">
        <v>230836904</v>
      </c>
      <c r="F17" s="6">
        <v>213188904</v>
      </c>
      <c r="G17" s="25">
        <v>213188904</v>
      </c>
      <c r="H17" s="26">
        <v>299779564</v>
      </c>
      <c r="I17" s="24">
        <v>365959142</v>
      </c>
      <c r="J17" s="6">
        <v>277893806</v>
      </c>
      <c r="K17" s="25">
        <v>292510522</v>
      </c>
    </row>
    <row r="18" spans="1:11" ht="13.5">
      <c r="A18" s="34" t="s">
        <v>28</v>
      </c>
      <c r="B18" s="35">
        <f>SUM(B11:B17)</f>
        <v>686969126</v>
      </c>
      <c r="C18" s="36">
        <f aca="true" t="shared" si="1" ref="C18:K18">SUM(C11:C17)</f>
        <v>746923926</v>
      </c>
      <c r="D18" s="37">
        <f t="shared" si="1"/>
        <v>761509792</v>
      </c>
      <c r="E18" s="35">
        <f t="shared" si="1"/>
        <v>732157469</v>
      </c>
      <c r="F18" s="36">
        <f t="shared" si="1"/>
        <v>719442469</v>
      </c>
      <c r="G18" s="38">
        <f t="shared" si="1"/>
        <v>719442469</v>
      </c>
      <c r="H18" s="39">
        <f t="shared" si="1"/>
        <v>838462385</v>
      </c>
      <c r="I18" s="35">
        <f t="shared" si="1"/>
        <v>879325434</v>
      </c>
      <c r="J18" s="36">
        <f t="shared" si="1"/>
        <v>814556444</v>
      </c>
      <c r="K18" s="38">
        <f t="shared" si="1"/>
        <v>866115953</v>
      </c>
    </row>
    <row r="19" spans="1:11" ht="13.5">
      <c r="A19" s="34" t="s">
        <v>29</v>
      </c>
      <c r="B19" s="40">
        <f>+B10-B18</f>
        <v>-90722679</v>
      </c>
      <c r="C19" s="41">
        <f aca="true" t="shared" si="2" ref="C19:K19">+C10-C18</f>
        <v>-135107519</v>
      </c>
      <c r="D19" s="42">
        <f t="shared" si="2"/>
        <v>-144556144</v>
      </c>
      <c r="E19" s="40">
        <f t="shared" si="2"/>
        <v>0</v>
      </c>
      <c r="F19" s="41">
        <f t="shared" si="2"/>
        <v>0</v>
      </c>
      <c r="G19" s="43">
        <f t="shared" si="2"/>
        <v>0</v>
      </c>
      <c r="H19" s="44">
        <f t="shared" si="2"/>
        <v>-166913766</v>
      </c>
      <c r="I19" s="40">
        <f t="shared" si="2"/>
        <v>9480208</v>
      </c>
      <c r="J19" s="41">
        <f t="shared" si="2"/>
        <v>317119</v>
      </c>
      <c r="K19" s="43">
        <f t="shared" si="2"/>
        <v>383503</v>
      </c>
    </row>
    <row r="20" spans="1:11" ht="13.5">
      <c r="A20" s="22" t="s">
        <v>30</v>
      </c>
      <c r="B20" s="24">
        <v>67234645</v>
      </c>
      <c r="C20" s="6">
        <v>78916471</v>
      </c>
      <c r="D20" s="23">
        <v>68640013</v>
      </c>
      <c r="E20" s="24">
        <v>69280999</v>
      </c>
      <c r="F20" s="6">
        <v>0</v>
      </c>
      <c r="G20" s="25">
        <v>0</v>
      </c>
      <c r="H20" s="26">
        <v>0</v>
      </c>
      <c r="I20" s="24">
        <v>72914000</v>
      </c>
      <c r="J20" s="6">
        <v>77371000</v>
      </c>
      <c r="K20" s="25">
        <v>85211000</v>
      </c>
    </row>
    <row r="21" spans="1:11" ht="13.5">
      <c r="A21" s="22" t="s">
        <v>98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99</v>
      </c>
      <c r="B22" s="51">
        <f>SUM(B19:B21)</f>
        <v>-23488034</v>
      </c>
      <c r="C22" s="52">
        <f aca="true" t="shared" si="3" ref="C22:K22">SUM(C19:C21)</f>
        <v>-56191048</v>
      </c>
      <c r="D22" s="53">
        <f t="shared" si="3"/>
        <v>-75916131</v>
      </c>
      <c r="E22" s="51">
        <f t="shared" si="3"/>
        <v>69280999</v>
      </c>
      <c r="F22" s="52">
        <f t="shared" si="3"/>
        <v>0</v>
      </c>
      <c r="G22" s="54">
        <f t="shared" si="3"/>
        <v>0</v>
      </c>
      <c r="H22" s="55">
        <f t="shared" si="3"/>
        <v>-166913766</v>
      </c>
      <c r="I22" s="51">
        <f t="shared" si="3"/>
        <v>82394208</v>
      </c>
      <c r="J22" s="52">
        <f t="shared" si="3"/>
        <v>77688119</v>
      </c>
      <c r="K22" s="54">
        <f t="shared" si="3"/>
        <v>85594503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-23488034</v>
      </c>
      <c r="C24" s="41">
        <f aca="true" t="shared" si="4" ref="C24:K24">SUM(C22:C23)</f>
        <v>-56191048</v>
      </c>
      <c r="D24" s="42">
        <f t="shared" si="4"/>
        <v>-75916131</v>
      </c>
      <c r="E24" s="40">
        <f t="shared" si="4"/>
        <v>69280999</v>
      </c>
      <c r="F24" s="41">
        <f t="shared" si="4"/>
        <v>0</v>
      </c>
      <c r="G24" s="43">
        <f t="shared" si="4"/>
        <v>0</v>
      </c>
      <c r="H24" s="44">
        <f t="shared" si="4"/>
        <v>-166913766</v>
      </c>
      <c r="I24" s="40">
        <f t="shared" si="4"/>
        <v>82394208</v>
      </c>
      <c r="J24" s="41">
        <f t="shared" si="4"/>
        <v>77688119</v>
      </c>
      <c r="K24" s="43">
        <f t="shared" si="4"/>
        <v>85594503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56466402</v>
      </c>
      <c r="C27" s="7">
        <v>75859682</v>
      </c>
      <c r="D27" s="64">
        <v>76086021</v>
      </c>
      <c r="E27" s="65">
        <v>69280515</v>
      </c>
      <c r="F27" s="7">
        <v>72561000</v>
      </c>
      <c r="G27" s="66">
        <v>72561000</v>
      </c>
      <c r="H27" s="67">
        <v>76086021</v>
      </c>
      <c r="I27" s="65">
        <v>76179000</v>
      </c>
      <c r="J27" s="7">
        <v>80159000</v>
      </c>
      <c r="K27" s="66">
        <v>85511000</v>
      </c>
    </row>
    <row r="28" spans="1:11" ht="13.5">
      <c r="A28" s="68" t="s">
        <v>30</v>
      </c>
      <c r="B28" s="6">
        <v>56466402</v>
      </c>
      <c r="C28" s="6">
        <v>73953363</v>
      </c>
      <c r="D28" s="23">
        <v>68640013</v>
      </c>
      <c r="E28" s="24">
        <v>69280515</v>
      </c>
      <c r="F28" s="6">
        <v>69281000</v>
      </c>
      <c r="G28" s="25">
        <v>69281000</v>
      </c>
      <c r="H28" s="26">
        <v>56729517</v>
      </c>
      <c r="I28" s="24">
        <v>72914000</v>
      </c>
      <c r="J28" s="6">
        <v>77371000</v>
      </c>
      <c r="K28" s="25">
        <v>85211000</v>
      </c>
    </row>
    <row r="29" spans="1:11" ht="13.5">
      <c r="A29" s="22" t="s">
        <v>101</v>
      </c>
      <c r="B29" s="6">
        <v>0</v>
      </c>
      <c r="C29" s="6">
        <v>1906319</v>
      </c>
      <c r="D29" s="23">
        <v>7446008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3280000</v>
      </c>
      <c r="G31" s="25">
        <v>3280000</v>
      </c>
      <c r="H31" s="26">
        <v>19356504</v>
      </c>
      <c r="I31" s="24">
        <v>3265000</v>
      </c>
      <c r="J31" s="6">
        <v>2788000</v>
      </c>
      <c r="K31" s="25">
        <v>300000</v>
      </c>
    </row>
    <row r="32" spans="1:11" ht="13.5">
      <c r="A32" s="34" t="s">
        <v>36</v>
      </c>
      <c r="B32" s="7">
        <f>SUM(B28:B31)</f>
        <v>56466402</v>
      </c>
      <c r="C32" s="7">
        <f aca="true" t="shared" si="5" ref="C32:K32">SUM(C28:C31)</f>
        <v>75859682</v>
      </c>
      <c r="D32" s="64">
        <f t="shared" si="5"/>
        <v>76086021</v>
      </c>
      <c r="E32" s="65">
        <f t="shared" si="5"/>
        <v>69280515</v>
      </c>
      <c r="F32" s="7">
        <f t="shared" si="5"/>
        <v>72561000</v>
      </c>
      <c r="G32" s="66">
        <f t="shared" si="5"/>
        <v>72561000</v>
      </c>
      <c r="H32" s="67">
        <f t="shared" si="5"/>
        <v>76086021</v>
      </c>
      <c r="I32" s="65">
        <f t="shared" si="5"/>
        <v>76179000</v>
      </c>
      <c r="J32" s="7">
        <f t="shared" si="5"/>
        <v>80159000</v>
      </c>
      <c r="K32" s="66">
        <f t="shared" si="5"/>
        <v>85511000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90765213</v>
      </c>
      <c r="C35" s="6">
        <v>98243403</v>
      </c>
      <c r="D35" s="23">
        <v>95657118</v>
      </c>
      <c r="E35" s="24">
        <v>102946822</v>
      </c>
      <c r="F35" s="6">
        <v>102947</v>
      </c>
      <c r="G35" s="25">
        <v>102947</v>
      </c>
      <c r="H35" s="26">
        <v>98300756</v>
      </c>
      <c r="I35" s="24">
        <v>116067236</v>
      </c>
      <c r="J35" s="6">
        <v>122514384</v>
      </c>
      <c r="K35" s="25">
        <v>128603982</v>
      </c>
    </row>
    <row r="36" spans="1:11" ht="13.5">
      <c r="A36" s="22" t="s">
        <v>39</v>
      </c>
      <c r="B36" s="6">
        <v>1934373808</v>
      </c>
      <c r="C36" s="6">
        <v>1960519692</v>
      </c>
      <c r="D36" s="23">
        <v>1962290537</v>
      </c>
      <c r="E36" s="24">
        <v>2172115824</v>
      </c>
      <c r="F36" s="6">
        <v>3128133</v>
      </c>
      <c r="G36" s="25">
        <v>3128133</v>
      </c>
      <c r="H36" s="26">
        <v>1893280562</v>
      </c>
      <c r="I36" s="24">
        <v>3137173776</v>
      </c>
      <c r="J36" s="6">
        <v>3148789764</v>
      </c>
      <c r="K36" s="25">
        <v>3169281922</v>
      </c>
    </row>
    <row r="37" spans="1:11" ht="13.5">
      <c r="A37" s="22" t="s">
        <v>40</v>
      </c>
      <c r="B37" s="6">
        <v>249254563</v>
      </c>
      <c r="C37" s="6">
        <v>270479331</v>
      </c>
      <c r="D37" s="23">
        <v>350308287</v>
      </c>
      <c r="E37" s="24">
        <v>284356800</v>
      </c>
      <c r="F37" s="6">
        <v>284357</v>
      </c>
      <c r="G37" s="25">
        <v>284357</v>
      </c>
      <c r="H37" s="26">
        <v>417394124</v>
      </c>
      <c r="I37" s="24">
        <v>295111572</v>
      </c>
      <c r="J37" s="6">
        <v>293821799</v>
      </c>
      <c r="K37" s="25">
        <v>286045106</v>
      </c>
    </row>
    <row r="38" spans="1:11" ht="13.5">
      <c r="A38" s="22" t="s">
        <v>41</v>
      </c>
      <c r="B38" s="6">
        <v>82745361</v>
      </c>
      <c r="C38" s="6">
        <v>79155657</v>
      </c>
      <c r="D38" s="23">
        <v>72632752</v>
      </c>
      <c r="E38" s="24">
        <v>93273301</v>
      </c>
      <c r="F38" s="6">
        <v>93273</v>
      </c>
      <c r="G38" s="25">
        <v>93273</v>
      </c>
      <c r="H38" s="26">
        <v>72281545</v>
      </c>
      <c r="I38" s="24">
        <v>84788842</v>
      </c>
      <c r="J38" s="6">
        <v>83592818</v>
      </c>
      <c r="K38" s="25">
        <v>80172758</v>
      </c>
    </row>
    <row r="39" spans="1:11" ht="13.5">
      <c r="A39" s="22" t="s">
        <v>42</v>
      </c>
      <c r="B39" s="6">
        <v>1693139097</v>
      </c>
      <c r="C39" s="6">
        <v>1709128107</v>
      </c>
      <c r="D39" s="23">
        <v>1635006616</v>
      </c>
      <c r="E39" s="24">
        <v>1897432545</v>
      </c>
      <c r="F39" s="6">
        <v>2853450</v>
      </c>
      <c r="G39" s="25">
        <v>2853450</v>
      </c>
      <c r="H39" s="26">
        <v>1501905649</v>
      </c>
      <c r="I39" s="24">
        <v>2873340598</v>
      </c>
      <c r="J39" s="6">
        <v>2893889531</v>
      </c>
      <c r="K39" s="25">
        <v>2931668040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70536824</v>
      </c>
      <c r="C42" s="6">
        <v>70593305</v>
      </c>
      <c r="D42" s="23">
        <v>74633336</v>
      </c>
      <c r="E42" s="24">
        <v>265850635</v>
      </c>
      <c r="F42" s="6">
        <v>208134</v>
      </c>
      <c r="G42" s="25">
        <v>208134</v>
      </c>
      <c r="H42" s="26">
        <v>361585</v>
      </c>
      <c r="I42" s="24">
        <v>352138318</v>
      </c>
      <c r="J42" s="6">
        <v>317994367</v>
      </c>
      <c r="K42" s="25">
        <v>342705880</v>
      </c>
    </row>
    <row r="43" spans="1:11" ht="13.5">
      <c r="A43" s="22" t="s">
        <v>45</v>
      </c>
      <c r="B43" s="6">
        <v>-56298149</v>
      </c>
      <c r="C43" s="6">
        <v>-79357501</v>
      </c>
      <c r="D43" s="23">
        <v>-68152037</v>
      </c>
      <c r="E43" s="24">
        <v>-69280999</v>
      </c>
      <c r="F43" s="6">
        <v>-69281</v>
      </c>
      <c r="G43" s="25">
        <v>-69281</v>
      </c>
      <c r="H43" s="26">
        <v>-57987295</v>
      </c>
      <c r="I43" s="24">
        <v>-72914000</v>
      </c>
      <c r="J43" s="6">
        <v>-77371000</v>
      </c>
      <c r="K43" s="25">
        <v>-85211000</v>
      </c>
    </row>
    <row r="44" spans="1:11" ht="13.5">
      <c r="A44" s="22" t="s">
        <v>46</v>
      </c>
      <c r="B44" s="6">
        <v>-1983703</v>
      </c>
      <c r="C44" s="6">
        <v>-2860953</v>
      </c>
      <c r="D44" s="23">
        <v>-3171714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4256812</v>
      </c>
      <c r="C45" s="7">
        <v>-7368337</v>
      </c>
      <c r="D45" s="64">
        <v>-4058751</v>
      </c>
      <c r="E45" s="65">
        <v>372097646</v>
      </c>
      <c r="F45" s="7">
        <v>138853</v>
      </c>
      <c r="G45" s="66">
        <v>138853</v>
      </c>
      <c r="H45" s="67">
        <v>-61684462</v>
      </c>
      <c r="I45" s="65">
        <v>279224317</v>
      </c>
      <c r="J45" s="7">
        <v>519847684</v>
      </c>
      <c r="K45" s="66">
        <v>777342564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4256812</v>
      </c>
      <c r="C48" s="6">
        <v>-7368336</v>
      </c>
      <c r="D48" s="23">
        <v>-4058752</v>
      </c>
      <c r="E48" s="24">
        <v>1733959</v>
      </c>
      <c r="F48" s="6">
        <v>1734</v>
      </c>
      <c r="G48" s="25">
        <v>1734</v>
      </c>
      <c r="H48" s="26">
        <v>49015685</v>
      </c>
      <c r="I48" s="24">
        <v>1116578</v>
      </c>
      <c r="J48" s="6">
        <v>1207654</v>
      </c>
      <c r="K48" s="25">
        <v>1298767</v>
      </c>
    </row>
    <row r="49" spans="1:11" ht="13.5">
      <c r="A49" s="22" t="s">
        <v>50</v>
      </c>
      <c r="B49" s="6">
        <f>+B75</f>
        <v>168994183.47028252</v>
      </c>
      <c r="C49" s="6">
        <f aca="true" t="shared" si="6" ref="C49:K49">+C75</f>
        <v>182071092.98216632</v>
      </c>
      <c r="D49" s="23">
        <f t="shared" si="6"/>
        <v>266405503.42459017</v>
      </c>
      <c r="E49" s="24">
        <f t="shared" si="6"/>
        <v>157503578.55862266</v>
      </c>
      <c r="F49" s="6">
        <f t="shared" si="6"/>
        <v>251882.9327531692</v>
      </c>
      <c r="G49" s="25">
        <f t="shared" si="6"/>
        <v>251882.9327531692</v>
      </c>
      <c r="H49" s="26">
        <f t="shared" si="6"/>
        <v>350408923.1944192</v>
      </c>
      <c r="I49" s="24">
        <f t="shared" si="6"/>
        <v>165142687.3429937</v>
      </c>
      <c r="J49" s="6">
        <f t="shared" si="6"/>
        <v>159631182.4343081</v>
      </c>
      <c r="K49" s="25">
        <f t="shared" si="6"/>
        <v>145907473.02705044</v>
      </c>
    </row>
    <row r="50" spans="1:11" ht="13.5">
      <c r="A50" s="34" t="s">
        <v>51</v>
      </c>
      <c r="B50" s="7">
        <f>+B48-B49</f>
        <v>-164737371.47028252</v>
      </c>
      <c r="C50" s="7">
        <f aca="true" t="shared" si="7" ref="C50:K50">+C48-C49</f>
        <v>-189439428.98216632</v>
      </c>
      <c r="D50" s="64">
        <f t="shared" si="7"/>
        <v>-270464255.4245902</v>
      </c>
      <c r="E50" s="65">
        <f t="shared" si="7"/>
        <v>-155769619.55862266</v>
      </c>
      <c r="F50" s="7">
        <f t="shared" si="7"/>
        <v>-250148.9327531692</v>
      </c>
      <c r="G50" s="66">
        <f t="shared" si="7"/>
        <v>-250148.9327531692</v>
      </c>
      <c r="H50" s="67">
        <f t="shared" si="7"/>
        <v>-301393238.1944192</v>
      </c>
      <c r="I50" s="65">
        <f t="shared" si="7"/>
        <v>-164026109.3429937</v>
      </c>
      <c r="J50" s="7">
        <f t="shared" si="7"/>
        <v>-158423528.4343081</v>
      </c>
      <c r="K50" s="66">
        <f t="shared" si="7"/>
        <v>-144608706.02705044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1934373807</v>
      </c>
      <c r="C53" s="6">
        <v>1960519692</v>
      </c>
      <c r="D53" s="23">
        <v>1962290537</v>
      </c>
      <c r="E53" s="24">
        <v>1128313188</v>
      </c>
      <c r="F53" s="6">
        <v>2156892030</v>
      </c>
      <c r="G53" s="25">
        <v>2156892030</v>
      </c>
      <c r="H53" s="26">
        <v>1135118694</v>
      </c>
      <c r="I53" s="24">
        <v>2160510236</v>
      </c>
      <c r="J53" s="6">
        <v>2229890458</v>
      </c>
      <c r="K53" s="25">
        <v>2307864930</v>
      </c>
    </row>
    <row r="54" spans="1:11" ht="13.5">
      <c r="A54" s="22" t="s">
        <v>97</v>
      </c>
      <c r="B54" s="6">
        <v>73151656</v>
      </c>
      <c r="C54" s="6">
        <v>67910967</v>
      </c>
      <c r="D54" s="23">
        <v>73321534</v>
      </c>
      <c r="E54" s="24">
        <v>83101139</v>
      </c>
      <c r="F54" s="6">
        <v>74101139</v>
      </c>
      <c r="G54" s="25">
        <v>74101139</v>
      </c>
      <c r="H54" s="26">
        <v>105420367</v>
      </c>
      <c r="I54" s="24">
        <v>77806066</v>
      </c>
      <c r="J54" s="6">
        <v>81696370</v>
      </c>
      <c r="K54" s="25">
        <v>85781187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33366848</v>
      </c>
      <c r="F55" s="6">
        <v>33538891</v>
      </c>
      <c r="G55" s="25">
        <v>33538891</v>
      </c>
      <c r="H55" s="26">
        <v>0</v>
      </c>
      <c r="I55" s="24">
        <v>66179000</v>
      </c>
      <c r="J55" s="6">
        <v>75759000</v>
      </c>
      <c r="K55" s="25">
        <v>79089000</v>
      </c>
    </row>
    <row r="56" spans="1:11" ht="13.5">
      <c r="A56" s="22" t="s">
        <v>55</v>
      </c>
      <c r="B56" s="6">
        <v>13177104</v>
      </c>
      <c r="C56" s="6">
        <v>13097233</v>
      </c>
      <c r="D56" s="23">
        <v>17235175</v>
      </c>
      <c r="E56" s="24">
        <v>23930746</v>
      </c>
      <c r="F56" s="6">
        <v>18001845</v>
      </c>
      <c r="G56" s="25">
        <v>18001845</v>
      </c>
      <c r="H56" s="26">
        <v>13059226</v>
      </c>
      <c r="I56" s="24">
        <v>23930747</v>
      </c>
      <c r="J56" s="6">
        <v>25522055</v>
      </c>
      <c r="K56" s="25">
        <v>28601532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19419825</v>
      </c>
      <c r="F59" s="6">
        <v>0</v>
      </c>
      <c r="G59" s="25">
        <v>0</v>
      </c>
      <c r="H59" s="26">
        <v>0</v>
      </c>
      <c r="I59" s="24">
        <v>20585014</v>
      </c>
      <c r="J59" s="6">
        <v>21758360</v>
      </c>
      <c r="K59" s="25">
        <v>22976828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19419825</v>
      </c>
      <c r="G60" s="25">
        <v>19419825</v>
      </c>
      <c r="H60" s="26">
        <v>19419825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1000</v>
      </c>
      <c r="E63" s="91">
        <v>1000</v>
      </c>
      <c r="F63" s="92">
        <v>1000</v>
      </c>
      <c r="G63" s="93">
        <v>1000</v>
      </c>
      <c r="H63" s="94">
        <v>1000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1423</v>
      </c>
      <c r="F65" s="92">
        <v>1423</v>
      </c>
      <c r="G65" s="93">
        <v>1423</v>
      </c>
      <c r="H65" s="94">
        <v>1423</v>
      </c>
      <c r="I65" s="91">
        <v>1423</v>
      </c>
      <c r="J65" s="92">
        <v>1455</v>
      </c>
      <c r="K65" s="93">
        <v>1472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0.6057251315404194</v>
      </c>
      <c r="C70" s="5">
        <f aca="true" t="shared" si="8" ref="C70:K70">IF(ISERROR(C71/C72),0,(C71/C72))</f>
        <v>0.6877156699095567</v>
      </c>
      <c r="D70" s="5">
        <f t="shared" si="8"/>
        <v>0.7381037916454533</v>
      </c>
      <c r="E70" s="5">
        <f t="shared" si="8"/>
        <v>0.93111111815639</v>
      </c>
      <c r="F70" s="5">
        <f t="shared" si="8"/>
        <v>0.0007596873886678056</v>
      </c>
      <c r="G70" s="5">
        <f t="shared" si="8"/>
        <v>0.0007596873886678056</v>
      </c>
      <c r="H70" s="5">
        <f t="shared" si="8"/>
        <v>0.7078039535019648</v>
      </c>
      <c r="I70" s="5">
        <f t="shared" si="8"/>
        <v>0.8275819921073183</v>
      </c>
      <c r="J70" s="5">
        <f t="shared" si="8"/>
        <v>0.7929067106524185</v>
      </c>
      <c r="K70" s="5">
        <f t="shared" si="8"/>
        <v>0.7926462795603288</v>
      </c>
    </row>
    <row r="71" spans="1:11" ht="12.75" hidden="1">
      <c r="A71" s="1" t="s">
        <v>103</v>
      </c>
      <c r="B71" s="1">
        <f>+B83</f>
        <v>278288574</v>
      </c>
      <c r="C71" s="1">
        <f aca="true" t="shared" si="9" ref="C71:K71">+C83</f>
        <v>330828182</v>
      </c>
      <c r="D71" s="1">
        <f t="shared" si="9"/>
        <v>358632013</v>
      </c>
      <c r="E71" s="1">
        <f t="shared" si="9"/>
        <v>554782512</v>
      </c>
      <c r="F71" s="1">
        <f t="shared" si="9"/>
        <v>443831</v>
      </c>
      <c r="G71" s="1">
        <f t="shared" si="9"/>
        <v>443831</v>
      </c>
      <c r="H71" s="1">
        <f t="shared" si="9"/>
        <v>379790709</v>
      </c>
      <c r="I71" s="1">
        <f t="shared" si="9"/>
        <v>610823765</v>
      </c>
      <c r="J71" s="1">
        <f t="shared" si="9"/>
        <v>514766031</v>
      </c>
      <c r="K71" s="1">
        <f t="shared" si="9"/>
        <v>542995911</v>
      </c>
    </row>
    <row r="72" spans="1:11" ht="12.75" hidden="1">
      <c r="A72" s="1" t="s">
        <v>104</v>
      </c>
      <c r="B72" s="1">
        <f>+B77</f>
        <v>459430457</v>
      </c>
      <c r="C72" s="1">
        <f aca="true" t="shared" si="10" ref="C72:K72">+C77</f>
        <v>481053721</v>
      </c>
      <c r="D72" s="1">
        <f t="shared" si="10"/>
        <v>485882903</v>
      </c>
      <c r="E72" s="1">
        <f t="shared" si="10"/>
        <v>595828469</v>
      </c>
      <c r="F72" s="1">
        <f t="shared" si="10"/>
        <v>584228469</v>
      </c>
      <c r="G72" s="1">
        <f t="shared" si="10"/>
        <v>584228469</v>
      </c>
      <c r="H72" s="1">
        <f t="shared" si="10"/>
        <v>536576134</v>
      </c>
      <c r="I72" s="1">
        <f t="shared" si="10"/>
        <v>738082475</v>
      </c>
      <c r="J72" s="1">
        <f t="shared" si="10"/>
        <v>649213866</v>
      </c>
      <c r="K72" s="1">
        <f t="shared" si="10"/>
        <v>685041897</v>
      </c>
    </row>
    <row r="73" spans="1:11" ht="12.75" hidden="1">
      <c r="A73" s="1" t="s">
        <v>105</v>
      </c>
      <c r="B73" s="1">
        <f>+B74</f>
        <v>6908584.166666669</v>
      </c>
      <c r="C73" s="1">
        <f aca="true" t="shared" si="11" ref="C73:K73">+(C78+C80+C81+C82)-(B78+B80+B81+B82)</f>
        <v>10829242</v>
      </c>
      <c r="D73" s="1">
        <f t="shared" si="11"/>
        <v>-2790005</v>
      </c>
      <c r="E73" s="1">
        <f t="shared" si="11"/>
        <v>7114695</v>
      </c>
      <c r="F73" s="1">
        <f>+(F78+F80+F81+F82)-(D78+D80+D81+D82)</f>
        <v>-94229192</v>
      </c>
      <c r="G73" s="1">
        <f>+(G78+G80+G81+G82)-(D78+D80+D81+D82)</f>
        <v>-94229192</v>
      </c>
      <c r="H73" s="1">
        <f>+(H78+H80+H81+H82)-(D78+D80+D81+D82)</f>
        <v>-349146</v>
      </c>
      <c r="I73" s="1">
        <f>+(I78+I80+I81+I82)-(E78+E80+E81+E82)</f>
        <v>14173381</v>
      </c>
      <c r="J73" s="1">
        <f t="shared" si="11"/>
        <v>6415619</v>
      </c>
      <c r="K73" s="1">
        <f t="shared" si="11"/>
        <v>6673963</v>
      </c>
    </row>
    <row r="74" spans="1:11" ht="12.75" hidden="1">
      <c r="A74" s="1" t="s">
        <v>106</v>
      </c>
      <c r="B74" s="1">
        <f>+TREND(C74:E74)</f>
        <v>6908584.166666669</v>
      </c>
      <c r="C74" s="1">
        <f>+C73</f>
        <v>10829242</v>
      </c>
      <c r="D74" s="1">
        <f aca="true" t="shared" si="12" ref="D74:K74">+D73</f>
        <v>-2790005</v>
      </c>
      <c r="E74" s="1">
        <f t="shared" si="12"/>
        <v>7114695</v>
      </c>
      <c r="F74" s="1">
        <f t="shared" si="12"/>
        <v>-94229192</v>
      </c>
      <c r="G74" s="1">
        <f t="shared" si="12"/>
        <v>-94229192</v>
      </c>
      <c r="H74" s="1">
        <f t="shared" si="12"/>
        <v>-349146</v>
      </c>
      <c r="I74" s="1">
        <f t="shared" si="12"/>
        <v>14173381</v>
      </c>
      <c r="J74" s="1">
        <f t="shared" si="12"/>
        <v>6415619</v>
      </c>
      <c r="K74" s="1">
        <f t="shared" si="12"/>
        <v>6673963</v>
      </c>
    </row>
    <row r="75" spans="1:11" ht="12.75" hidden="1">
      <c r="A75" s="1" t="s">
        <v>107</v>
      </c>
      <c r="B75" s="1">
        <f>+B84-(((B80+B81+B78)*B70)-B79)</f>
        <v>168994183.47028252</v>
      </c>
      <c r="C75" s="1">
        <f aca="true" t="shared" si="13" ref="C75:K75">+C84-(((C80+C81+C78)*C70)-C79)</f>
        <v>182071092.98216632</v>
      </c>
      <c r="D75" s="1">
        <f t="shared" si="13"/>
        <v>266405503.42459017</v>
      </c>
      <c r="E75" s="1">
        <f t="shared" si="13"/>
        <v>157503578.55862266</v>
      </c>
      <c r="F75" s="1">
        <f t="shared" si="13"/>
        <v>251882.9327531692</v>
      </c>
      <c r="G75" s="1">
        <f t="shared" si="13"/>
        <v>251882.9327531692</v>
      </c>
      <c r="H75" s="1">
        <f t="shared" si="13"/>
        <v>350408923.1944192</v>
      </c>
      <c r="I75" s="1">
        <f t="shared" si="13"/>
        <v>165142687.3429937</v>
      </c>
      <c r="J75" s="1">
        <f t="shared" si="13"/>
        <v>159631182.4343081</v>
      </c>
      <c r="K75" s="1">
        <f t="shared" si="13"/>
        <v>145907473.02705044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459430457</v>
      </c>
      <c r="C77" s="3">
        <v>481053721</v>
      </c>
      <c r="D77" s="3">
        <v>485882903</v>
      </c>
      <c r="E77" s="3">
        <v>595828469</v>
      </c>
      <c r="F77" s="3">
        <v>584228469</v>
      </c>
      <c r="G77" s="3">
        <v>584228469</v>
      </c>
      <c r="H77" s="3">
        <v>536576134</v>
      </c>
      <c r="I77" s="3">
        <v>738082475</v>
      </c>
      <c r="J77" s="3">
        <v>649213866</v>
      </c>
      <c r="K77" s="3">
        <v>685041897</v>
      </c>
    </row>
    <row r="78" spans="1:11" ht="12.75" hidden="1">
      <c r="A78" s="2" t="s">
        <v>65</v>
      </c>
      <c r="B78" s="3">
        <v>503196</v>
      </c>
      <c r="C78" s="3">
        <v>482515</v>
      </c>
      <c r="D78" s="3">
        <v>494034</v>
      </c>
      <c r="E78" s="3">
        <v>538612</v>
      </c>
      <c r="F78" s="3">
        <v>539</v>
      </c>
      <c r="G78" s="3">
        <v>539</v>
      </c>
      <c r="H78" s="3">
        <v>0</v>
      </c>
      <c r="I78" s="3">
        <v>1093733</v>
      </c>
      <c r="J78" s="3">
        <v>1263886</v>
      </c>
      <c r="K78" s="3">
        <v>1937344</v>
      </c>
    </row>
    <row r="79" spans="1:11" ht="12.75" hidden="1">
      <c r="A79" s="2" t="s">
        <v>66</v>
      </c>
      <c r="B79" s="3">
        <v>220692099</v>
      </c>
      <c r="C79" s="3">
        <v>248181342</v>
      </c>
      <c r="D79" s="3">
        <v>335252559</v>
      </c>
      <c r="E79" s="3">
        <v>251960456</v>
      </c>
      <c r="F79" s="3">
        <v>251960</v>
      </c>
      <c r="G79" s="3">
        <v>251960</v>
      </c>
      <c r="H79" s="3">
        <v>402400572</v>
      </c>
      <c r="I79" s="3">
        <v>260826653</v>
      </c>
      <c r="J79" s="3">
        <v>256393024</v>
      </c>
      <c r="K79" s="3">
        <v>247927625</v>
      </c>
    </row>
    <row r="80" spans="1:11" ht="12.75" hidden="1">
      <c r="A80" s="2" t="s">
        <v>67</v>
      </c>
      <c r="B80" s="3">
        <v>56566412</v>
      </c>
      <c r="C80" s="3">
        <v>55640745</v>
      </c>
      <c r="D80" s="3">
        <v>54983309</v>
      </c>
      <c r="E80" s="3">
        <v>100906721</v>
      </c>
      <c r="F80" s="3">
        <v>100907</v>
      </c>
      <c r="G80" s="3">
        <v>100907</v>
      </c>
      <c r="H80" s="3">
        <v>58494724</v>
      </c>
      <c r="I80" s="3">
        <v>114524981</v>
      </c>
      <c r="J80" s="3">
        <v>120770447</v>
      </c>
      <c r="K80" s="3">
        <v>126770952</v>
      </c>
    </row>
    <row r="81" spans="1:11" ht="12.75" hidden="1">
      <c r="A81" s="2" t="s">
        <v>68</v>
      </c>
      <c r="B81" s="3">
        <v>28279196</v>
      </c>
      <c r="C81" s="3">
        <v>40006946</v>
      </c>
      <c r="D81" s="3">
        <v>37798232</v>
      </c>
      <c r="E81" s="3">
        <v>0</v>
      </c>
      <c r="F81" s="3">
        <v>0</v>
      </c>
      <c r="G81" s="3">
        <v>0</v>
      </c>
      <c r="H81" s="3">
        <v>14960148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942597</v>
      </c>
      <c r="C82" s="3">
        <v>990437</v>
      </c>
      <c r="D82" s="3">
        <v>1055063</v>
      </c>
      <c r="E82" s="3">
        <v>0</v>
      </c>
      <c r="F82" s="3">
        <v>0</v>
      </c>
      <c r="G82" s="3">
        <v>0</v>
      </c>
      <c r="H82" s="3">
        <v>20526620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278288574</v>
      </c>
      <c r="C83" s="3">
        <v>330828182</v>
      </c>
      <c r="D83" s="3">
        <v>358632013</v>
      </c>
      <c r="E83" s="3">
        <v>554782512</v>
      </c>
      <c r="F83" s="3">
        <v>443831</v>
      </c>
      <c r="G83" s="3">
        <v>443831</v>
      </c>
      <c r="H83" s="3">
        <v>379790709</v>
      </c>
      <c r="I83" s="3">
        <v>610823765</v>
      </c>
      <c r="J83" s="3">
        <v>514766031</v>
      </c>
      <c r="K83" s="3">
        <v>542995911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15835059</v>
      </c>
      <c r="C5" s="6">
        <v>16221966</v>
      </c>
      <c r="D5" s="23">
        <v>17799341</v>
      </c>
      <c r="E5" s="24">
        <v>20340678</v>
      </c>
      <c r="F5" s="6">
        <v>19875808</v>
      </c>
      <c r="G5" s="25">
        <v>19875808</v>
      </c>
      <c r="H5" s="26">
        <v>0</v>
      </c>
      <c r="I5" s="24">
        <v>21272655</v>
      </c>
      <c r="J5" s="6">
        <v>22549014</v>
      </c>
      <c r="K5" s="25">
        <v>23901955</v>
      </c>
    </row>
    <row r="6" spans="1:11" ht="13.5">
      <c r="A6" s="22" t="s">
        <v>18</v>
      </c>
      <c r="B6" s="6">
        <v>111255685</v>
      </c>
      <c r="C6" s="6">
        <v>128722950</v>
      </c>
      <c r="D6" s="23">
        <v>131777755</v>
      </c>
      <c r="E6" s="24">
        <v>142569046</v>
      </c>
      <c r="F6" s="6">
        <v>144064177</v>
      </c>
      <c r="G6" s="25">
        <v>144064177</v>
      </c>
      <c r="H6" s="26">
        <v>0</v>
      </c>
      <c r="I6" s="24">
        <v>155103974</v>
      </c>
      <c r="J6" s="6">
        <v>164410213</v>
      </c>
      <c r="K6" s="25">
        <v>174274825</v>
      </c>
    </row>
    <row r="7" spans="1:11" ht="13.5">
      <c r="A7" s="22" t="s">
        <v>19</v>
      </c>
      <c r="B7" s="6">
        <v>583166</v>
      </c>
      <c r="C7" s="6">
        <v>1101572</v>
      </c>
      <c r="D7" s="23">
        <v>1049246</v>
      </c>
      <c r="E7" s="24">
        <v>1303833</v>
      </c>
      <c r="F7" s="6">
        <v>1303833</v>
      </c>
      <c r="G7" s="25">
        <v>1303833</v>
      </c>
      <c r="H7" s="26">
        <v>0</v>
      </c>
      <c r="I7" s="24">
        <v>1395102</v>
      </c>
      <c r="J7" s="6">
        <v>1478808</v>
      </c>
      <c r="K7" s="25">
        <v>1567536</v>
      </c>
    </row>
    <row r="8" spans="1:11" ht="13.5">
      <c r="A8" s="22" t="s">
        <v>20</v>
      </c>
      <c r="B8" s="6">
        <v>82878721</v>
      </c>
      <c r="C8" s="6">
        <v>85568721</v>
      </c>
      <c r="D8" s="23">
        <v>82741019</v>
      </c>
      <c r="E8" s="24">
        <v>82579998</v>
      </c>
      <c r="F8" s="6">
        <v>82579998</v>
      </c>
      <c r="G8" s="25">
        <v>82579998</v>
      </c>
      <c r="H8" s="26">
        <v>0</v>
      </c>
      <c r="I8" s="24">
        <v>90366999</v>
      </c>
      <c r="J8" s="6">
        <v>95789020</v>
      </c>
      <c r="K8" s="25">
        <v>101536362</v>
      </c>
    </row>
    <row r="9" spans="1:11" ht="13.5">
      <c r="A9" s="22" t="s">
        <v>21</v>
      </c>
      <c r="B9" s="6">
        <v>26136950</v>
      </c>
      <c r="C9" s="6">
        <v>35308146</v>
      </c>
      <c r="D9" s="23">
        <v>39547875</v>
      </c>
      <c r="E9" s="24">
        <v>56918117</v>
      </c>
      <c r="F9" s="6">
        <v>60450322</v>
      </c>
      <c r="G9" s="25">
        <v>60450322</v>
      </c>
      <c r="H9" s="26">
        <v>0</v>
      </c>
      <c r="I9" s="24">
        <v>63957150</v>
      </c>
      <c r="J9" s="6">
        <v>67794579</v>
      </c>
      <c r="K9" s="25">
        <v>71862255</v>
      </c>
    </row>
    <row r="10" spans="1:11" ht="25.5">
      <c r="A10" s="27" t="s">
        <v>96</v>
      </c>
      <c r="B10" s="28">
        <f>SUM(B5:B9)</f>
        <v>236689581</v>
      </c>
      <c r="C10" s="29">
        <f aca="true" t="shared" si="0" ref="C10:K10">SUM(C5:C9)</f>
        <v>266923355</v>
      </c>
      <c r="D10" s="30">
        <f t="shared" si="0"/>
        <v>272915236</v>
      </c>
      <c r="E10" s="28">
        <f t="shared" si="0"/>
        <v>303711672</v>
      </c>
      <c r="F10" s="29">
        <f t="shared" si="0"/>
        <v>308274138</v>
      </c>
      <c r="G10" s="31">
        <f t="shared" si="0"/>
        <v>308274138</v>
      </c>
      <c r="H10" s="32">
        <f t="shared" si="0"/>
        <v>0</v>
      </c>
      <c r="I10" s="28">
        <f t="shared" si="0"/>
        <v>332095880</v>
      </c>
      <c r="J10" s="29">
        <f t="shared" si="0"/>
        <v>352021634</v>
      </c>
      <c r="K10" s="31">
        <f t="shared" si="0"/>
        <v>373142933</v>
      </c>
    </row>
    <row r="11" spans="1:11" ht="13.5">
      <c r="A11" s="22" t="s">
        <v>22</v>
      </c>
      <c r="B11" s="6">
        <v>74798709</v>
      </c>
      <c r="C11" s="6">
        <v>80810390</v>
      </c>
      <c r="D11" s="23">
        <v>95647405</v>
      </c>
      <c r="E11" s="24">
        <v>93590546</v>
      </c>
      <c r="F11" s="6">
        <v>98459853</v>
      </c>
      <c r="G11" s="25">
        <v>98459853</v>
      </c>
      <c r="H11" s="26">
        <v>0</v>
      </c>
      <c r="I11" s="24">
        <v>105019841</v>
      </c>
      <c r="J11" s="6">
        <v>110270833</v>
      </c>
      <c r="K11" s="25">
        <v>114681667</v>
      </c>
    </row>
    <row r="12" spans="1:11" ht="13.5">
      <c r="A12" s="22" t="s">
        <v>23</v>
      </c>
      <c r="B12" s="6">
        <v>6676993</v>
      </c>
      <c r="C12" s="6">
        <v>6891541</v>
      </c>
      <c r="D12" s="23">
        <v>7196419</v>
      </c>
      <c r="E12" s="24">
        <v>9083085</v>
      </c>
      <c r="F12" s="6">
        <v>9501117</v>
      </c>
      <c r="G12" s="25">
        <v>9501117</v>
      </c>
      <c r="H12" s="26">
        <v>0</v>
      </c>
      <c r="I12" s="24">
        <v>10166195</v>
      </c>
      <c r="J12" s="6">
        <v>10674504</v>
      </c>
      <c r="K12" s="25">
        <v>11101485</v>
      </c>
    </row>
    <row r="13" spans="1:11" ht="13.5">
      <c r="A13" s="22" t="s">
        <v>97</v>
      </c>
      <c r="B13" s="6">
        <v>57015081</v>
      </c>
      <c r="C13" s="6">
        <v>58186349</v>
      </c>
      <c r="D13" s="23">
        <v>58861326</v>
      </c>
      <c r="E13" s="24">
        <v>59672592</v>
      </c>
      <c r="F13" s="6">
        <v>58872593</v>
      </c>
      <c r="G13" s="25">
        <v>58872593</v>
      </c>
      <c r="H13" s="26">
        <v>0</v>
      </c>
      <c r="I13" s="24">
        <v>58872591</v>
      </c>
      <c r="J13" s="6">
        <v>61816221</v>
      </c>
      <c r="K13" s="25">
        <v>64288870</v>
      </c>
    </row>
    <row r="14" spans="1:11" ht="13.5">
      <c r="A14" s="22" t="s">
        <v>24</v>
      </c>
      <c r="B14" s="6">
        <v>8338647</v>
      </c>
      <c r="C14" s="6">
        <v>10202243</v>
      </c>
      <c r="D14" s="23">
        <v>16591267</v>
      </c>
      <c r="E14" s="24">
        <v>17835803</v>
      </c>
      <c r="F14" s="6">
        <v>17835803</v>
      </c>
      <c r="G14" s="25">
        <v>17835803</v>
      </c>
      <c r="H14" s="26">
        <v>0</v>
      </c>
      <c r="I14" s="24">
        <v>17845133</v>
      </c>
      <c r="J14" s="6">
        <v>18737390</v>
      </c>
      <c r="K14" s="25">
        <v>19486885</v>
      </c>
    </row>
    <row r="15" spans="1:11" ht="13.5">
      <c r="A15" s="22" t="s">
        <v>25</v>
      </c>
      <c r="B15" s="6">
        <v>54339271</v>
      </c>
      <c r="C15" s="6">
        <v>62245242</v>
      </c>
      <c r="D15" s="23">
        <v>63578374</v>
      </c>
      <c r="E15" s="24">
        <v>60643387</v>
      </c>
      <c r="F15" s="6">
        <v>59484838</v>
      </c>
      <c r="G15" s="25">
        <v>59484838</v>
      </c>
      <c r="H15" s="26">
        <v>0</v>
      </c>
      <c r="I15" s="24">
        <v>62871421</v>
      </c>
      <c r="J15" s="6">
        <v>66014992</v>
      </c>
      <c r="K15" s="25">
        <v>68655592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161742226</v>
      </c>
      <c r="C17" s="6">
        <v>149505151</v>
      </c>
      <c r="D17" s="23">
        <v>153047131</v>
      </c>
      <c r="E17" s="24">
        <v>96093074</v>
      </c>
      <c r="F17" s="6">
        <v>103405423</v>
      </c>
      <c r="G17" s="25">
        <v>103405423</v>
      </c>
      <c r="H17" s="26">
        <v>0</v>
      </c>
      <c r="I17" s="24">
        <v>102215068</v>
      </c>
      <c r="J17" s="6">
        <v>107325821</v>
      </c>
      <c r="K17" s="25">
        <v>111618854</v>
      </c>
    </row>
    <row r="18" spans="1:11" ht="13.5">
      <c r="A18" s="34" t="s">
        <v>28</v>
      </c>
      <c r="B18" s="35">
        <f>SUM(B11:B17)</f>
        <v>362910927</v>
      </c>
      <c r="C18" s="36">
        <f aca="true" t="shared" si="1" ref="C18:K18">SUM(C11:C17)</f>
        <v>367840916</v>
      </c>
      <c r="D18" s="37">
        <f t="shared" si="1"/>
        <v>394921922</v>
      </c>
      <c r="E18" s="35">
        <f t="shared" si="1"/>
        <v>336918487</v>
      </c>
      <c r="F18" s="36">
        <f t="shared" si="1"/>
        <v>347559627</v>
      </c>
      <c r="G18" s="38">
        <f t="shared" si="1"/>
        <v>347559627</v>
      </c>
      <c r="H18" s="39">
        <f t="shared" si="1"/>
        <v>0</v>
      </c>
      <c r="I18" s="35">
        <f t="shared" si="1"/>
        <v>356990249</v>
      </c>
      <c r="J18" s="36">
        <f t="shared" si="1"/>
        <v>374839761</v>
      </c>
      <c r="K18" s="38">
        <f t="shared" si="1"/>
        <v>389833353</v>
      </c>
    </row>
    <row r="19" spans="1:11" ht="13.5">
      <c r="A19" s="34" t="s">
        <v>29</v>
      </c>
      <c r="B19" s="40">
        <f>+B10-B18</f>
        <v>-126221346</v>
      </c>
      <c r="C19" s="41">
        <f aca="true" t="shared" si="2" ref="C19:K19">+C10-C18</f>
        <v>-100917561</v>
      </c>
      <c r="D19" s="42">
        <f t="shared" si="2"/>
        <v>-122006686</v>
      </c>
      <c r="E19" s="40">
        <f t="shared" si="2"/>
        <v>-33206815</v>
      </c>
      <c r="F19" s="41">
        <f t="shared" si="2"/>
        <v>-39285489</v>
      </c>
      <c r="G19" s="43">
        <f t="shared" si="2"/>
        <v>-39285489</v>
      </c>
      <c r="H19" s="44">
        <f t="shared" si="2"/>
        <v>0</v>
      </c>
      <c r="I19" s="40">
        <f t="shared" si="2"/>
        <v>-24894369</v>
      </c>
      <c r="J19" s="41">
        <f t="shared" si="2"/>
        <v>-22818127</v>
      </c>
      <c r="K19" s="43">
        <f t="shared" si="2"/>
        <v>-16690420</v>
      </c>
    </row>
    <row r="20" spans="1:11" ht="13.5">
      <c r="A20" s="22" t="s">
        <v>30</v>
      </c>
      <c r="B20" s="24">
        <v>62156934</v>
      </c>
      <c r="C20" s="6">
        <v>59864687</v>
      </c>
      <c r="D20" s="23">
        <v>48498602</v>
      </c>
      <c r="E20" s="24">
        <v>98761001</v>
      </c>
      <c r="F20" s="6">
        <v>98761001</v>
      </c>
      <c r="G20" s="25">
        <v>98761001</v>
      </c>
      <c r="H20" s="26">
        <v>0</v>
      </c>
      <c r="I20" s="24">
        <v>64927000</v>
      </c>
      <c r="J20" s="6">
        <v>68822620</v>
      </c>
      <c r="K20" s="25">
        <v>72951976</v>
      </c>
    </row>
    <row r="21" spans="1:11" ht="13.5">
      <c r="A21" s="22" t="s">
        <v>98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99</v>
      </c>
      <c r="B22" s="51">
        <f>SUM(B19:B21)</f>
        <v>-64064412</v>
      </c>
      <c r="C22" s="52">
        <f aca="true" t="shared" si="3" ref="C22:K22">SUM(C19:C21)</f>
        <v>-41052874</v>
      </c>
      <c r="D22" s="53">
        <f t="shared" si="3"/>
        <v>-73508084</v>
      </c>
      <c r="E22" s="51">
        <f t="shared" si="3"/>
        <v>65554186</v>
      </c>
      <c r="F22" s="52">
        <f t="shared" si="3"/>
        <v>59475512</v>
      </c>
      <c r="G22" s="54">
        <f t="shared" si="3"/>
        <v>59475512</v>
      </c>
      <c r="H22" s="55">
        <f t="shared" si="3"/>
        <v>0</v>
      </c>
      <c r="I22" s="51">
        <f t="shared" si="3"/>
        <v>40032631</v>
      </c>
      <c r="J22" s="52">
        <f t="shared" si="3"/>
        <v>46004493</v>
      </c>
      <c r="K22" s="54">
        <f t="shared" si="3"/>
        <v>56261556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-64064412</v>
      </c>
      <c r="C24" s="41">
        <f aca="true" t="shared" si="4" ref="C24:K24">SUM(C22:C23)</f>
        <v>-41052874</v>
      </c>
      <c r="D24" s="42">
        <f t="shared" si="4"/>
        <v>-73508084</v>
      </c>
      <c r="E24" s="40">
        <f t="shared" si="4"/>
        <v>65554186</v>
      </c>
      <c r="F24" s="41">
        <f t="shared" si="4"/>
        <v>59475512</v>
      </c>
      <c r="G24" s="43">
        <f t="shared" si="4"/>
        <v>59475512</v>
      </c>
      <c r="H24" s="44">
        <f t="shared" si="4"/>
        <v>0</v>
      </c>
      <c r="I24" s="40">
        <f t="shared" si="4"/>
        <v>40032631</v>
      </c>
      <c r="J24" s="41">
        <f t="shared" si="4"/>
        <v>46004493</v>
      </c>
      <c r="K24" s="43">
        <f t="shared" si="4"/>
        <v>56261556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45597961</v>
      </c>
      <c r="C27" s="7">
        <v>37025889</v>
      </c>
      <c r="D27" s="64">
        <v>49447041</v>
      </c>
      <c r="E27" s="65">
        <v>98761001</v>
      </c>
      <c r="F27" s="7">
        <v>98761001</v>
      </c>
      <c r="G27" s="66">
        <v>98761001</v>
      </c>
      <c r="H27" s="67">
        <v>0</v>
      </c>
      <c r="I27" s="65">
        <v>64927000</v>
      </c>
      <c r="J27" s="7">
        <v>68822537</v>
      </c>
      <c r="K27" s="66">
        <v>72952269</v>
      </c>
    </row>
    <row r="28" spans="1:11" ht="13.5">
      <c r="A28" s="68" t="s">
        <v>30</v>
      </c>
      <c r="B28" s="6">
        <v>44175660</v>
      </c>
      <c r="C28" s="6">
        <v>0</v>
      </c>
      <c r="D28" s="23">
        <v>0</v>
      </c>
      <c r="E28" s="24">
        <v>98761001</v>
      </c>
      <c r="F28" s="6">
        <v>98761001</v>
      </c>
      <c r="G28" s="25">
        <v>98761001</v>
      </c>
      <c r="H28" s="26">
        <v>0</v>
      </c>
      <c r="I28" s="24">
        <v>64927000</v>
      </c>
      <c r="J28" s="6">
        <v>68822537</v>
      </c>
      <c r="K28" s="25">
        <v>72952269</v>
      </c>
    </row>
    <row r="29" spans="1:11" ht="13.5">
      <c r="A29" s="22" t="s">
        <v>101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1422301</v>
      </c>
      <c r="C31" s="6">
        <v>37025889</v>
      </c>
      <c r="D31" s="23">
        <v>49447041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45597961</v>
      </c>
      <c r="C32" s="7">
        <f aca="true" t="shared" si="5" ref="C32:K32">SUM(C28:C31)</f>
        <v>37025889</v>
      </c>
      <c r="D32" s="64">
        <f t="shared" si="5"/>
        <v>49447041</v>
      </c>
      <c r="E32" s="65">
        <f t="shared" si="5"/>
        <v>98761001</v>
      </c>
      <c r="F32" s="7">
        <f t="shared" si="5"/>
        <v>98761001</v>
      </c>
      <c r="G32" s="66">
        <f t="shared" si="5"/>
        <v>98761001</v>
      </c>
      <c r="H32" s="67">
        <f t="shared" si="5"/>
        <v>0</v>
      </c>
      <c r="I32" s="65">
        <f t="shared" si="5"/>
        <v>64927000</v>
      </c>
      <c r="J32" s="7">
        <f t="shared" si="5"/>
        <v>68822537</v>
      </c>
      <c r="K32" s="66">
        <f t="shared" si="5"/>
        <v>72952269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23035348</v>
      </c>
      <c r="C35" s="6">
        <v>23472699</v>
      </c>
      <c r="D35" s="23">
        <v>23431569</v>
      </c>
      <c r="E35" s="24">
        <v>369814253</v>
      </c>
      <c r="F35" s="6">
        <v>369814253</v>
      </c>
      <c r="G35" s="25">
        <v>369814253</v>
      </c>
      <c r="H35" s="26">
        <v>122245287</v>
      </c>
      <c r="I35" s="24">
        <v>317261834</v>
      </c>
      <c r="J35" s="6">
        <v>336297544</v>
      </c>
      <c r="K35" s="25">
        <v>356475398</v>
      </c>
    </row>
    <row r="36" spans="1:11" ht="13.5">
      <c r="A36" s="22" t="s">
        <v>39</v>
      </c>
      <c r="B36" s="6">
        <v>1025331110</v>
      </c>
      <c r="C36" s="6">
        <v>1024055374</v>
      </c>
      <c r="D36" s="23">
        <v>1008063861</v>
      </c>
      <c r="E36" s="24">
        <v>1047427369</v>
      </c>
      <c r="F36" s="6">
        <v>1047427369</v>
      </c>
      <c r="G36" s="25">
        <v>1047427369</v>
      </c>
      <c r="H36" s="26">
        <v>1013913408</v>
      </c>
      <c r="I36" s="24">
        <v>1008063861</v>
      </c>
      <c r="J36" s="6">
        <v>1068426582</v>
      </c>
      <c r="K36" s="25">
        <v>1132411068</v>
      </c>
    </row>
    <row r="37" spans="1:11" ht="13.5">
      <c r="A37" s="22" t="s">
        <v>40</v>
      </c>
      <c r="B37" s="6">
        <v>137876139</v>
      </c>
      <c r="C37" s="6">
        <v>165797740</v>
      </c>
      <c r="D37" s="23">
        <v>224872117</v>
      </c>
      <c r="E37" s="24">
        <v>173147450</v>
      </c>
      <c r="F37" s="6">
        <v>173147450</v>
      </c>
      <c r="G37" s="25">
        <v>173147450</v>
      </c>
      <c r="H37" s="26">
        <v>186308379</v>
      </c>
      <c r="I37" s="24">
        <v>218328350</v>
      </c>
      <c r="J37" s="6">
        <v>230296732</v>
      </c>
      <c r="K37" s="25">
        <v>243883217</v>
      </c>
    </row>
    <row r="38" spans="1:11" ht="13.5">
      <c r="A38" s="22" t="s">
        <v>41</v>
      </c>
      <c r="B38" s="6">
        <v>26558659</v>
      </c>
      <c r="C38" s="6">
        <v>27415767</v>
      </c>
      <c r="D38" s="23">
        <v>25563995</v>
      </c>
      <c r="E38" s="24">
        <v>315435287</v>
      </c>
      <c r="F38" s="6">
        <v>315435287</v>
      </c>
      <c r="G38" s="25">
        <v>315435287</v>
      </c>
      <c r="H38" s="26">
        <v>8576133</v>
      </c>
      <c r="I38" s="24">
        <v>25563995</v>
      </c>
      <c r="J38" s="6">
        <v>26079649</v>
      </c>
      <c r="K38" s="25">
        <v>26266518</v>
      </c>
    </row>
    <row r="39" spans="1:11" ht="13.5">
      <c r="A39" s="22" t="s">
        <v>42</v>
      </c>
      <c r="B39" s="6">
        <v>883931660</v>
      </c>
      <c r="C39" s="6">
        <v>854314566</v>
      </c>
      <c r="D39" s="23">
        <v>781059318</v>
      </c>
      <c r="E39" s="24">
        <v>928658887</v>
      </c>
      <c r="F39" s="6">
        <v>928658887</v>
      </c>
      <c r="G39" s="25">
        <v>928658887</v>
      </c>
      <c r="H39" s="26">
        <v>941274183</v>
      </c>
      <c r="I39" s="24">
        <v>1081433350</v>
      </c>
      <c r="J39" s="6">
        <v>1148347747</v>
      </c>
      <c r="K39" s="25">
        <v>1218736729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49195456</v>
      </c>
      <c r="C42" s="6">
        <v>35325987</v>
      </c>
      <c r="D42" s="23">
        <v>46382064</v>
      </c>
      <c r="E42" s="24">
        <v>102988102</v>
      </c>
      <c r="F42" s="6">
        <v>27126057</v>
      </c>
      <c r="G42" s="25">
        <v>27126057</v>
      </c>
      <c r="H42" s="26">
        <v>1635758</v>
      </c>
      <c r="I42" s="24">
        <v>82263929</v>
      </c>
      <c r="J42" s="6">
        <v>87199765</v>
      </c>
      <c r="K42" s="25">
        <v>92431749</v>
      </c>
    </row>
    <row r="43" spans="1:11" ht="13.5">
      <c r="A43" s="22" t="s">
        <v>45</v>
      </c>
      <c r="B43" s="6">
        <v>-45254812</v>
      </c>
      <c r="C43" s="6">
        <v>-36720786</v>
      </c>
      <c r="D43" s="23">
        <v>-49617536</v>
      </c>
      <c r="E43" s="24">
        <v>-98761000</v>
      </c>
      <c r="F43" s="6">
        <v>-98761000</v>
      </c>
      <c r="G43" s="25">
        <v>-98761000</v>
      </c>
      <c r="H43" s="26">
        <v>-35680960</v>
      </c>
      <c r="I43" s="24">
        <v>-64927000</v>
      </c>
      <c r="J43" s="6">
        <v>-68822620</v>
      </c>
      <c r="K43" s="25">
        <v>-72951977</v>
      </c>
    </row>
    <row r="44" spans="1:11" ht="13.5">
      <c r="A44" s="22" t="s">
        <v>46</v>
      </c>
      <c r="B44" s="6">
        <v>-1348909</v>
      </c>
      <c r="C44" s="6">
        <v>-812885</v>
      </c>
      <c r="D44" s="23">
        <v>-317574</v>
      </c>
      <c r="E44" s="24">
        <v>-341113</v>
      </c>
      <c r="F44" s="6">
        <v>144887</v>
      </c>
      <c r="G44" s="25">
        <v>144887</v>
      </c>
      <c r="H44" s="26">
        <v>-3000000</v>
      </c>
      <c r="I44" s="24">
        <v>-2235000</v>
      </c>
      <c r="J44" s="6">
        <v>-2369100</v>
      </c>
      <c r="K44" s="25">
        <v>-2511246</v>
      </c>
    </row>
    <row r="45" spans="1:11" ht="13.5">
      <c r="A45" s="34" t="s">
        <v>47</v>
      </c>
      <c r="B45" s="7">
        <v>1710429</v>
      </c>
      <c r="C45" s="7">
        <v>-1769872</v>
      </c>
      <c r="D45" s="64">
        <v>-5322918</v>
      </c>
      <c r="E45" s="65">
        <v>6413010</v>
      </c>
      <c r="F45" s="7">
        <v>-68963035</v>
      </c>
      <c r="G45" s="66">
        <v>-68963035</v>
      </c>
      <c r="H45" s="67">
        <v>-34518181</v>
      </c>
      <c r="I45" s="65">
        <v>12621689</v>
      </c>
      <c r="J45" s="7">
        <v>28629734</v>
      </c>
      <c r="K45" s="66">
        <v>45598260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2908446</v>
      </c>
      <c r="C48" s="6">
        <v>3104182</v>
      </c>
      <c r="D48" s="23">
        <v>1882935</v>
      </c>
      <c r="E48" s="24">
        <v>16167241</v>
      </c>
      <c r="F48" s="6">
        <v>16167241</v>
      </c>
      <c r="G48" s="25">
        <v>16167241</v>
      </c>
      <c r="H48" s="26">
        <v>44792646</v>
      </c>
      <c r="I48" s="24">
        <v>16215532</v>
      </c>
      <c r="J48" s="6">
        <v>17188464</v>
      </c>
      <c r="K48" s="25">
        <v>18219772</v>
      </c>
    </row>
    <row r="49" spans="1:11" ht="13.5">
      <c r="A49" s="22" t="s">
        <v>50</v>
      </c>
      <c r="B49" s="6">
        <f>+B75</f>
        <v>125434182.75188272</v>
      </c>
      <c r="C49" s="6">
        <f aca="true" t="shared" si="6" ref="C49:K49">+C75</f>
        <v>152774584.44753295</v>
      </c>
      <c r="D49" s="23">
        <f t="shared" si="6"/>
        <v>209943262.3188986</v>
      </c>
      <c r="E49" s="24">
        <f t="shared" si="6"/>
        <v>-30712491.41023472</v>
      </c>
      <c r="F49" s="6">
        <f t="shared" si="6"/>
        <v>23880594.25345263</v>
      </c>
      <c r="G49" s="25">
        <f t="shared" si="6"/>
        <v>23880594.25345263</v>
      </c>
      <c r="H49" s="26">
        <f t="shared" si="6"/>
        <v>170515874</v>
      </c>
      <c r="I49" s="24">
        <f t="shared" si="6"/>
        <v>17432164.5227139</v>
      </c>
      <c r="J49" s="6">
        <f t="shared" si="6"/>
        <v>18555078.86810404</v>
      </c>
      <c r="K49" s="25">
        <f t="shared" si="6"/>
        <v>19745372.687099665</v>
      </c>
    </row>
    <row r="50" spans="1:11" ht="13.5">
      <c r="A50" s="34" t="s">
        <v>51</v>
      </c>
      <c r="B50" s="7">
        <f>+B48-B49</f>
        <v>-122525736.75188272</v>
      </c>
      <c r="C50" s="7">
        <f aca="true" t="shared" si="7" ref="C50:K50">+C48-C49</f>
        <v>-149670402.44753295</v>
      </c>
      <c r="D50" s="64">
        <f t="shared" si="7"/>
        <v>-208060327.3188986</v>
      </c>
      <c r="E50" s="65">
        <f t="shared" si="7"/>
        <v>46879732.41023472</v>
      </c>
      <c r="F50" s="7">
        <f t="shared" si="7"/>
        <v>-7713353.253452629</v>
      </c>
      <c r="G50" s="66">
        <f t="shared" si="7"/>
        <v>-7713353.253452629</v>
      </c>
      <c r="H50" s="67">
        <f t="shared" si="7"/>
        <v>-125723228</v>
      </c>
      <c r="I50" s="65">
        <f t="shared" si="7"/>
        <v>-1216632.5227138996</v>
      </c>
      <c r="J50" s="7">
        <f t="shared" si="7"/>
        <v>-1366614.8681040406</v>
      </c>
      <c r="K50" s="66">
        <f t="shared" si="7"/>
        <v>-1525600.6870996654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1023365649</v>
      </c>
      <c r="C53" s="6">
        <v>1024055374</v>
      </c>
      <c r="D53" s="23">
        <v>1008063861</v>
      </c>
      <c r="E53" s="24">
        <v>1040469396</v>
      </c>
      <c r="F53" s="6">
        <v>1040469396</v>
      </c>
      <c r="G53" s="25">
        <v>1040469396</v>
      </c>
      <c r="H53" s="26">
        <v>970818927</v>
      </c>
      <c r="I53" s="24">
        <v>1000624862</v>
      </c>
      <c r="J53" s="6">
        <v>1060660870</v>
      </c>
      <c r="K53" s="25">
        <v>1124300781</v>
      </c>
    </row>
    <row r="54" spans="1:11" ht="13.5">
      <c r="A54" s="22" t="s">
        <v>97</v>
      </c>
      <c r="B54" s="6">
        <v>57015081</v>
      </c>
      <c r="C54" s="6">
        <v>58186349</v>
      </c>
      <c r="D54" s="23">
        <v>58861326</v>
      </c>
      <c r="E54" s="24">
        <v>59672592</v>
      </c>
      <c r="F54" s="6">
        <v>58872593</v>
      </c>
      <c r="G54" s="25">
        <v>58872593</v>
      </c>
      <c r="H54" s="26">
        <v>0</v>
      </c>
      <c r="I54" s="24">
        <v>58872591</v>
      </c>
      <c r="J54" s="6">
        <v>61816221</v>
      </c>
      <c r="K54" s="25">
        <v>64288870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46675139</v>
      </c>
      <c r="F55" s="6">
        <v>0</v>
      </c>
      <c r="G55" s="25">
        <v>0</v>
      </c>
      <c r="H55" s="26">
        <v>0</v>
      </c>
      <c r="I55" s="24">
        <v>40991475</v>
      </c>
      <c r="J55" s="6">
        <v>43450852</v>
      </c>
      <c r="K55" s="25">
        <v>46058282</v>
      </c>
    </row>
    <row r="56" spans="1:11" ht="13.5">
      <c r="A56" s="22" t="s">
        <v>55</v>
      </c>
      <c r="B56" s="6">
        <v>15404523</v>
      </c>
      <c r="C56" s="6">
        <v>18427332</v>
      </c>
      <c r="D56" s="23">
        <v>15519910</v>
      </c>
      <c r="E56" s="24">
        <v>10187870</v>
      </c>
      <c r="F56" s="6">
        <v>9029320</v>
      </c>
      <c r="G56" s="25">
        <v>9029320</v>
      </c>
      <c r="H56" s="26">
        <v>0</v>
      </c>
      <c r="I56" s="24">
        <v>9010000</v>
      </c>
      <c r="J56" s="6">
        <v>9550600</v>
      </c>
      <c r="K56" s="25">
        <v>10123636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26529440</v>
      </c>
      <c r="C59" s="6">
        <v>20102918</v>
      </c>
      <c r="D59" s="23">
        <v>43280135</v>
      </c>
      <c r="E59" s="24">
        <v>48219682</v>
      </c>
      <c r="F59" s="6">
        <v>48219682</v>
      </c>
      <c r="G59" s="25">
        <v>48219682</v>
      </c>
      <c r="H59" s="26">
        <v>51672442</v>
      </c>
      <c r="I59" s="24">
        <v>54763595</v>
      </c>
      <c r="J59" s="6">
        <v>58049410</v>
      </c>
      <c r="K59" s="25">
        <v>61532375</v>
      </c>
    </row>
    <row r="60" spans="1:11" ht="13.5">
      <c r="A60" s="33" t="s">
        <v>58</v>
      </c>
      <c r="B60" s="6">
        <v>1452148</v>
      </c>
      <c r="C60" s="6">
        <v>1881561</v>
      </c>
      <c r="D60" s="23">
        <v>22358746</v>
      </c>
      <c r="E60" s="24">
        <v>22608224</v>
      </c>
      <c r="F60" s="6">
        <v>22608224</v>
      </c>
      <c r="G60" s="25">
        <v>22608224</v>
      </c>
      <c r="H60" s="26">
        <v>23899893</v>
      </c>
      <c r="I60" s="24">
        <v>25559079</v>
      </c>
      <c r="J60" s="6">
        <v>27092623</v>
      </c>
      <c r="K60" s="25">
        <v>28718181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7873</v>
      </c>
      <c r="C62" s="92">
        <v>7873</v>
      </c>
      <c r="D62" s="93">
        <v>7005</v>
      </c>
      <c r="E62" s="91">
        <v>7145</v>
      </c>
      <c r="F62" s="92">
        <v>7145</v>
      </c>
      <c r="G62" s="93">
        <v>7145</v>
      </c>
      <c r="H62" s="94">
        <v>7145</v>
      </c>
      <c r="I62" s="91">
        <v>7574</v>
      </c>
      <c r="J62" s="92">
        <v>8028</v>
      </c>
      <c r="K62" s="93">
        <v>8510</v>
      </c>
    </row>
    <row r="63" spans="1:11" ht="13.5">
      <c r="A63" s="90" t="s">
        <v>61</v>
      </c>
      <c r="B63" s="91">
        <v>4191</v>
      </c>
      <c r="C63" s="92">
        <v>4191</v>
      </c>
      <c r="D63" s="93">
        <v>4191</v>
      </c>
      <c r="E63" s="91">
        <v>4275</v>
      </c>
      <c r="F63" s="92">
        <v>4275</v>
      </c>
      <c r="G63" s="93">
        <v>4275</v>
      </c>
      <c r="H63" s="94">
        <v>4275</v>
      </c>
      <c r="I63" s="91">
        <v>4531</v>
      </c>
      <c r="J63" s="92">
        <v>4803</v>
      </c>
      <c r="K63" s="93">
        <v>5091</v>
      </c>
    </row>
    <row r="64" spans="1:11" ht="13.5">
      <c r="A64" s="90" t="s">
        <v>62</v>
      </c>
      <c r="B64" s="91">
        <v>13804</v>
      </c>
      <c r="C64" s="92">
        <v>13804</v>
      </c>
      <c r="D64" s="93">
        <v>12835</v>
      </c>
      <c r="E64" s="91">
        <v>13092</v>
      </c>
      <c r="F64" s="92">
        <v>13092</v>
      </c>
      <c r="G64" s="93">
        <v>13092</v>
      </c>
      <c r="H64" s="94">
        <v>13092</v>
      </c>
      <c r="I64" s="91">
        <v>13877</v>
      </c>
      <c r="J64" s="92">
        <v>14710</v>
      </c>
      <c r="K64" s="93">
        <v>15592</v>
      </c>
    </row>
    <row r="65" spans="1:11" ht="13.5">
      <c r="A65" s="90" t="s">
        <v>63</v>
      </c>
      <c r="B65" s="91">
        <v>4813</v>
      </c>
      <c r="C65" s="92">
        <v>4813</v>
      </c>
      <c r="D65" s="93">
        <v>4701</v>
      </c>
      <c r="E65" s="91">
        <v>4795</v>
      </c>
      <c r="F65" s="92">
        <v>4795</v>
      </c>
      <c r="G65" s="93">
        <v>4795</v>
      </c>
      <c r="H65" s="94">
        <v>4795</v>
      </c>
      <c r="I65" s="91">
        <v>5083</v>
      </c>
      <c r="J65" s="92">
        <v>5388</v>
      </c>
      <c r="K65" s="93">
        <v>5711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0.4641716007290431</v>
      </c>
      <c r="C70" s="5">
        <f aca="true" t="shared" si="8" ref="C70:K70">IF(ISERROR(C71/C72),0,(C71/C72))</f>
        <v>0.4802505657296407</v>
      </c>
      <c r="D70" s="5">
        <f t="shared" si="8"/>
        <v>0.5035796938734229</v>
      </c>
      <c r="E70" s="5">
        <f t="shared" si="8"/>
        <v>0.5825620422665208</v>
      </c>
      <c r="F70" s="5">
        <f t="shared" si="8"/>
        <v>0.4189326591544794</v>
      </c>
      <c r="G70" s="5">
        <f t="shared" si="8"/>
        <v>0.4189326591544794</v>
      </c>
      <c r="H70" s="5">
        <f t="shared" si="8"/>
        <v>0</v>
      </c>
      <c r="I70" s="5">
        <f t="shared" si="8"/>
        <v>0.6356783038808707</v>
      </c>
      <c r="J70" s="5">
        <f t="shared" si="8"/>
        <v>0.6356783105332684</v>
      </c>
      <c r="K70" s="5">
        <f t="shared" si="8"/>
        <v>0.6356783048050813</v>
      </c>
    </row>
    <row r="71" spans="1:11" ht="12.75" hidden="1">
      <c r="A71" s="1" t="s">
        <v>103</v>
      </c>
      <c r="B71" s="1">
        <f>+B83</f>
        <v>71123944</v>
      </c>
      <c r="C71" s="1">
        <f aca="true" t="shared" si="9" ref="C71:K71">+C83</f>
        <v>86566635</v>
      </c>
      <c r="D71" s="1">
        <f t="shared" si="9"/>
        <v>95239495</v>
      </c>
      <c r="E71" s="1">
        <f t="shared" si="9"/>
        <v>128063356</v>
      </c>
      <c r="F71" s="1">
        <f t="shared" si="9"/>
        <v>94004428</v>
      </c>
      <c r="G71" s="1">
        <f t="shared" si="9"/>
        <v>94004428</v>
      </c>
      <c r="H71" s="1">
        <f t="shared" si="9"/>
        <v>78331469</v>
      </c>
      <c r="I71" s="1">
        <f t="shared" si="9"/>
        <v>152774969</v>
      </c>
      <c r="J71" s="1">
        <f t="shared" si="9"/>
        <v>161941469</v>
      </c>
      <c r="K71" s="1">
        <f t="shared" si="9"/>
        <v>171657956</v>
      </c>
    </row>
    <row r="72" spans="1:11" ht="12.75" hidden="1">
      <c r="A72" s="1" t="s">
        <v>104</v>
      </c>
      <c r="B72" s="1">
        <f>+B77</f>
        <v>153227694</v>
      </c>
      <c r="C72" s="1">
        <f aca="true" t="shared" si="10" ref="C72:K72">+C77</f>
        <v>180253062</v>
      </c>
      <c r="D72" s="1">
        <f t="shared" si="10"/>
        <v>189124971</v>
      </c>
      <c r="E72" s="1">
        <f t="shared" si="10"/>
        <v>219827841</v>
      </c>
      <c r="F72" s="1">
        <f t="shared" si="10"/>
        <v>224390307</v>
      </c>
      <c r="G72" s="1">
        <f t="shared" si="10"/>
        <v>224390307</v>
      </c>
      <c r="H72" s="1">
        <f t="shared" si="10"/>
        <v>0</v>
      </c>
      <c r="I72" s="1">
        <f t="shared" si="10"/>
        <v>240333779</v>
      </c>
      <c r="J72" s="1">
        <f t="shared" si="10"/>
        <v>254753806</v>
      </c>
      <c r="K72" s="1">
        <f t="shared" si="10"/>
        <v>270039035</v>
      </c>
    </row>
    <row r="73" spans="1:11" ht="12.75" hidden="1">
      <c r="A73" s="1" t="s">
        <v>105</v>
      </c>
      <c r="B73" s="1">
        <f>+B74</f>
        <v>-54840278.33333328</v>
      </c>
      <c r="C73" s="1">
        <f aca="true" t="shared" si="11" ref="C73:K73">+(C78+C80+C81+C82)-(B78+B80+B81+B82)</f>
        <v>220023</v>
      </c>
      <c r="D73" s="1">
        <f t="shared" si="11"/>
        <v>1082922</v>
      </c>
      <c r="E73" s="1">
        <f t="shared" si="11"/>
        <v>332307629</v>
      </c>
      <c r="F73" s="1">
        <f>+(F78+F80+F81+F82)-(D78+D80+D81+D82)</f>
        <v>332307629</v>
      </c>
      <c r="G73" s="1">
        <f>+(G78+G80+G81+G82)-(D78+D80+D81+D82)</f>
        <v>332307629</v>
      </c>
      <c r="H73" s="1">
        <f>+(H78+H80+H81+H82)-(D78+D80+D81+D82)</f>
        <v>59674710</v>
      </c>
      <c r="I73" s="1">
        <f>+(I78+I80+I81+I82)-(E78+E80+E81+E82)</f>
        <v>-52809961</v>
      </c>
      <c r="J73" s="1">
        <f t="shared" si="11"/>
        <v>18020450</v>
      </c>
      <c r="K73" s="1">
        <f t="shared" si="11"/>
        <v>19101678</v>
      </c>
    </row>
    <row r="74" spans="1:11" ht="12.75" hidden="1">
      <c r="A74" s="1" t="s">
        <v>106</v>
      </c>
      <c r="B74" s="1">
        <f>+TREND(C74:E74)</f>
        <v>-54840278.33333328</v>
      </c>
      <c r="C74" s="1">
        <f>+C73</f>
        <v>220023</v>
      </c>
      <c r="D74" s="1">
        <f aca="true" t="shared" si="12" ref="D74:K74">+D73</f>
        <v>1082922</v>
      </c>
      <c r="E74" s="1">
        <f t="shared" si="12"/>
        <v>332307629</v>
      </c>
      <c r="F74" s="1">
        <f t="shared" si="12"/>
        <v>332307629</v>
      </c>
      <c r="G74" s="1">
        <f t="shared" si="12"/>
        <v>332307629</v>
      </c>
      <c r="H74" s="1">
        <f t="shared" si="12"/>
        <v>59674710</v>
      </c>
      <c r="I74" s="1">
        <f t="shared" si="12"/>
        <v>-52809961</v>
      </c>
      <c r="J74" s="1">
        <f t="shared" si="12"/>
        <v>18020450</v>
      </c>
      <c r="K74" s="1">
        <f t="shared" si="12"/>
        <v>19101678</v>
      </c>
    </row>
    <row r="75" spans="1:11" ht="12.75" hidden="1">
      <c r="A75" s="1" t="s">
        <v>107</v>
      </c>
      <c r="B75" s="1">
        <f>+B84-(((B80+B81+B78)*B70)-B79)</f>
        <v>125434182.75188272</v>
      </c>
      <c r="C75" s="1">
        <f aca="true" t="shared" si="13" ref="C75:K75">+C84-(((C80+C81+C78)*C70)-C79)</f>
        <v>152774584.44753295</v>
      </c>
      <c r="D75" s="1">
        <f t="shared" si="13"/>
        <v>209943262.3188986</v>
      </c>
      <c r="E75" s="1">
        <f t="shared" si="13"/>
        <v>-30712491.41023472</v>
      </c>
      <c r="F75" s="1">
        <f t="shared" si="13"/>
        <v>23880594.25345263</v>
      </c>
      <c r="G75" s="1">
        <f t="shared" si="13"/>
        <v>23880594.25345263</v>
      </c>
      <c r="H75" s="1">
        <f t="shared" si="13"/>
        <v>170515874</v>
      </c>
      <c r="I75" s="1">
        <f t="shared" si="13"/>
        <v>17432164.5227139</v>
      </c>
      <c r="J75" s="1">
        <f t="shared" si="13"/>
        <v>18555078.86810404</v>
      </c>
      <c r="K75" s="1">
        <f t="shared" si="13"/>
        <v>19745372.687099665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153227694</v>
      </c>
      <c r="C77" s="3">
        <v>180253062</v>
      </c>
      <c r="D77" s="3">
        <v>189124971</v>
      </c>
      <c r="E77" s="3">
        <v>219827841</v>
      </c>
      <c r="F77" s="3">
        <v>224390307</v>
      </c>
      <c r="G77" s="3">
        <v>224390307</v>
      </c>
      <c r="H77" s="3">
        <v>0</v>
      </c>
      <c r="I77" s="3">
        <v>240333779</v>
      </c>
      <c r="J77" s="3">
        <v>254753806</v>
      </c>
      <c r="K77" s="3">
        <v>270039035</v>
      </c>
    </row>
    <row r="78" spans="1:11" ht="12.75" hidden="1">
      <c r="A78" s="2" t="s">
        <v>65</v>
      </c>
      <c r="B78" s="3">
        <v>2018500</v>
      </c>
      <c r="C78" s="3">
        <v>2018500</v>
      </c>
      <c r="D78" s="3">
        <v>2018500</v>
      </c>
      <c r="E78" s="3">
        <v>2225194</v>
      </c>
      <c r="F78" s="3">
        <v>2225194</v>
      </c>
      <c r="G78" s="3">
        <v>2225194</v>
      </c>
      <c r="H78" s="3">
        <v>0</v>
      </c>
      <c r="I78" s="3">
        <v>2018500</v>
      </c>
      <c r="J78" s="3">
        <v>2018500</v>
      </c>
      <c r="K78" s="3">
        <v>2018500</v>
      </c>
    </row>
    <row r="79" spans="1:11" ht="12.75" hidden="1">
      <c r="A79" s="2" t="s">
        <v>66</v>
      </c>
      <c r="B79" s="3">
        <v>134622383</v>
      </c>
      <c r="C79" s="3">
        <v>162403895</v>
      </c>
      <c r="D79" s="3">
        <v>220537091</v>
      </c>
      <c r="E79" s="3">
        <v>163652719</v>
      </c>
      <c r="F79" s="3">
        <v>163652719</v>
      </c>
      <c r="G79" s="3">
        <v>163652719</v>
      </c>
      <c r="H79" s="3">
        <v>170515874</v>
      </c>
      <c r="I79" s="3">
        <v>209630150</v>
      </c>
      <c r="J79" s="3">
        <v>222207959</v>
      </c>
      <c r="K79" s="3">
        <v>235540437</v>
      </c>
    </row>
    <row r="80" spans="1:11" ht="12.75" hidden="1">
      <c r="A80" s="2" t="s">
        <v>67</v>
      </c>
      <c r="B80" s="3">
        <v>15822490</v>
      </c>
      <c r="C80" s="3">
        <v>18032097</v>
      </c>
      <c r="D80" s="3">
        <v>19010239</v>
      </c>
      <c r="E80" s="3">
        <v>317271373</v>
      </c>
      <c r="F80" s="3">
        <v>317271373</v>
      </c>
      <c r="G80" s="3">
        <v>317271373</v>
      </c>
      <c r="H80" s="3">
        <v>35758377</v>
      </c>
      <c r="I80" s="3">
        <v>298507907</v>
      </c>
      <c r="J80" s="3">
        <v>316418382</v>
      </c>
      <c r="K80" s="3">
        <v>335403485</v>
      </c>
    </row>
    <row r="81" spans="1:11" ht="12.75" hidden="1">
      <c r="A81" s="2" t="s">
        <v>68</v>
      </c>
      <c r="B81" s="3">
        <v>1953845</v>
      </c>
      <c r="C81" s="3">
        <v>0</v>
      </c>
      <c r="D81" s="3">
        <v>8306</v>
      </c>
      <c r="E81" s="3">
        <v>14142078</v>
      </c>
      <c r="F81" s="3">
        <v>14142078</v>
      </c>
      <c r="G81" s="3">
        <v>14142078</v>
      </c>
      <c r="H81" s="3">
        <v>46777994</v>
      </c>
      <c r="I81" s="3">
        <v>1824616</v>
      </c>
      <c r="J81" s="3">
        <v>1934093</v>
      </c>
      <c r="K81" s="3">
        <v>2050139</v>
      </c>
    </row>
    <row r="82" spans="1:11" ht="12.75" hidden="1">
      <c r="A82" s="2" t="s">
        <v>69</v>
      </c>
      <c r="B82" s="3">
        <v>1763881</v>
      </c>
      <c r="C82" s="3">
        <v>1728142</v>
      </c>
      <c r="D82" s="3">
        <v>1824616</v>
      </c>
      <c r="E82" s="3">
        <v>21530645</v>
      </c>
      <c r="F82" s="3">
        <v>21530645</v>
      </c>
      <c r="G82" s="3">
        <v>21530645</v>
      </c>
      <c r="H82" s="3">
        <v>0</v>
      </c>
      <c r="I82" s="3">
        <v>8306</v>
      </c>
      <c r="J82" s="3">
        <v>8804</v>
      </c>
      <c r="K82" s="3">
        <v>9333</v>
      </c>
    </row>
    <row r="83" spans="1:11" ht="12.75" hidden="1">
      <c r="A83" s="2" t="s">
        <v>70</v>
      </c>
      <c r="B83" s="3">
        <v>71123944</v>
      </c>
      <c r="C83" s="3">
        <v>86566635</v>
      </c>
      <c r="D83" s="3">
        <v>95239495</v>
      </c>
      <c r="E83" s="3">
        <v>128063356</v>
      </c>
      <c r="F83" s="3">
        <v>94004428</v>
      </c>
      <c r="G83" s="3">
        <v>94004428</v>
      </c>
      <c r="H83" s="3">
        <v>78331469</v>
      </c>
      <c r="I83" s="3">
        <v>152774969</v>
      </c>
      <c r="J83" s="3">
        <v>161941469</v>
      </c>
      <c r="K83" s="3">
        <v>171657956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86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120001428</v>
      </c>
      <c r="C5" s="6">
        <v>208269730</v>
      </c>
      <c r="D5" s="23">
        <v>158750217</v>
      </c>
      <c r="E5" s="24">
        <v>207596000</v>
      </c>
      <c r="F5" s="6">
        <v>207596000</v>
      </c>
      <c r="G5" s="25">
        <v>207596000</v>
      </c>
      <c r="H5" s="26">
        <v>0</v>
      </c>
      <c r="I5" s="24">
        <v>207596000</v>
      </c>
      <c r="J5" s="6">
        <v>220051760</v>
      </c>
      <c r="K5" s="25">
        <v>233254866</v>
      </c>
    </row>
    <row r="6" spans="1:11" ht="13.5">
      <c r="A6" s="22" t="s">
        <v>18</v>
      </c>
      <c r="B6" s="6">
        <v>553638508</v>
      </c>
      <c r="C6" s="6">
        <v>403379790</v>
      </c>
      <c r="D6" s="23">
        <v>426429572</v>
      </c>
      <c r="E6" s="24">
        <v>712889476</v>
      </c>
      <c r="F6" s="6">
        <v>712889476</v>
      </c>
      <c r="G6" s="25">
        <v>712889476</v>
      </c>
      <c r="H6" s="26">
        <v>0</v>
      </c>
      <c r="I6" s="24">
        <v>540260026</v>
      </c>
      <c r="J6" s="6">
        <v>572675629</v>
      </c>
      <c r="K6" s="25">
        <v>607036165</v>
      </c>
    </row>
    <row r="7" spans="1:11" ht="13.5">
      <c r="A7" s="22" t="s">
        <v>19</v>
      </c>
      <c r="B7" s="6">
        <v>759055</v>
      </c>
      <c r="C7" s="6">
        <v>2035720</v>
      </c>
      <c r="D7" s="23">
        <v>2303804</v>
      </c>
      <c r="E7" s="24">
        <v>2900000</v>
      </c>
      <c r="F7" s="6">
        <v>2900000</v>
      </c>
      <c r="G7" s="25">
        <v>2900000</v>
      </c>
      <c r="H7" s="26">
        <v>0</v>
      </c>
      <c r="I7" s="24">
        <v>2900000</v>
      </c>
      <c r="J7" s="6">
        <v>3074000</v>
      </c>
      <c r="K7" s="25">
        <v>3258440</v>
      </c>
    </row>
    <row r="8" spans="1:11" ht="13.5">
      <c r="A8" s="22" t="s">
        <v>20</v>
      </c>
      <c r="B8" s="6">
        <v>394689000</v>
      </c>
      <c r="C8" s="6">
        <v>454043000</v>
      </c>
      <c r="D8" s="23">
        <v>458944253</v>
      </c>
      <c r="E8" s="24">
        <v>503632000</v>
      </c>
      <c r="F8" s="6">
        <v>503632000</v>
      </c>
      <c r="G8" s="25">
        <v>503632000</v>
      </c>
      <c r="H8" s="26">
        <v>0</v>
      </c>
      <c r="I8" s="24">
        <v>547804000</v>
      </c>
      <c r="J8" s="6">
        <v>597768000</v>
      </c>
      <c r="K8" s="25">
        <v>647753000</v>
      </c>
    </row>
    <row r="9" spans="1:11" ht="13.5">
      <c r="A9" s="22" t="s">
        <v>21</v>
      </c>
      <c r="B9" s="6">
        <v>466757032</v>
      </c>
      <c r="C9" s="6">
        <v>82884247</v>
      </c>
      <c r="D9" s="23">
        <v>206595965</v>
      </c>
      <c r="E9" s="24">
        <v>283860460</v>
      </c>
      <c r="F9" s="6">
        <v>283860460</v>
      </c>
      <c r="G9" s="25">
        <v>283860460</v>
      </c>
      <c r="H9" s="26">
        <v>0</v>
      </c>
      <c r="I9" s="24">
        <v>290390727</v>
      </c>
      <c r="J9" s="6">
        <v>319112686</v>
      </c>
      <c r="K9" s="25">
        <v>335758509</v>
      </c>
    </row>
    <row r="10" spans="1:11" ht="25.5">
      <c r="A10" s="27" t="s">
        <v>96</v>
      </c>
      <c r="B10" s="28">
        <f>SUM(B5:B9)</f>
        <v>1535845023</v>
      </c>
      <c r="C10" s="29">
        <f aca="true" t="shared" si="0" ref="C10:K10">SUM(C5:C9)</f>
        <v>1150612487</v>
      </c>
      <c r="D10" s="30">
        <f t="shared" si="0"/>
        <v>1253023811</v>
      </c>
      <c r="E10" s="28">
        <f t="shared" si="0"/>
        <v>1710877936</v>
      </c>
      <c r="F10" s="29">
        <f t="shared" si="0"/>
        <v>1710877936</v>
      </c>
      <c r="G10" s="31">
        <f t="shared" si="0"/>
        <v>1710877936</v>
      </c>
      <c r="H10" s="32">
        <f t="shared" si="0"/>
        <v>0</v>
      </c>
      <c r="I10" s="28">
        <f t="shared" si="0"/>
        <v>1588950753</v>
      </c>
      <c r="J10" s="29">
        <f t="shared" si="0"/>
        <v>1712682075</v>
      </c>
      <c r="K10" s="31">
        <f t="shared" si="0"/>
        <v>1827060980</v>
      </c>
    </row>
    <row r="11" spans="1:11" ht="13.5">
      <c r="A11" s="22" t="s">
        <v>22</v>
      </c>
      <c r="B11" s="6">
        <v>337543897</v>
      </c>
      <c r="C11" s="6">
        <v>415082931</v>
      </c>
      <c r="D11" s="23">
        <v>462665874</v>
      </c>
      <c r="E11" s="24">
        <v>455733798</v>
      </c>
      <c r="F11" s="6">
        <v>455733798</v>
      </c>
      <c r="G11" s="25">
        <v>455733798</v>
      </c>
      <c r="H11" s="26">
        <v>0</v>
      </c>
      <c r="I11" s="24">
        <v>489671490</v>
      </c>
      <c r="J11" s="6">
        <v>514206103</v>
      </c>
      <c r="K11" s="25">
        <v>546608176</v>
      </c>
    </row>
    <row r="12" spans="1:11" ht="13.5">
      <c r="A12" s="22" t="s">
        <v>23</v>
      </c>
      <c r="B12" s="6">
        <v>23488936</v>
      </c>
      <c r="C12" s="6">
        <v>23134449</v>
      </c>
      <c r="D12" s="23">
        <v>24223225</v>
      </c>
      <c r="E12" s="24">
        <v>23356982</v>
      </c>
      <c r="F12" s="6">
        <v>23356982</v>
      </c>
      <c r="G12" s="25">
        <v>23356982</v>
      </c>
      <c r="H12" s="26">
        <v>0</v>
      </c>
      <c r="I12" s="24">
        <v>24758401</v>
      </c>
      <c r="J12" s="6">
        <v>26243905</v>
      </c>
      <c r="K12" s="25">
        <v>27818539</v>
      </c>
    </row>
    <row r="13" spans="1:11" ht="13.5">
      <c r="A13" s="22" t="s">
        <v>97</v>
      </c>
      <c r="B13" s="6">
        <v>279223707</v>
      </c>
      <c r="C13" s="6">
        <v>279488973</v>
      </c>
      <c r="D13" s="23">
        <v>268780815</v>
      </c>
      <c r="E13" s="24">
        <v>285000000</v>
      </c>
      <c r="F13" s="6">
        <v>285000000</v>
      </c>
      <c r="G13" s="25">
        <v>285000000</v>
      </c>
      <c r="H13" s="26">
        <v>0</v>
      </c>
      <c r="I13" s="24">
        <v>270940404</v>
      </c>
      <c r="J13" s="6">
        <v>287187424</v>
      </c>
      <c r="K13" s="25">
        <v>304408796</v>
      </c>
    </row>
    <row r="14" spans="1:11" ht="13.5">
      <c r="A14" s="22" t="s">
        <v>24</v>
      </c>
      <c r="B14" s="6">
        <v>4206387</v>
      </c>
      <c r="C14" s="6">
        <v>20685301</v>
      </c>
      <c r="D14" s="23">
        <v>23828734</v>
      </c>
      <c r="E14" s="24">
        <v>4000000</v>
      </c>
      <c r="F14" s="6">
        <v>4000000</v>
      </c>
      <c r="G14" s="25">
        <v>4000000</v>
      </c>
      <c r="H14" s="26">
        <v>0</v>
      </c>
      <c r="I14" s="24">
        <v>8959596</v>
      </c>
      <c r="J14" s="6">
        <v>10289902</v>
      </c>
      <c r="K14" s="25">
        <v>10703892</v>
      </c>
    </row>
    <row r="15" spans="1:11" ht="13.5">
      <c r="A15" s="22" t="s">
        <v>25</v>
      </c>
      <c r="B15" s="6">
        <v>893242413</v>
      </c>
      <c r="C15" s="6">
        <v>778061562</v>
      </c>
      <c r="D15" s="23">
        <v>713320229</v>
      </c>
      <c r="E15" s="24">
        <v>703429367</v>
      </c>
      <c r="F15" s="6">
        <v>703429367</v>
      </c>
      <c r="G15" s="25">
        <v>703429367</v>
      </c>
      <c r="H15" s="26">
        <v>0</v>
      </c>
      <c r="I15" s="24">
        <v>711046347</v>
      </c>
      <c r="J15" s="6">
        <v>753957506</v>
      </c>
      <c r="K15" s="25">
        <v>797990943</v>
      </c>
    </row>
    <row r="16" spans="1:11" ht="13.5">
      <c r="A16" s="33" t="s">
        <v>26</v>
      </c>
      <c r="B16" s="6">
        <v>0</v>
      </c>
      <c r="C16" s="6">
        <v>0</v>
      </c>
      <c r="D16" s="23">
        <v>109000000</v>
      </c>
      <c r="E16" s="24">
        <v>115540000</v>
      </c>
      <c r="F16" s="6">
        <v>115540000</v>
      </c>
      <c r="G16" s="25">
        <v>115540000</v>
      </c>
      <c r="H16" s="26">
        <v>0</v>
      </c>
      <c r="I16" s="24">
        <v>127094000</v>
      </c>
      <c r="J16" s="6">
        <v>134719640</v>
      </c>
      <c r="K16" s="25">
        <v>142802818</v>
      </c>
    </row>
    <row r="17" spans="1:11" ht="13.5">
      <c r="A17" s="22" t="s">
        <v>27</v>
      </c>
      <c r="B17" s="6">
        <v>335187984</v>
      </c>
      <c r="C17" s="6">
        <v>671017178</v>
      </c>
      <c r="D17" s="23">
        <v>677072072</v>
      </c>
      <c r="E17" s="24">
        <v>658817791</v>
      </c>
      <c r="F17" s="6">
        <v>658817791</v>
      </c>
      <c r="G17" s="25">
        <v>658817791</v>
      </c>
      <c r="H17" s="26">
        <v>0</v>
      </c>
      <c r="I17" s="24">
        <v>489480520</v>
      </c>
      <c r="J17" s="6">
        <v>529926733</v>
      </c>
      <c r="K17" s="25">
        <v>559360184</v>
      </c>
    </row>
    <row r="18" spans="1:11" ht="13.5">
      <c r="A18" s="34" t="s">
        <v>28</v>
      </c>
      <c r="B18" s="35">
        <f>SUM(B11:B17)</f>
        <v>1872893324</v>
      </c>
      <c r="C18" s="36">
        <f aca="true" t="shared" si="1" ref="C18:K18">SUM(C11:C17)</f>
        <v>2187470394</v>
      </c>
      <c r="D18" s="37">
        <f t="shared" si="1"/>
        <v>2278890949</v>
      </c>
      <c r="E18" s="35">
        <f t="shared" si="1"/>
        <v>2245877938</v>
      </c>
      <c r="F18" s="36">
        <f t="shared" si="1"/>
        <v>2245877938</v>
      </c>
      <c r="G18" s="38">
        <f t="shared" si="1"/>
        <v>2245877938</v>
      </c>
      <c r="H18" s="39">
        <f t="shared" si="1"/>
        <v>0</v>
      </c>
      <c r="I18" s="35">
        <f t="shared" si="1"/>
        <v>2121950758</v>
      </c>
      <c r="J18" s="36">
        <f t="shared" si="1"/>
        <v>2256531213</v>
      </c>
      <c r="K18" s="38">
        <f t="shared" si="1"/>
        <v>2389693348</v>
      </c>
    </row>
    <row r="19" spans="1:11" ht="13.5">
      <c r="A19" s="34" t="s">
        <v>29</v>
      </c>
      <c r="B19" s="40">
        <f>+B10-B18</f>
        <v>-337048301</v>
      </c>
      <c r="C19" s="41">
        <f aca="true" t="shared" si="2" ref="C19:K19">+C10-C18</f>
        <v>-1036857907</v>
      </c>
      <c r="D19" s="42">
        <f t="shared" si="2"/>
        <v>-1025867138</v>
      </c>
      <c r="E19" s="40">
        <f t="shared" si="2"/>
        <v>-535000002</v>
      </c>
      <c r="F19" s="41">
        <f t="shared" si="2"/>
        <v>-535000002</v>
      </c>
      <c r="G19" s="43">
        <f t="shared" si="2"/>
        <v>-535000002</v>
      </c>
      <c r="H19" s="44">
        <f t="shared" si="2"/>
        <v>0</v>
      </c>
      <c r="I19" s="40">
        <f t="shared" si="2"/>
        <v>-533000005</v>
      </c>
      <c r="J19" s="41">
        <f t="shared" si="2"/>
        <v>-543849138</v>
      </c>
      <c r="K19" s="43">
        <f t="shared" si="2"/>
        <v>-562632368</v>
      </c>
    </row>
    <row r="20" spans="1:11" ht="13.5">
      <c r="A20" s="22" t="s">
        <v>30</v>
      </c>
      <c r="B20" s="24">
        <v>206473809</v>
      </c>
      <c r="C20" s="6">
        <v>186197274</v>
      </c>
      <c r="D20" s="23">
        <v>178731499</v>
      </c>
      <c r="E20" s="24">
        <v>215732000</v>
      </c>
      <c r="F20" s="6">
        <v>215732000</v>
      </c>
      <c r="G20" s="25">
        <v>215732000</v>
      </c>
      <c r="H20" s="26">
        <v>0</v>
      </c>
      <c r="I20" s="24">
        <v>223321000</v>
      </c>
      <c r="J20" s="6">
        <v>231963000</v>
      </c>
      <c r="K20" s="25">
        <v>263435000</v>
      </c>
    </row>
    <row r="21" spans="1:11" ht="13.5">
      <c r="A21" s="22" t="s">
        <v>98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99</v>
      </c>
      <c r="B22" s="51">
        <f>SUM(B19:B21)</f>
        <v>-130574492</v>
      </c>
      <c r="C22" s="52">
        <f aca="true" t="shared" si="3" ref="C22:K22">SUM(C19:C21)</f>
        <v>-850660633</v>
      </c>
      <c r="D22" s="53">
        <f t="shared" si="3"/>
        <v>-847135639</v>
      </c>
      <c r="E22" s="51">
        <f t="shared" si="3"/>
        <v>-319268002</v>
      </c>
      <c r="F22" s="52">
        <f t="shared" si="3"/>
        <v>-319268002</v>
      </c>
      <c r="G22" s="54">
        <f t="shared" si="3"/>
        <v>-319268002</v>
      </c>
      <c r="H22" s="55">
        <f t="shared" si="3"/>
        <v>0</v>
      </c>
      <c r="I22" s="51">
        <f t="shared" si="3"/>
        <v>-309679005</v>
      </c>
      <c r="J22" s="52">
        <f t="shared" si="3"/>
        <v>-311886138</v>
      </c>
      <c r="K22" s="54">
        <f t="shared" si="3"/>
        <v>-299197368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-130574492</v>
      </c>
      <c r="C24" s="41">
        <f aca="true" t="shared" si="4" ref="C24:K24">SUM(C22:C23)</f>
        <v>-850660633</v>
      </c>
      <c r="D24" s="42">
        <f t="shared" si="4"/>
        <v>-847135639</v>
      </c>
      <c r="E24" s="40">
        <f t="shared" si="4"/>
        <v>-319268002</v>
      </c>
      <c r="F24" s="41">
        <f t="shared" si="4"/>
        <v>-319268002</v>
      </c>
      <c r="G24" s="43">
        <f t="shared" si="4"/>
        <v>-319268002</v>
      </c>
      <c r="H24" s="44">
        <f t="shared" si="4"/>
        <v>0</v>
      </c>
      <c r="I24" s="40">
        <f t="shared" si="4"/>
        <v>-309679005</v>
      </c>
      <c r="J24" s="41">
        <f t="shared" si="4"/>
        <v>-311886138</v>
      </c>
      <c r="K24" s="43">
        <f t="shared" si="4"/>
        <v>-299197368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155369080</v>
      </c>
      <c r="C27" s="7">
        <v>204879128</v>
      </c>
      <c r="D27" s="64">
        <v>187861727</v>
      </c>
      <c r="E27" s="65">
        <v>272431999</v>
      </c>
      <c r="F27" s="7">
        <v>272431999</v>
      </c>
      <c r="G27" s="66">
        <v>272431999</v>
      </c>
      <c r="H27" s="67">
        <v>0</v>
      </c>
      <c r="I27" s="65">
        <v>230321000</v>
      </c>
      <c r="J27" s="7">
        <v>231963000</v>
      </c>
      <c r="K27" s="66">
        <v>263435000</v>
      </c>
    </row>
    <row r="28" spans="1:11" ht="13.5">
      <c r="A28" s="68" t="s">
        <v>30</v>
      </c>
      <c r="B28" s="6">
        <v>116824347</v>
      </c>
      <c r="C28" s="6">
        <v>186197273</v>
      </c>
      <c r="D28" s="23">
        <v>143997828</v>
      </c>
      <c r="E28" s="24">
        <v>215731999</v>
      </c>
      <c r="F28" s="6">
        <v>215731999</v>
      </c>
      <c r="G28" s="25">
        <v>215731999</v>
      </c>
      <c r="H28" s="26">
        <v>0</v>
      </c>
      <c r="I28" s="24">
        <v>223321000</v>
      </c>
      <c r="J28" s="6">
        <v>231963000</v>
      </c>
      <c r="K28" s="25">
        <v>263435000</v>
      </c>
    </row>
    <row r="29" spans="1:11" ht="13.5">
      <c r="A29" s="22" t="s">
        <v>101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38544733</v>
      </c>
      <c r="C31" s="6">
        <v>18681855</v>
      </c>
      <c r="D31" s="23">
        <v>43863899</v>
      </c>
      <c r="E31" s="24">
        <v>56700000</v>
      </c>
      <c r="F31" s="6">
        <v>56700000</v>
      </c>
      <c r="G31" s="25">
        <v>56700000</v>
      </c>
      <c r="H31" s="26">
        <v>0</v>
      </c>
      <c r="I31" s="24">
        <v>7000000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155369080</v>
      </c>
      <c r="C32" s="7">
        <f aca="true" t="shared" si="5" ref="C32:K32">SUM(C28:C31)</f>
        <v>204879128</v>
      </c>
      <c r="D32" s="64">
        <f t="shared" si="5"/>
        <v>187861727</v>
      </c>
      <c r="E32" s="65">
        <f t="shared" si="5"/>
        <v>272431999</v>
      </c>
      <c r="F32" s="7">
        <f t="shared" si="5"/>
        <v>272431999</v>
      </c>
      <c r="G32" s="66">
        <f t="shared" si="5"/>
        <v>272431999</v>
      </c>
      <c r="H32" s="67">
        <f t="shared" si="5"/>
        <v>0</v>
      </c>
      <c r="I32" s="65">
        <f t="shared" si="5"/>
        <v>230321000</v>
      </c>
      <c r="J32" s="7">
        <f t="shared" si="5"/>
        <v>231963000</v>
      </c>
      <c r="K32" s="66">
        <f t="shared" si="5"/>
        <v>263435000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670951598</v>
      </c>
      <c r="C35" s="6">
        <v>529045366</v>
      </c>
      <c r="D35" s="23">
        <v>576384271</v>
      </c>
      <c r="E35" s="24">
        <v>943577564</v>
      </c>
      <c r="F35" s="6">
        <v>943577564</v>
      </c>
      <c r="G35" s="25">
        <v>943577564</v>
      </c>
      <c r="H35" s="26">
        <v>84807590</v>
      </c>
      <c r="I35" s="24">
        <v>607458135</v>
      </c>
      <c r="J35" s="6">
        <v>643987882</v>
      </c>
      <c r="K35" s="25">
        <v>682730730</v>
      </c>
    </row>
    <row r="36" spans="1:11" ht="13.5">
      <c r="A36" s="22" t="s">
        <v>39</v>
      </c>
      <c r="B36" s="6">
        <v>3072349984</v>
      </c>
      <c r="C36" s="6">
        <v>2996517283</v>
      </c>
      <c r="D36" s="23">
        <v>3519072067</v>
      </c>
      <c r="E36" s="24">
        <v>3146343147</v>
      </c>
      <c r="F36" s="6">
        <v>3146343147</v>
      </c>
      <c r="G36" s="25">
        <v>3146343147</v>
      </c>
      <c r="H36" s="26">
        <v>327585</v>
      </c>
      <c r="I36" s="24">
        <v>3734003929</v>
      </c>
      <c r="J36" s="6">
        <v>3958044164</v>
      </c>
      <c r="K36" s="25">
        <v>4195395777</v>
      </c>
    </row>
    <row r="37" spans="1:11" ht="13.5">
      <c r="A37" s="22" t="s">
        <v>40</v>
      </c>
      <c r="B37" s="6">
        <v>1156771065</v>
      </c>
      <c r="C37" s="6">
        <v>1786390122</v>
      </c>
      <c r="D37" s="23">
        <v>2617956607</v>
      </c>
      <c r="E37" s="24">
        <v>1872712578</v>
      </c>
      <c r="F37" s="6">
        <v>1872712578</v>
      </c>
      <c r="G37" s="25">
        <v>1872712578</v>
      </c>
      <c r="H37" s="26">
        <v>141659978</v>
      </c>
      <c r="I37" s="24">
        <v>3172569361</v>
      </c>
      <c r="J37" s="6">
        <v>3288723522</v>
      </c>
      <c r="K37" s="25">
        <v>3486046934</v>
      </c>
    </row>
    <row r="38" spans="1:11" ht="13.5">
      <c r="A38" s="22" t="s">
        <v>41</v>
      </c>
      <c r="B38" s="6">
        <v>74896547</v>
      </c>
      <c r="C38" s="6">
        <v>78199644</v>
      </c>
      <c r="D38" s="23">
        <v>70850221</v>
      </c>
      <c r="E38" s="24">
        <v>81629737</v>
      </c>
      <c r="F38" s="6">
        <v>81629737</v>
      </c>
      <c r="G38" s="25">
        <v>81629737</v>
      </c>
      <c r="H38" s="26">
        <v>0</v>
      </c>
      <c r="I38" s="24">
        <v>78444779</v>
      </c>
      <c r="J38" s="6">
        <v>80141466</v>
      </c>
      <c r="K38" s="25">
        <v>81589954</v>
      </c>
    </row>
    <row r="39" spans="1:11" ht="13.5">
      <c r="A39" s="22" t="s">
        <v>42</v>
      </c>
      <c r="B39" s="6">
        <v>2511633970</v>
      </c>
      <c r="C39" s="6">
        <v>1660972883</v>
      </c>
      <c r="D39" s="23">
        <v>1406649510</v>
      </c>
      <c r="E39" s="24">
        <v>2135578397</v>
      </c>
      <c r="F39" s="6">
        <v>2135578397</v>
      </c>
      <c r="G39" s="25">
        <v>2135578397</v>
      </c>
      <c r="H39" s="26">
        <v>-56524803</v>
      </c>
      <c r="I39" s="24">
        <v>1090447924</v>
      </c>
      <c r="J39" s="6">
        <v>1233167058</v>
      </c>
      <c r="K39" s="25">
        <v>1310489621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66525705</v>
      </c>
      <c r="C42" s="6">
        <v>210415083</v>
      </c>
      <c r="D42" s="23">
        <v>189609553</v>
      </c>
      <c r="E42" s="24">
        <v>249980723</v>
      </c>
      <c r="F42" s="6">
        <v>249980723</v>
      </c>
      <c r="G42" s="25">
        <v>249980723</v>
      </c>
      <c r="H42" s="26">
        <v>64877080</v>
      </c>
      <c r="I42" s="24">
        <v>239475867</v>
      </c>
      <c r="J42" s="6">
        <v>236914550</v>
      </c>
      <c r="K42" s="25">
        <v>267934961</v>
      </c>
    </row>
    <row r="43" spans="1:11" ht="13.5">
      <c r="A43" s="22" t="s">
        <v>45</v>
      </c>
      <c r="B43" s="6">
        <v>-140680663</v>
      </c>
      <c r="C43" s="6">
        <v>-205858477</v>
      </c>
      <c r="D43" s="23">
        <v>-187849515</v>
      </c>
      <c r="E43" s="24">
        <v>-245188800</v>
      </c>
      <c r="F43" s="6">
        <v>-245188800</v>
      </c>
      <c r="G43" s="25">
        <v>-245188800</v>
      </c>
      <c r="H43" s="26">
        <v>-59140396</v>
      </c>
      <c r="I43" s="24">
        <v>-230321000</v>
      </c>
      <c r="J43" s="6">
        <v>-231963000</v>
      </c>
      <c r="K43" s="25">
        <v>-263435000</v>
      </c>
    </row>
    <row r="44" spans="1:11" ht="13.5">
      <c r="A44" s="22" t="s">
        <v>46</v>
      </c>
      <c r="B44" s="6">
        <v>-16217361</v>
      </c>
      <c r="C44" s="6">
        <v>-3221577</v>
      </c>
      <c r="D44" s="23">
        <v>-600296</v>
      </c>
      <c r="E44" s="24">
        <v>-5000000</v>
      </c>
      <c r="F44" s="6">
        <v>-5000000</v>
      </c>
      <c r="G44" s="25">
        <v>-5000000</v>
      </c>
      <c r="H44" s="26">
        <v>0</v>
      </c>
      <c r="I44" s="24">
        <v>-4500000</v>
      </c>
      <c r="J44" s="6">
        <v>-4500000</v>
      </c>
      <c r="K44" s="25">
        <v>-4000000</v>
      </c>
    </row>
    <row r="45" spans="1:11" ht="13.5">
      <c r="A45" s="34" t="s">
        <v>47</v>
      </c>
      <c r="B45" s="7">
        <v>6716636</v>
      </c>
      <c r="C45" s="7">
        <v>8051665</v>
      </c>
      <c r="D45" s="64">
        <v>9117037</v>
      </c>
      <c r="E45" s="65">
        <v>8082078</v>
      </c>
      <c r="F45" s="7">
        <v>8082078</v>
      </c>
      <c r="G45" s="66">
        <v>8082078</v>
      </c>
      <c r="H45" s="67">
        <v>6756163</v>
      </c>
      <c r="I45" s="65">
        <v>6154866</v>
      </c>
      <c r="J45" s="7">
        <v>6606416</v>
      </c>
      <c r="K45" s="66">
        <v>7106377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6716636</v>
      </c>
      <c r="C48" s="6">
        <v>8051665</v>
      </c>
      <c r="D48" s="23">
        <v>9117037</v>
      </c>
      <c r="E48" s="24">
        <v>8082076</v>
      </c>
      <c r="F48" s="6">
        <v>8082076</v>
      </c>
      <c r="G48" s="25">
        <v>8082076</v>
      </c>
      <c r="H48" s="26">
        <v>24089172</v>
      </c>
      <c r="I48" s="24">
        <v>9942405</v>
      </c>
      <c r="J48" s="6">
        <v>10621208</v>
      </c>
      <c r="K48" s="25">
        <v>11231020</v>
      </c>
    </row>
    <row r="49" spans="1:11" ht="13.5">
      <c r="A49" s="22" t="s">
        <v>50</v>
      </c>
      <c r="B49" s="6">
        <f>+B75</f>
        <v>799191314.3377064</v>
      </c>
      <c r="C49" s="6">
        <f aca="true" t="shared" si="6" ref="C49:K49">+C75</f>
        <v>1094802280.5999715</v>
      </c>
      <c r="D49" s="23">
        <f t="shared" si="6"/>
        <v>2282441835.620471</v>
      </c>
      <c r="E49" s="24">
        <f t="shared" si="6"/>
        <v>1245318482.3616548</v>
      </c>
      <c r="F49" s="6">
        <f t="shared" si="6"/>
        <v>1245318482.3616548</v>
      </c>
      <c r="G49" s="25">
        <f t="shared" si="6"/>
        <v>1245318482.3616548</v>
      </c>
      <c r="H49" s="26">
        <f t="shared" si="6"/>
        <v>62154360</v>
      </c>
      <c r="I49" s="24">
        <f t="shared" si="6"/>
        <v>2771723330.27346</v>
      </c>
      <c r="J49" s="6">
        <f t="shared" si="6"/>
        <v>2869941117.745731</v>
      </c>
      <c r="K49" s="25">
        <f t="shared" si="6"/>
        <v>3010834148.343851</v>
      </c>
    </row>
    <row r="50" spans="1:11" ht="13.5">
      <c r="A50" s="34" t="s">
        <v>51</v>
      </c>
      <c r="B50" s="7">
        <f>+B48-B49</f>
        <v>-792474678.3377064</v>
      </c>
      <c r="C50" s="7">
        <f aca="true" t="shared" si="7" ref="C50:K50">+C48-C49</f>
        <v>-1086750615.5999715</v>
      </c>
      <c r="D50" s="64">
        <f t="shared" si="7"/>
        <v>-2273324798.620471</v>
      </c>
      <c r="E50" s="65">
        <f t="shared" si="7"/>
        <v>-1237236406.3616548</v>
      </c>
      <c r="F50" s="7">
        <f t="shared" si="7"/>
        <v>-1237236406.3616548</v>
      </c>
      <c r="G50" s="66">
        <f t="shared" si="7"/>
        <v>-1237236406.3616548</v>
      </c>
      <c r="H50" s="67">
        <f t="shared" si="7"/>
        <v>-38065188</v>
      </c>
      <c r="I50" s="65">
        <f t="shared" si="7"/>
        <v>-2761780925.27346</v>
      </c>
      <c r="J50" s="7">
        <f t="shared" si="7"/>
        <v>-2859319909.745731</v>
      </c>
      <c r="K50" s="66">
        <f t="shared" si="7"/>
        <v>-2999603128.343851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3072349983</v>
      </c>
      <c r="C53" s="6">
        <v>2996517281</v>
      </c>
      <c r="D53" s="23">
        <v>3512974436</v>
      </c>
      <c r="E53" s="24">
        <v>3143177453</v>
      </c>
      <c r="F53" s="6">
        <v>3143177453</v>
      </c>
      <c r="G53" s="25">
        <v>3143177453</v>
      </c>
      <c r="H53" s="26">
        <v>2993096299</v>
      </c>
      <c r="I53" s="24">
        <v>3723752900</v>
      </c>
      <c r="J53" s="6">
        <v>3947178074</v>
      </c>
      <c r="K53" s="25">
        <v>4184008758</v>
      </c>
    </row>
    <row r="54" spans="1:11" ht="13.5">
      <c r="A54" s="22" t="s">
        <v>97</v>
      </c>
      <c r="B54" s="6">
        <v>279223707</v>
      </c>
      <c r="C54" s="6">
        <v>279488973</v>
      </c>
      <c r="D54" s="23">
        <v>268780815</v>
      </c>
      <c r="E54" s="24">
        <v>285000000</v>
      </c>
      <c r="F54" s="6">
        <v>285000000</v>
      </c>
      <c r="G54" s="25">
        <v>285000000</v>
      </c>
      <c r="H54" s="26">
        <v>0</v>
      </c>
      <c r="I54" s="24">
        <v>270940404</v>
      </c>
      <c r="J54" s="6">
        <v>287187424</v>
      </c>
      <c r="K54" s="25">
        <v>304408796</v>
      </c>
    </row>
    <row r="55" spans="1:11" ht="13.5">
      <c r="A55" s="22" t="s">
        <v>54</v>
      </c>
      <c r="B55" s="6">
        <v>8995471</v>
      </c>
      <c r="C55" s="6">
        <v>14784500</v>
      </c>
      <c r="D55" s="23">
        <v>0</v>
      </c>
      <c r="E55" s="24">
        <v>28968021</v>
      </c>
      <c r="F55" s="6">
        <v>28968021</v>
      </c>
      <c r="G55" s="25">
        <v>28968021</v>
      </c>
      <c r="H55" s="26">
        <v>0</v>
      </c>
      <c r="I55" s="24">
        <v>11763990</v>
      </c>
      <c r="J55" s="6">
        <v>16418446</v>
      </c>
      <c r="K55" s="25">
        <v>39194346</v>
      </c>
    </row>
    <row r="56" spans="1:11" ht="13.5">
      <c r="A56" s="22" t="s">
        <v>55</v>
      </c>
      <c r="B56" s="6">
        <v>466701285</v>
      </c>
      <c r="C56" s="6">
        <v>103010359</v>
      </c>
      <c r="D56" s="23">
        <v>112684506</v>
      </c>
      <c r="E56" s="24">
        <v>94680000</v>
      </c>
      <c r="F56" s="6">
        <v>94680000</v>
      </c>
      <c r="G56" s="25">
        <v>94680000</v>
      </c>
      <c r="H56" s="26">
        <v>0</v>
      </c>
      <c r="I56" s="24">
        <v>79450000</v>
      </c>
      <c r="J56" s="6">
        <v>84217000</v>
      </c>
      <c r="K56" s="25">
        <v>89270020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57927177</v>
      </c>
      <c r="C59" s="6">
        <v>45873429</v>
      </c>
      <c r="D59" s="23">
        <v>18529270</v>
      </c>
      <c r="E59" s="24">
        <v>42558218</v>
      </c>
      <c r="F59" s="6">
        <v>42558364</v>
      </c>
      <c r="G59" s="25">
        <v>42558364</v>
      </c>
      <c r="H59" s="26">
        <v>42558364</v>
      </c>
      <c r="I59" s="24">
        <v>5283535</v>
      </c>
      <c r="J59" s="6">
        <v>28996872</v>
      </c>
      <c r="K59" s="25">
        <v>30736684</v>
      </c>
    </row>
    <row r="60" spans="1:11" ht="13.5">
      <c r="A60" s="33" t="s">
        <v>58</v>
      </c>
      <c r="B60" s="6">
        <v>715927438</v>
      </c>
      <c r="C60" s="6">
        <v>3444859616</v>
      </c>
      <c r="D60" s="23">
        <v>2830320302</v>
      </c>
      <c r="E60" s="24">
        <v>2852700000</v>
      </c>
      <c r="F60" s="6">
        <v>2852700000</v>
      </c>
      <c r="G60" s="25">
        <v>2852700000</v>
      </c>
      <c r="H60" s="26">
        <v>2852700000</v>
      </c>
      <c r="I60" s="24">
        <v>2852700000</v>
      </c>
      <c r="J60" s="6">
        <v>3023862000</v>
      </c>
      <c r="K60" s="25">
        <v>3205293720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3850</v>
      </c>
      <c r="C62" s="92">
        <v>3927</v>
      </c>
      <c r="D62" s="93">
        <v>3927</v>
      </c>
      <c r="E62" s="91">
        <v>3850</v>
      </c>
      <c r="F62" s="92">
        <v>3850</v>
      </c>
      <c r="G62" s="93">
        <v>3850</v>
      </c>
      <c r="H62" s="94">
        <v>13283</v>
      </c>
      <c r="I62" s="91">
        <v>13283</v>
      </c>
      <c r="J62" s="92">
        <v>13283</v>
      </c>
      <c r="K62" s="93">
        <v>13283</v>
      </c>
    </row>
    <row r="63" spans="1:11" ht="13.5">
      <c r="A63" s="90" t="s">
        <v>61</v>
      </c>
      <c r="B63" s="91">
        <v>4354</v>
      </c>
      <c r="C63" s="92">
        <v>4354</v>
      </c>
      <c r="D63" s="93">
        <v>4354</v>
      </c>
      <c r="E63" s="91">
        <v>4354</v>
      </c>
      <c r="F63" s="92">
        <v>4354</v>
      </c>
      <c r="G63" s="93">
        <v>4354</v>
      </c>
      <c r="H63" s="94">
        <v>3465</v>
      </c>
      <c r="I63" s="91">
        <v>3465</v>
      </c>
      <c r="J63" s="92">
        <v>3465</v>
      </c>
      <c r="K63" s="93">
        <v>3465</v>
      </c>
    </row>
    <row r="64" spans="1:11" ht="13.5">
      <c r="A64" s="90" t="s">
        <v>62</v>
      </c>
      <c r="B64" s="91">
        <v>45103</v>
      </c>
      <c r="C64" s="92">
        <v>46606</v>
      </c>
      <c r="D64" s="93">
        <v>46606</v>
      </c>
      <c r="E64" s="91">
        <v>36414</v>
      </c>
      <c r="F64" s="92">
        <v>36414</v>
      </c>
      <c r="G64" s="93">
        <v>36414</v>
      </c>
      <c r="H64" s="94">
        <v>7612</v>
      </c>
      <c r="I64" s="91">
        <v>7612</v>
      </c>
      <c r="J64" s="92">
        <v>7612</v>
      </c>
      <c r="K64" s="93">
        <v>7612</v>
      </c>
    </row>
    <row r="65" spans="1:11" ht="13.5">
      <c r="A65" s="90" t="s">
        <v>63</v>
      </c>
      <c r="B65" s="91">
        <v>73396</v>
      </c>
      <c r="C65" s="92">
        <v>73396</v>
      </c>
      <c r="D65" s="93">
        <v>73396</v>
      </c>
      <c r="E65" s="91">
        <v>73396</v>
      </c>
      <c r="F65" s="92">
        <v>73396</v>
      </c>
      <c r="G65" s="93">
        <v>73396</v>
      </c>
      <c r="H65" s="94">
        <v>87364</v>
      </c>
      <c r="I65" s="91">
        <v>87364</v>
      </c>
      <c r="J65" s="92">
        <v>87364</v>
      </c>
      <c r="K65" s="93">
        <v>87364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0.525542426731531</v>
      </c>
      <c r="C70" s="5">
        <f aca="true" t="shared" si="8" ref="C70:K70">IF(ISERROR(C71/C72),0,(C71/C72))</f>
        <v>1.3130705997769003</v>
      </c>
      <c r="D70" s="5">
        <f t="shared" si="8"/>
        <v>0.5635776957625808</v>
      </c>
      <c r="E70" s="5">
        <f t="shared" si="8"/>
        <v>0.659880878279478</v>
      </c>
      <c r="F70" s="5">
        <f t="shared" si="8"/>
        <v>0.659880878279478</v>
      </c>
      <c r="G70" s="5">
        <f t="shared" si="8"/>
        <v>0.659880878279478</v>
      </c>
      <c r="H70" s="5">
        <f t="shared" si="8"/>
        <v>0</v>
      </c>
      <c r="I70" s="5">
        <f t="shared" si="8"/>
        <v>0.6438889426509962</v>
      </c>
      <c r="J70" s="5">
        <f t="shared" si="8"/>
        <v>0.6343166196811174</v>
      </c>
      <c r="K70" s="5">
        <f t="shared" si="8"/>
        <v>0.6805494520239342</v>
      </c>
    </row>
    <row r="71" spans="1:11" ht="12.75" hidden="1">
      <c r="A71" s="1" t="s">
        <v>103</v>
      </c>
      <c r="B71" s="1">
        <f>+B83</f>
        <v>599326990</v>
      </c>
      <c r="C71" s="1">
        <f aca="true" t="shared" si="9" ref="C71:K71">+C83</f>
        <v>911971870</v>
      </c>
      <c r="D71" s="1">
        <f t="shared" si="9"/>
        <v>446227155</v>
      </c>
      <c r="E71" s="1">
        <f t="shared" si="9"/>
        <v>794724854</v>
      </c>
      <c r="F71" s="1">
        <f t="shared" si="9"/>
        <v>794724854</v>
      </c>
      <c r="G71" s="1">
        <f t="shared" si="9"/>
        <v>794724854</v>
      </c>
      <c r="H71" s="1">
        <f t="shared" si="9"/>
        <v>374368804</v>
      </c>
      <c r="I71" s="1">
        <f t="shared" si="9"/>
        <v>668515604</v>
      </c>
      <c r="J71" s="1">
        <f t="shared" si="9"/>
        <v>705258638</v>
      </c>
      <c r="K71" s="1">
        <f t="shared" si="9"/>
        <v>800359870</v>
      </c>
    </row>
    <row r="72" spans="1:11" ht="12.75" hidden="1">
      <c r="A72" s="1" t="s">
        <v>104</v>
      </c>
      <c r="B72" s="1">
        <f>+B77</f>
        <v>1140396968</v>
      </c>
      <c r="C72" s="1">
        <f aca="true" t="shared" si="10" ref="C72:K72">+C77</f>
        <v>694533767</v>
      </c>
      <c r="D72" s="1">
        <f t="shared" si="10"/>
        <v>791775754</v>
      </c>
      <c r="E72" s="1">
        <f t="shared" si="10"/>
        <v>1204345936</v>
      </c>
      <c r="F72" s="1">
        <f t="shared" si="10"/>
        <v>1204345936</v>
      </c>
      <c r="G72" s="1">
        <f t="shared" si="10"/>
        <v>1204345936</v>
      </c>
      <c r="H72" s="1">
        <f t="shared" si="10"/>
        <v>0</v>
      </c>
      <c r="I72" s="1">
        <f t="shared" si="10"/>
        <v>1038246753</v>
      </c>
      <c r="J72" s="1">
        <f t="shared" si="10"/>
        <v>1111840075</v>
      </c>
      <c r="K72" s="1">
        <f t="shared" si="10"/>
        <v>1176049540</v>
      </c>
    </row>
    <row r="73" spans="1:11" ht="12.75" hidden="1">
      <c r="A73" s="1" t="s">
        <v>105</v>
      </c>
      <c r="B73" s="1">
        <f>+B74</f>
        <v>-160482141.66666675</v>
      </c>
      <c r="C73" s="1">
        <f aca="true" t="shared" si="11" ref="C73:K73">+(C78+C80+C81+C82)-(B78+B80+B81+B82)</f>
        <v>-140874353</v>
      </c>
      <c r="D73" s="1">
        <f t="shared" si="11"/>
        <v>51950428</v>
      </c>
      <c r="E73" s="1">
        <f t="shared" si="11"/>
        <v>362421941</v>
      </c>
      <c r="F73" s="1">
        <f>+(F78+F80+F81+F82)-(D78+D80+D81+D82)</f>
        <v>362421941</v>
      </c>
      <c r="G73" s="1">
        <f>+(G78+G80+G81+G82)-(D78+D80+D81+D82)</f>
        <v>362421941</v>
      </c>
      <c r="H73" s="1">
        <f>+(H78+H80+H81+H82)-(D78+D80+D81+D82)</f>
        <v>-509309766</v>
      </c>
      <c r="I73" s="1">
        <f>+(I78+I80+I81+I82)-(E78+E80+E81+E82)</f>
        <v>-328200595</v>
      </c>
      <c r="J73" s="1">
        <f t="shared" si="11"/>
        <v>36274627</v>
      </c>
      <c r="K73" s="1">
        <f t="shared" si="11"/>
        <v>38451104</v>
      </c>
    </row>
    <row r="74" spans="1:11" ht="12.75" hidden="1">
      <c r="A74" s="1" t="s">
        <v>106</v>
      </c>
      <c r="B74" s="1">
        <f>+TREND(C74:E74)</f>
        <v>-160482141.66666675</v>
      </c>
      <c r="C74" s="1">
        <f>+C73</f>
        <v>-140874353</v>
      </c>
      <c r="D74" s="1">
        <f aca="true" t="shared" si="12" ref="D74:K74">+D73</f>
        <v>51950428</v>
      </c>
      <c r="E74" s="1">
        <f t="shared" si="12"/>
        <v>362421941</v>
      </c>
      <c r="F74" s="1">
        <f t="shared" si="12"/>
        <v>362421941</v>
      </c>
      <c r="G74" s="1">
        <f t="shared" si="12"/>
        <v>362421941</v>
      </c>
      <c r="H74" s="1">
        <f t="shared" si="12"/>
        <v>-509309766</v>
      </c>
      <c r="I74" s="1">
        <f t="shared" si="12"/>
        <v>-328200595</v>
      </c>
      <c r="J74" s="1">
        <f t="shared" si="12"/>
        <v>36274627</v>
      </c>
      <c r="K74" s="1">
        <f t="shared" si="12"/>
        <v>38451104</v>
      </c>
    </row>
    <row r="75" spans="1:11" ht="12.75" hidden="1">
      <c r="A75" s="1" t="s">
        <v>107</v>
      </c>
      <c r="B75" s="1">
        <f>+B84-(((B80+B81+B78)*B70)-B79)</f>
        <v>799191314.3377064</v>
      </c>
      <c r="C75" s="1">
        <f aca="true" t="shared" si="13" ref="C75:K75">+C84-(((C80+C81+C78)*C70)-C79)</f>
        <v>1094802280.5999715</v>
      </c>
      <c r="D75" s="1">
        <f t="shared" si="13"/>
        <v>2282441835.620471</v>
      </c>
      <c r="E75" s="1">
        <f t="shared" si="13"/>
        <v>1245318482.3616548</v>
      </c>
      <c r="F75" s="1">
        <f t="shared" si="13"/>
        <v>1245318482.3616548</v>
      </c>
      <c r="G75" s="1">
        <f t="shared" si="13"/>
        <v>1245318482.3616548</v>
      </c>
      <c r="H75" s="1">
        <f t="shared" si="13"/>
        <v>62154360</v>
      </c>
      <c r="I75" s="1">
        <f t="shared" si="13"/>
        <v>2771723330.27346</v>
      </c>
      <c r="J75" s="1">
        <f t="shared" si="13"/>
        <v>2869941117.745731</v>
      </c>
      <c r="K75" s="1">
        <f t="shared" si="13"/>
        <v>3010834148.343851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1140396968</v>
      </c>
      <c r="C77" s="3">
        <v>694533767</v>
      </c>
      <c r="D77" s="3">
        <v>791775754</v>
      </c>
      <c r="E77" s="3">
        <v>1204345936</v>
      </c>
      <c r="F77" s="3">
        <v>1204345936</v>
      </c>
      <c r="G77" s="3">
        <v>1204345936</v>
      </c>
      <c r="H77" s="3">
        <v>0</v>
      </c>
      <c r="I77" s="3">
        <v>1038246753</v>
      </c>
      <c r="J77" s="3">
        <v>1111840075</v>
      </c>
      <c r="K77" s="3">
        <v>1176049540</v>
      </c>
    </row>
    <row r="78" spans="1:11" ht="12.75" hidden="1">
      <c r="A78" s="2" t="s">
        <v>65</v>
      </c>
      <c r="B78" s="3">
        <v>361409</v>
      </c>
      <c r="C78" s="3">
        <v>2560327</v>
      </c>
      <c r="D78" s="3">
        <v>5258537</v>
      </c>
      <c r="E78" s="3">
        <v>2688343</v>
      </c>
      <c r="F78" s="3">
        <v>2688343</v>
      </c>
      <c r="G78" s="3">
        <v>2688343</v>
      </c>
      <c r="H78" s="3">
        <v>0</v>
      </c>
      <c r="I78" s="3">
        <v>5574049</v>
      </c>
      <c r="J78" s="3">
        <v>5908492</v>
      </c>
      <c r="K78" s="3">
        <v>6263002</v>
      </c>
    </row>
    <row r="79" spans="1:11" ht="12.75" hidden="1">
      <c r="A79" s="2" t="s">
        <v>66</v>
      </c>
      <c r="B79" s="3">
        <v>1145032939</v>
      </c>
      <c r="C79" s="3">
        <v>1774657650</v>
      </c>
      <c r="D79" s="3">
        <v>2602830932</v>
      </c>
      <c r="E79" s="3">
        <v>1860393482</v>
      </c>
      <c r="F79" s="3">
        <v>1860393482</v>
      </c>
      <c r="G79" s="3">
        <v>1860393482</v>
      </c>
      <c r="H79" s="3">
        <v>62154360</v>
      </c>
      <c r="I79" s="3">
        <v>3159731404</v>
      </c>
      <c r="J79" s="3">
        <v>3275115288</v>
      </c>
      <c r="K79" s="3">
        <v>3471622206</v>
      </c>
    </row>
    <row r="80" spans="1:11" ht="12.75" hidden="1">
      <c r="A80" s="2" t="s">
        <v>67</v>
      </c>
      <c r="B80" s="3">
        <v>438133723</v>
      </c>
      <c r="C80" s="3">
        <v>385311224</v>
      </c>
      <c r="D80" s="3">
        <v>355856271</v>
      </c>
      <c r="E80" s="3">
        <v>793028887</v>
      </c>
      <c r="F80" s="3">
        <v>793028887</v>
      </c>
      <c r="G80" s="3">
        <v>793028887</v>
      </c>
      <c r="H80" s="3">
        <v>61046003</v>
      </c>
      <c r="I80" s="3">
        <v>377207647</v>
      </c>
      <c r="J80" s="3">
        <v>399840106</v>
      </c>
      <c r="K80" s="3">
        <v>423830512</v>
      </c>
    </row>
    <row r="81" spans="1:11" ht="12.75" hidden="1">
      <c r="A81" s="2" t="s">
        <v>68</v>
      </c>
      <c r="B81" s="3">
        <v>219570910</v>
      </c>
      <c r="C81" s="3">
        <v>129888400</v>
      </c>
      <c r="D81" s="3">
        <v>207376633</v>
      </c>
      <c r="E81" s="3">
        <v>136382820</v>
      </c>
      <c r="F81" s="3">
        <v>136382820</v>
      </c>
      <c r="G81" s="3">
        <v>136382820</v>
      </c>
      <c r="H81" s="3">
        <v>0</v>
      </c>
      <c r="I81" s="3">
        <v>219819231</v>
      </c>
      <c r="J81" s="3">
        <v>233008385</v>
      </c>
      <c r="K81" s="3">
        <v>246988888</v>
      </c>
    </row>
    <row r="82" spans="1:11" ht="12.75" hidden="1">
      <c r="A82" s="2" t="s">
        <v>69</v>
      </c>
      <c r="B82" s="3">
        <v>1213652</v>
      </c>
      <c r="C82" s="3">
        <v>645390</v>
      </c>
      <c r="D82" s="3">
        <v>1864328</v>
      </c>
      <c r="E82" s="3">
        <v>677660</v>
      </c>
      <c r="F82" s="3">
        <v>677660</v>
      </c>
      <c r="G82" s="3">
        <v>677660</v>
      </c>
      <c r="H82" s="3">
        <v>0</v>
      </c>
      <c r="I82" s="3">
        <v>1976188</v>
      </c>
      <c r="J82" s="3">
        <v>2094759</v>
      </c>
      <c r="K82" s="3">
        <v>2220444</v>
      </c>
    </row>
    <row r="83" spans="1:11" ht="12.75" hidden="1">
      <c r="A83" s="2" t="s">
        <v>70</v>
      </c>
      <c r="B83" s="3">
        <v>599326990</v>
      </c>
      <c r="C83" s="3">
        <v>911971870</v>
      </c>
      <c r="D83" s="3">
        <v>446227155</v>
      </c>
      <c r="E83" s="3">
        <v>794724854</v>
      </c>
      <c r="F83" s="3">
        <v>794724854</v>
      </c>
      <c r="G83" s="3">
        <v>794724854</v>
      </c>
      <c r="H83" s="3">
        <v>374368804</v>
      </c>
      <c r="I83" s="3">
        <v>668515604</v>
      </c>
      <c r="J83" s="3">
        <v>705258638</v>
      </c>
      <c r="K83" s="3">
        <v>800359870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87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11023437</v>
      </c>
      <c r="C5" s="6">
        <v>11897376</v>
      </c>
      <c r="D5" s="23">
        <v>11870853</v>
      </c>
      <c r="E5" s="24">
        <v>12628306</v>
      </c>
      <c r="F5" s="6">
        <v>12629771</v>
      </c>
      <c r="G5" s="25">
        <v>12629771</v>
      </c>
      <c r="H5" s="26">
        <v>14337857</v>
      </c>
      <c r="I5" s="24">
        <v>12556940</v>
      </c>
      <c r="J5" s="6">
        <v>13247231</v>
      </c>
      <c r="K5" s="25">
        <v>13958723</v>
      </c>
    </row>
    <row r="6" spans="1:11" ht="13.5">
      <c r="A6" s="22" t="s">
        <v>18</v>
      </c>
      <c r="B6" s="6">
        <v>30139926</v>
      </c>
      <c r="C6" s="6">
        <v>29550542</v>
      </c>
      <c r="D6" s="23">
        <v>30855009</v>
      </c>
      <c r="E6" s="24">
        <v>38599562</v>
      </c>
      <c r="F6" s="6">
        <v>32423300</v>
      </c>
      <c r="G6" s="25">
        <v>32423300</v>
      </c>
      <c r="H6" s="26">
        <v>36984655</v>
      </c>
      <c r="I6" s="24">
        <v>27474649</v>
      </c>
      <c r="J6" s="6">
        <v>26411889</v>
      </c>
      <c r="K6" s="25">
        <v>27302847</v>
      </c>
    </row>
    <row r="7" spans="1:11" ht="13.5">
      <c r="A7" s="22" t="s">
        <v>19</v>
      </c>
      <c r="B7" s="6">
        <v>473925</v>
      </c>
      <c r="C7" s="6">
        <v>298946</v>
      </c>
      <c r="D7" s="23">
        <v>221832</v>
      </c>
      <c r="E7" s="24">
        <v>220000</v>
      </c>
      <c r="F7" s="6">
        <v>206226</v>
      </c>
      <c r="G7" s="25">
        <v>206226</v>
      </c>
      <c r="H7" s="26">
        <v>41125876</v>
      </c>
      <c r="I7" s="24">
        <v>220000</v>
      </c>
      <c r="J7" s="6">
        <v>231880</v>
      </c>
      <c r="K7" s="25">
        <v>244633</v>
      </c>
    </row>
    <row r="8" spans="1:11" ht="13.5">
      <c r="A8" s="22" t="s">
        <v>20</v>
      </c>
      <c r="B8" s="6">
        <v>61526435</v>
      </c>
      <c r="C8" s="6">
        <v>64571401</v>
      </c>
      <c r="D8" s="23">
        <v>62934766</v>
      </c>
      <c r="E8" s="24">
        <v>64948000</v>
      </c>
      <c r="F8" s="6">
        <v>69438673</v>
      </c>
      <c r="G8" s="25">
        <v>69438673</v>
      </c>
      <c r="H8" s="26">
        <v>164267931</v>
      </c>
      <c r="I8" s="24">
        <v>70498001</v>
      </c>
      <c r="J8" s="6">
        <v>77499000</v>
      </c>
      <c r="K8" s="25">
        <v>83869999</v>
      </c>
    </row>
    <row r="9" spans="1:11" ht="13.5">
      <c r="A9" s="22" t="s">
        <v>21</v>
      </c>
      <c r="B9" s="6">
        <v>14269606</v>
      </c>
      <c r="C9" s="6">
        <v>13271796</v>
      </c>
      <c r="D9" s="23">
        <v>14814335</v>
      </c>
      <c r="E9" s="24">
        <v>12642110</v>
      </c>
      <c r="F9" s="6">
        <v>12102612</v>
      </c>
      <c r="G9" s="25">
        <v>12102612</v>
      </c>
      <c r="H9" s="26">
        <v>8258954</v>
      </c>
      <c r="I9" s="24">
        <v>15641906</v>
      </c>
      <c r="J9" s="6">
        <v>16450215</v>
      </c>
      <c r="K9" s="25">
        <v>17318237</v>
      </c>
    </row>
    <row r="10" spans="1:11" ht="25.5">
      <c r="A10" s="27" t="s">
        <v>96</v>
      </c>
      <c r="B10" s="28">
        <f>SUM(B5:B9)</f>
        <v>117433329</v>
      </c>
      <c r="C10" s="29">
        <f aca="true" t="shared" si="0" ref="C10:K10">SUM(C5:C9)</f>
        <v>119590061</v>
      </c>
      <c r="D10" s="30">
        <f t="shared" si="0"/>
        <v>120696795</v>
      </c>
      <c r="E10" s="28">
        <f t="shared" si="0"/>
        <v>129037978</v>
      </c>
      <c r="F10" s="29">
        <f t="shared" si="0"/>
        <v>126800582</v>
      </c>
      <c r="G10" s="31">
        <f t="shared" si="0"/>
        <v>126800582</v>
      </c>
      <c r="H10" s="32">
        <f t="shared" si="0"/>
        <v>264975273</v>
      </c>
      <c r="I10" s="28">
        <f t="shared" si="0"/>
        <v>126391496</v>
      </c>
      <c r="J10" s="29">
        <f t="shared" si="0"/>
        <v>133840215</v>
      </c>
      <c r="K10" s="31">
        <f t="shared" si="0"/>
        <v>142694439</v>
      </c>
    </row>
    <row r="11" spans="1:11" ht="13.5">
      <c r="A11" s="22" t="s">
        <v>22</v>
      </c>
      <c r="B11" s="6">
        <v>47448757</v>
      </c>
      <c r="C11" s="6">
        <v>52613686</v>
      </c>
      <c r="D11" s="23">
        <v>55743415</v>
      </c>
      <c r="E11" s="24">
        <v>61732452</v>
      </c>
      <c r="F11" s="6">
        <v>54035008</v>
      </c>
      <c r="G11" s="25">
        <v>54035008</v>
      </c>
      <c r="H11" s="26">
        <v>55430868</v>
      </c>
      <c r="I11" s="24">
        <v>64563077</v>
      </c>
      <c r="J11" s="6">
        <v>70099367</v>
      </c>
      <c r="K11" s="25">
        <v>74648654</v>
      </c>
    </row>
    <row r="12" spans="1:11" ht="13.5">
      <c r="A12" s="22" t="s">
        <v>23</v>
      </c>
      <c r="B12" s="6">
        <v>4473309</v>
      </c>
      <c r="C12" s="6">
        <v>4891195</v>
      </c>
      <c r="D12" s="23">
        <v>5282128</v>
      </c>
      <c r="E12" s="24">
        <v>5723413</v>
      </c>
      <c r="F12" s="6">
        <v>5723413</v>
      </c>
      <c r="G12" s="25">
        <v>5723413</v>
      </c>
      <c r="H12" s="26">
        <v>10165078</v>
      </c>
      <c r="I12" s="24">
        <v>6267813</v>
      </c>
      <c r="J12" s="6">
        <v>6675220</v>
      </c>
      <c r="K12" s="25">
        <v>7109110</v>
      </c>
    </row>
    <row r="13" spans="1:11" ht="13.5">
      <c r="A13" s="22" t="s">
        <v>97</v>
      </c>
      <c r="B13" s="6">
        <v>17181984</v>
      </c>
      <c r="C13" s="6">
        <v>17291815</v>
      </c>
      <c r="D13" s="23">
        <v>17190911</v>
      </c>
      <c r="E13" s="24">
        <v>4459864</v>
      </c>
      <c r="F13" s="6">
        <v>3459864</v>
      </c>
      <c r="G13" s="25">
        <v>3459864</v>
      </c>
      <c r="H13" s="26">
        <v>16857180</v>
      </c>
      <c r="I13" s="24">
        <v>2203170</v>
      </c>
      <c r="J13" s="6">
        <v>1810920</v>
      </c>
      <c r="K13" s="25">
        <v>2450282</v>
      </c>
    </row>
    <row r="14" spans="1:11" ht="13.5">
      <c r="A14" s="22" t="s">
        <v>24</v>
      </c>
      <c r="B14" s="6">
        <v>5911208</v>
      </c>
      <c r="C14" s="6">
        <v>14296730</v>
      </c>
      <c r="D14" s="23">
        <v>30267720</v>
      </c>
      <c r="E14" s="24">
        <v>2388000</v>
      </c>
      <c r="F14" s="6">
        <v>144000</v>
      </c>
      <c r="G14" s="25">
        <v>144000</v>
      </c>
      <c r="H14" s="26">
        <v>16338668</v>
      </c>
      <c r="I14" s="24">
        <v>1644000</v>
      </c>
      <c r="J14" s="6">
        <v>1651778</v>
      </c>
      <c r="K14" s="25">
        <v>1660124</v>
      </c>
    </row>
    <row r="15" spans="1:11" ht="13.5">
      <c r="A15" s="22" t="s">
        <v>25</v>
      </c>
      <c r="B15" s="6">
        <v>17348674</v>
      </c>
      <c r="C15" s="6">
        <v>32020120</v>
      </c>
      <c r="D15" s="23">
        <v>36218795</v>
      </c>
      <c r="E15" s="24">
        <v>18200000</v>
      </c>
      <c r="F15" s="6">
        <v>19350000</v>
      </c>
      <c r="G15" s="25">
        <v>19350000</v>
      </c>
      <c r="H15" s="26">
        <v>23733481</v>
      </c>
      <c r="I15" s="24">
        <v>16283000</v>
      </c>
      <c r="J15" s="6">
        <v>16562650</v>
      </c>
      <c r="K15" s="25">
        <v>17579096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72351063</v>
      </c>
      <c r="C17" s="6">
        <v>58074700</v>
      </c>
      <c r="D17" s="23">
        <v>63507067</v>
      </c>
      <c r="E17" s="24">
        <v>36458704</v>
      </c>
      <c r="F17" s="6">
        <v>44032576</v>
      </c>
      <c r="G17" s="25">
        <v>44032576</v>
      </c>
      <c r="H17" s="26">
        <v>68218130</v>
      </c>
      <c r="I17" s="24">
        <v>35375731</v>
      </c>
      <c r="J17" s="6">
        <v>36963242</v>
      </c>
      <c r="K17" s="25">
        <v>39164510</v>
      </c>
    </row>
    <row r="18" spans="1:11" ht="13.5">
      <c r="A18" s="34" t="s">
        <v>28</v>
      </c>
      <c r="B18" s="35">
        <f>SUM(B11:B17)</f>
        <v>164714995</v>
      </c>
      <c r="C18" s="36">
        <f aca="true" t="shared" si="1" ref="C18:K18">SUM(C11:C17)</f>
        <v>179188246</v>
      </c>
      <c r="D18" s="37">
        <f t="shared" si="1"/>
        <v>208210036</v>
      </c>
      <c r="E18" s="35">
        <f t="shared" si="1"/>
        <v>128962433</v>
      </c>
      <c r="F18" s="36">
        <f t="shared" si="1"/>
        <v>126744861</v>
      </c>
      <c r="G18" s="38">
        <f t="shared" si="1"/>
        <v>126744861</v>
      </c>
      <c r="H18" s="39">
        <f t="shared" si="1"/>
        <v>190743405</v>
      </c>
      <c r="I18" s="35">
        <f t="shared" si="1"/>
        <v>126336791</v>
      </c>
      <c r="J18" s="36">
        <f t="shared" si="1"/>
        <v>133763177</v>
      </c>
      <c r="K18" s="38">
        <f t="shared" si="1"/>
        <v>142611776</v>
      </c>
    </row>
    <row r="19" spans="1:11" ht="13.5">
      <c r="A19" s="34" t="s">
        <v>29</v>
      </c>
      <c r="B19" s="40">
        <f>+B10-B18</f>
        <v>-47281666</v>
      </c>
      <c r="C19" s="41">
        <f aca="true" t="shared" si="2" ref="C19:K19">+C10-C18</f>
        <v>-59598185</v>
      </c>
      <c r="D19" s="42">
        <f t="shared" si="2"/>
        <v>-87513241</v>
      </c>
      <c r="E19" s="40">
        <f t="shared" si="2"/>
        <v>75545</v>
      </c>
      <c r="F19" s="41">
        <f t="shared" si="2"/>
        <v>55721</v>
      </c>
      <c r="G19" s="43">
        <f t="shared" si="2"/>
        <v>55721</v>
      </c>
      <c r="H19" s="44">
        <f t="shared" si="2"/>
        <v>74231868</v>
      </c>
      <c r="I19" s="40">
        <f t="shared" si="2"/>
        <v>54705</v>
      </c>
      <c r="J19" s="41">
        <f t="shared" si="2"/>
        <v>77038</v>
      </c>
      <c r="K19" s="43">
        <f t="shared" si="2"/>
        <v>82663</v>
      </c>
    </row>
    <row r="20" spans="1:11" ht="13.5">
      <c r="A20" s="22" t="s">
        <v>30</v>
      </c>
      <c r="B20" s="24">
        <v>44678442</v>
      </c>
      <c r="C20" s="6">
        <v>32120860</v>
      </c>
      <c r="D20" s="23">
        <v>64480735</v>
      </c>
      <c r="E20" s="24">
        <v>0</v>
      </c>
      <c r="F20" s="6">
        <v>0</v>
      </c>
      <c r="G20" s="25">
        <v>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98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99</v>
      </c>
      <c r="B22" s="51">
        <f>SUM(B19:B21)</f>
        <v>-2603224</v>
      </c>
      <c r="C22" s="52">
        <f aca="true" t="shared" si="3" ref="C22:K22">SUM(C19:C21)</f>
        <v>-27477325</v>
      </c>
      <c r="D22" s="53">
        <f t="shared" si="3"/>
        <v>-23032506</v>
      </c>
      <c r="E22" s="51">
        <f t="shared" si="3"/>
        <v>75545</v>
      </c>
      <c r="F22" s="52">
        <f t="shared" si="3"/>
        <v>55721</v>
      </c>
      <c r="G22" s="54">
        <f t="shared" si="3"/>
        <v>55721</v>
      </c>
      <c r="H22" s="55">
        <f t="shared" si="3"/>
        <v>74231868</v>
      </c>
      <c r="I22" s="51">
        <f t="shared" si="3"/>
        <v>54705</v>
      </c>
      <c r="J22" s="52">
        <f t="shared" si="3"/>
        <v>77038</v>
      </c>
      <c r="K22" s="54">
        <f t="shared" si="3"/>
        <v>82663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-2603224</v>
      </c>
      <c r="C24" s="41">
        <f aca="true" t="shared" si="4" ref="C24:K24">SUM(C22:C23)</f>
        <v>-27477325</v>
      </c>
      <c r="D24" s="42">
        <f t="shared" si="4"/>
        <v>-23032506</v>
      </c>
      <c r="E24" s="40">
        <f t="shared" si="4"/>
        <v>75545</v>
      </c>
      <c r="F24" s="41">
        <f t="shared" si="4"/>
        <v>55721</v>
      </c>
      <c r="G24" s="43">
        <f t="shared" si="4"/>
        <v>55721</v>
      </c>
      <c r="H24" s="44">
        <f t="shared" si="4"/>
        <v>74231868</v>
      </c>
      <c r="I24" s="40">
        <f t="shared" si="4"/>
        <v>54705</v>
      </c>
      <c r="J24" s="41">
        <f t="shared" si="4"/>
        <v>77038</v>
      </c>
      <c r="K24" s="43">
        <f t="shared" si="4"/>
        <v>82663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25865396</v>
      </c>
      <c r="C27" s="7">
        <v>26372719</v>
      </c>
      <c r="D27" s="64">
        <v>64707552</v>
      </c>
      <c r="E27" s="65">
        <v>84454002</v>
      </c>
      <c r="F27" s="7">
        <v>84454002</v>
      </c>
      <c r="G27" s="66">
        <v>84454002</v>
      </c>
      <c r="H27" s="67">
        <v>92458769</v>
      </c>
      <c r="I27" s="65">
        <v>68698000</v>
      </c>
      <c r="J27" s="7">
        <v>66168000</v>
      </c>
      <c r="K27" s="66">
        <v>59517000</v>
      </c>
    </row>
    <row r="28" spans="1:11" ht="13.5">
      <c r="A28" s="68" t="s">
        <v>30</v>
      </c>
      <c r="B28" s="6">
        <v>25865396</v>
      </c>
      <c r="C28" s="6">
        <v>26037948</v>
      </c>
      <c r="D28" s="23">
        <v>64439196</v>
      </c>
      <c r="E28" s="24">
        <v>84454002</v>
      </c>
      <c r="F28" s="6">
        <v>84454002</v>
      </c>
      <c r="G28" s="25">
        <v>84454002</v>
      </c>
      <c r="H28" s="26">
        <v>92253147</v>
      </c>
      <c r="I28" s="24">
        <v>68698000</v>
      </c>
      <c r="J28" s="6">
        <v>66168000</v>
      </c>
      <c r="K28" s="25">
        <v>59517000</v>
      </c>
    </row>
    <row r="29" spans="1:11" ht="13.5">
      <c r="A29" s="22" t="s">
        <v>101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334771</v>
      </c>
      <c r="D31" s="23">
        <v>268356</v>
      </c>
      <c r="E31" s="24">
        <v>0</v>
      </c>
      <c r="F31" s="6">
        <v>0</v>
      </c>
      <c r="G31" s="25">
        <v>0</v>
      </c>
      <c r="H31" s="26">
        <v>205622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25865396</v>
      </c>
      <c r="C32" s="7">
        <f aca="true" t="shared" si="5" ref="C32:K32">SUM(C28:C31)</f>
        <v>26372719</v>
      </c>
      <c r="D32" s="64">
        <f t="shared" si="5"/>
        <v>64707552</v>
      </c>
      <c r="E32" s="65">
        <f t="shared" si="5"/>
        <v>84454002</v>
      </c>
      <c r="F32" s="7">
        <f t="shared" si="5"/>
        <v>84454002</v>
      </c>
      <c r="G32" s="66">
        <f t="shared" si="5"/>
        <v>84454002</v>
      </c>
      <c r="H32" s="67">
        <f t="shared" si="5"/>
        <v>92458769</v>
      </c>
      <c r="I32" s="65">
        <f t="shared" si="5"/>
        <v>68698000</v>
      </c>
      <c r="J32" s="7">
        <f t="shared" si="5"/>
        <v>66168000</v>
      </c>
      <c r="K32" s="66">
        <f t="shared" si="5"/>
        <v>59517000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13294088</v>
      </c>
      <c r="C35" s="6">
        <v>14670587</v>
      </c>
      <c r="D35" s="23">
        <v>15210557</v>
      </c>
      <c r="E35" s="24">
        <v>186425870</v>
      </c>
      <c r="F35" s="6">
        <v>186425870</v>
      </c>
      <c r="G35" s="25">
        <v>186425870</v>
      </c>
      <c r="H35" s="26">
        <v>33529901</v>
      </c>
      <c r="I35" s="24">
        <v>195710348</v>
      </c>
      <c r="J35" s="6">
        <v>205415974</v>
      </c>
      <c r="K35" s="25">
        <v>215655411</v>
      </c>
    </row>
    <row r="36" spans="1:11" ht="13.5">
      <c r="A36" s="22" t="s">
        <v>39</v>
      </c>
      <c r="B36" s="6">
        <v>646477571</v>
      </c>
      <c r="C36" s="6">
        <v>653611771</v>
      </c>
      <c r="D36" s="23">
        <v>701125048</v>
      </c>
      <c r="E36" s="24">
        <v>765015946</v>
      </c>
      <c r="F36" s="6">
        <v>772719449</v>
      </c>
      <c r="G36" s="25">
        <v>772719449</v>
      </c>
      <c r="H36" s="26">
        <v>777107464</v>
      </c>
      <c r="I36" s="24">
        <v>889666040</v>
      </c>
      <c r="J36" s="6">
        <v>907619536</v>
      </c>
      <c r="K36" s="25">
        <v>1012888665</v>
      </c>
    </row>
    <row r="37" spans="1:11" ht="13.5">
      <c r="A37" s="22" t="s">
        <v>40</v>
      </c>
      <c r="B37" s="6">
        <v>105326627</v>
      </c>
      <c r="C37" s="6">
        <v>134572320</v>
      </c>
      <c r="D37" s="23">
        <v>197586674</v>
      </c>
      <c r="E37" s="24">
        <v>117818022</v>
      </c>
      <c r="F37" s="6">
        <v>117818022</v>
      </c>
      <c r="G37" s="25">
        <v>117818022</v>
      </c>
      <c r="H37" s="26">
        <v>245944126</v>
      </c>
      <c r="I37" s="24">
        <v>123944559</v>
      </c>
      <c r="J37" s="6">
        <v>130761510</v>
      </c>
      <c r="K37" s="25">
        <v>137953393</v>
      </c>
    </row>
    <row r="38" spans="1:11" ht="13.5">
      <c r="A38" s="22" t="s">
        <v>41</v>
      </c>
      <c r="B38" s="6">
        <v>56397866</v>
      </c>
      <c r="C38" s="6">
        <v>62801549</v>
      </c>
      <c r="D38" s="23">
        <v>70872944</v>
      </c>
      <c r="E38" s="24">
        <v>33725188</v>
      </c>
      <c r="F38" s="6">
        <v>33725188</v>
      </c>
      <c r="G38" s="25">
        <v>33725188</v>
      </c>
      <c r="H38" s="26">
        <v>42480456</v>
      </c>
      <c r="I38" s="24">
        <v>35104425</v>
      </c>
      <c r="J38" s="6">
        <v>37035168</v>
      </c>
      <c r="K38" s="25">
        <v>39072102</v>
      </c>
    </row>
    <row r="39" spans="1:11" ht="13.5">
      <c r="A39" s="22" t="s">
        <v>42</v>
      </c>
      <c r="B39" s="6">
        <v>498047166</v>
      </c>
      <c r="C39" s="6">
        <v>470908489</v>
      </c>
      <c r="D39" s="23">
        <v>447875987</v>
      </c>
      <c r="E39" s="24">
        <v>799898606</v>
      </c>
      <c r="F39" s="6">
        <v>807602109</v>
      </c>
      <c r="G39" s="25">
        <v>807602109</v>
      </c>
      <c r="H39" s="26">
        <v>522212783</v>
      </c>
      <c r="I39" s="24">
        <v>926327404</v>
      </c>
      <c r="J39" s="6">
        <v>945238832</v>
      </c>
      <c r="K39" s="25">
        <v>1051518580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23231384</v>
      </c>
      <c r="C42" s="6">
        <v>27475321</v>
      </c>
      <c r="D42" s="23">
        <v>66460320</v>
      </c>
      <c r="E42" s="24">
        <v>84004936</v>
      </c>
      <c r="F42" s="6">
        <v>84304938</v>
      </c>
      <c r="G42" s="25">
        <v>84304938</v>
      </c>
      <c r="H42" s="26">
        <v>58860877</v>
      </c>
      <c r="I42" s="24">
        <v>67831044</v>
      </c>
      <c r="J42" s="6">
        <v>65255752</v>
      </c>
      <c r="K42" s="25">
        <v>58554581</v>
      </c>
    </row>
    <row r="43" spans="1:11" ht="13.5">
      <c r="A43" s="22" t="s">
        <v>45</v>
      </c>
      <c r="B43" s="6">
        <v>-25861581</v>
      </c>
      <c r="C43" s="6">
        <v>-26372718</v>
      </c>
      <c r="D43" s="23">
        <v>-64707552</v>
      </c>
      <c r="E43" s="24">
        <v>-84453996</v>
      </c>
      <c r="F43" s="6">
        <v>-84453999</v>
      </c>
      <c r="G43" s="25">
        <v>-84453999</v>
      </c>
      <c r="H43" s="26">
        <v>-51775351</v>
      </c>
      <c r="I43" s="24">
        <v>-68697996</v>
      </c>
      <c r="J43" s="6">
        <v>-66168000</v>
      </c>
      <c r="K43" s="25">
        <v>-59517000</v>
      </c>
    </row>
    <row r="44" spans="1:11" ht="13.5">
      <c r="A44" s="22" t="s">
        <v>46</v>
      </c>
      <c r="B44" s="6">
        <v>-1389654</v>
      </c>
      <c r="C44" s="6">
        <v>-1220769</v>
      </c>
      <c r="D44" s="23">
        <v>-1041666</v>
      </c>
      <c r="E44" s="24">
        <v>-186996</v>
      </c>
      <c r="F44" s="6">
        <v>-187000</v>
      </c>
      <c r="G44" s="25">
        <v>-187000</v>
      </c>
      <c r="H44" s="26">
        <v>-385274</v>
      </c>
      <c r="I44" s="24">
        <v>-167976</v>
      </c>
      <c r="J44" s="6">
        <v>-177213</v>
      </c>
      <c r="K44" s="25">
        <v>-186959</v>
      </c>
    </row>
    <row r="45" spans="1:11" ht="13.5">
      <c r="A45" s="34" t="s">
        <v>47</v>
      </c>
      <c r="B45" s="7">
        <v>589159</v>
      </c>
      <c r="C45" s="7">
        <v>470993</v>
      </c>
      <c r="D45" s="64">
        <v>1182093</v>
      </c>
      <c r="E45" s="65">
        <v>-146638</v>
      </c>
      <c r="F45" s="7">
        <v>153358</v>
      </c>
      <c r="G45" s="66">
        <v>153358</v>
      </c>
      <c r="H45" s="67">
        <v>7882345</v>
      </c>
      <c r="I45" s="65">
        <v>-563935</v>
      </c>
      <c r="J45" s="7">
        <v>-1653396</v>
      </c>
      <c r="K45" s="66">
        <v>-2802774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589159</v>
      </c>
      <c r="C48" s="6">
        <v>470992</v>
      </c>
      <c r="D48" s="23">
        <v>1182093</v>
      </c>
      <c r="E48" s="24">
        <v>-146637</v>
      </c>
      <c r="F48" s="6">
        <v>-146637</v>
      </c>
      <c r="G48" s="25">
        <v>-146637</v>
      </c>
      <c r="H48" s="26">
        <v>7468567</v>
      </c>
      <c r="I48" s="24">
        <v>-563929</v>
      </c>
      <c r="J48" s="6">
        <v>-1653388</v>
      </c>
      <c r="K48" s="25">
        <v>-2802767</v>
      </c>
    </row>
    <row r="49" spans="1:11" ht="13.5">
      <c r="A49" s="22" t="s">
        <v>50</v>
      </c>
      <c r="B49" s="6">
        <f>+B75</f>
        <v>95483512.85183053</v>
      </c>
      <c r="C49" s="6">
        <f aca="true" t="shared" si="6" ref="C49:K49">+C75</f>
        <v>125133068.0132287</v>
      </c>
      <c r="D49" s="23">
        <f t="shared" si="6"/>
        <v>178506727.81855407</v>
      </c>
      <c r="E49" s="24">
        <f t="shared" si="6"/>
        <v>-16680258.015170157</v>
      </c>
      <c r="F49" s="6">
        <f t="shared" si="6"/>
        <v>-35003231.30231783</v>
      </c>
      <c r="G49" s="25">
        <f t="shared" si="6"/>
        <v>-35003231.30231783</v>
      </c>
      <c r="H49" s="26">
        <f t="shared" si="6"/>
        <v>226010635.38471693</v>
      </c>
      <c r="I49" s="24">
        <f t="shared" si="6"/>
        <v>-8927781.389298439</v>
      </c>
      <c r="J49" s="6">
        <f t="shared" si="6"/>
        <v>-16063498.892652124</v>
      </c>
      <c r="K49" s="25">
        <f t="shared" si="6"/>
        <v>-18592989.573867112</v>
      </c>
    </row>
    <row r="50" spans="1:11" ht="13.5">
      <c r="A50" s="34" t="s">
        <v>51</v>
      </c>
      <c r="B50" s="7">
        <f>+B48-B49</f>
        <v>-94894353.85183053</v>
      </c>
      <c r="C50" s="7">
        <f aca="true" t="shared" si="7" ref="C50:K50">+C48-C49</f>
        <v>-124662076.0132287</v>
      </c>
      <c r="D50" s="64">
        <f t="shared" si="7"/>
        <v>-177324634.81855407</v>
      </c>
      <c r="E50" s="65">
        <f t="shared" si="7"/>
        <v>16533621.015170157</v>
      </c>
      <c r="F50" s="7">
        <f t="shared" si="7"/>
        <v>34856594.30231783</v>
      </c>
      <c r="G50" s="66">
        <f t="shared" si="7"/>
        <v>34856594.30231783</v>
      </c>
      <c r="H50" s="67">
        <f t="shared" si="7"/>
        <v>-218542068.38471693</v>
      </c>
      <c r="I50" s="65">
        <f t="shared" si="7"/>
        <v>8363852.389298439</v>
      </c>
      <c r="J50" s="7">
        <f t="shared" si="7"/>
        <v>14410110.892652124</v>
      </c>
      <c r="K50" s="66">
        <f t="shared" si="7"/>
        <v>15790222.573867112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646477571</v>
      </c>
      <c r="C53" s="6">
        <v>653611772</v>
      </c>
      <c r="D53" s="23">
        <v>701125048</v>
      </c>
      <c r="E53" s="24">
        <v>763815946</v>
      </c>
      <c r="F53" s="6">
        <v>772719448</v>
      </c>
      <c r="G53" s="25">
        <v>772719448</v>
      </c>
      <c r="H53" s="26">
        <v>760376989</v>
      </c>
      <c r="I53" s="24">
        <v>889666040</v>
      </c>
      <c r="J53" s="6">
        <v>907619936</v>
      </c>
      <c r="K53" s="25">
        <v>1012888666</v>
      </c>
    </row>
    <row r="54" spans="1:11" ht="13.5">
      <c r="A54" s="22" t="s">
        <v>97</v>
      </c>
      <c r="B54" s="6">
        <v>17181984</v>
      </c>
      <c r="C54" s="6">
        <v>17291815</v>
      </c>
      <c r="D54" s="23">
        <v>17190911</v>
      </c>
      <c r="E54" s="24">
        <v>4459864</v>
      </c>
      <c r="F54" s="6">
        <v>3459864</v>
      </c>
      <c r="G54" s="25">
        <v>3459864</v>
      </c>
      <c r="H54" s="26">
        <v>16857180</v>
      </c>
      <c r="I54" s="24">
        <v>2203170</v>
      </c>
      <c r="J54" s="6">
        <v>1810920</v>
      </c>
      <c r="K54" s="25">
        <v>2450282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16518073</v>
      </c>
      <c r="C56" s="6">
        <v>7279299</v>
      </c>
      <c r="D56" s="23">
        <v>5675728</v>
      </c>
      <c r="E56" s="24">
        <v>3543000</v>
      </c>
      <c r="F56" s="6">
        <v>3543000</v>
      </c>
      <c r="G56" s="25">
        <v>3543000</v>
      </c>
      <c r="H56" s="26">
        <v>0</v>
      </c>
      <c r="I56" s="24">
        <v>5099116</v>
      </c>
      <c r="J56" s="6">
        <v>5374468</v>
      </c>
      <c r="K56" s="25">
        <v>5670064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959475</v>
      </c>
      <c r="D59" s="23">
        <v>0</v>
      </c>
      <c r="E59" s="24">
        <v>0</v>
      </c>
      <c r="F59" s="6">
        <v>6801638</v>
      </c>
      <c r="G59" s="25">
        <v>6801638</v>
      </c>
      <c r="H59" s="26">
        <v>6801638</v>
      </c>
      <c r="I59" s="24">
        <v>9534600</v>
      </c>
      <c r="J59" s="6">
        <v>9545866</v>
      </c>
      <c r="K59" s="25">
        <v>10105087</v>
      </c>
    </row>
    <row r="60" spans="1:11" ht="13.5">
      <c r="A60" s="33" t="s">
        <v>58</v>
      </c>
      <c r="B60" s="6">
        <v>0</v>
      </c>
      <c r="C60" s="6">
        <v>923344</v>
      </c>
      <c r="D60" s="23">
        <v>0</v>
      </c>
      <c r="E60" s="24">
        <v>8338473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18</v>
      </c>
      <c r="C62" s="92">
        <v>18</v>
      </c>
      <c r="D62" s="93">
        <v>18</v>
      </c>
      <c r="E62" s="91">
        <v>18</v>
      </c>
      <c r="F62" s="92">
        <v>18</v>
      </c>
      <c r="G62" s="93">
        <v>18</v>
      </c>
      <c r="H62" s="94">
        <v>18</v>
      </c>
      <c r="I62" s="91">
        <v>18</v>
      </c>
      <c r="J62" s="92">
        <v>18</v>
      </c>
      <c r="K62" s="93">
        <v>18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1600</v>
      </c>
      <c r="C64" s="92">
        <v>1600</v>
      </c>
      <c r="D64" s="93">
        <v>1600</v>
      </c>
      <c r="E64" s="91">
        <v>1600</v>
      </c>
      <c r="F64" s="92">
        <v>1600</v>
      </c>
      <c r="G64" s="93">
        <v>1600</v>
      </c>
      <c r="H64" s="94">
        <v>1600</v>
      </c>
      <c r="I64" s="91">
        <v>1600</v>
      </c>
      <c r="J64" s="92">
        <v>1600</v>
      </c>
      <c r="K64" s="93">
        <v>1600</v>
      </c>
    </row>
    <row r="65" spans="1:11" ht="13.5">
      <c r="A65" s="90" t="s">
        <v>63</v>
      </c>
      <c r="B65" s="91">
        <v>1538</v>
      </c>
      <c r="C65" s="92">
        <v>1538</v>
      </c>
      <c r="D65" s="93">
        <v>1538</v>
      </c>
      <c r="E65" s="91">
        <v>1538</v>
      </c>
      <c r="F65" s="92">
        <v>1538</v>
      </c>
      <c r="G65" s="93">
        <v>1538</v>
      </c>
      <c r="H65" s="94">
        <v>1538</v>
      </c>
      <c r="I65" s="91">
        <v>1538</v>
      </c>
      <c r="J65" s="92">
        <v>1538</v>
      </c>
      <c r="K65" s="93">
        <v>1538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0.9171611212092934</v>
      </c>
      <c r="C70" s="5">
        <f aca="true" t="shared" si="8" ref="C70:K70">IF(ISERROR(C71/C72),0,(C71/C72))</f>
        <v>0.7544678139216883</v>
      </c>
      <c r="D70" s="5">
        <f t="shared" si="8"/>
        <v>0.7288743728145387</v>
      </c>
      <c r="E70" s="5">
        <f t="shared" si="8"/>
        <v>0.7321517004436733</v>
      </c>
      <c r="F70" s="5">
        <f t="shared" si="8"/>
        <v>0.8212536800583767</v>
      </c>
      <c r="G70" s="5">
        <f t="shared" si="8"/>
        <v>0.8212536800583767</v>
      </c>
      <c r="H70" s="5">
        <f t="shared" si="8"/>
        <v>0.6438088985591593</v>
      </c>
      <c r="I70" s="5">
        <f t="shared" si="8"/>
        <v>0.687889632220862</v>
      </c>
      <c r="J70" s="5">
        <f t="shared" si="8"/>
        <v>0.7200863100587451</v>
      </c>
      <c r="K70" s="5">
        <f t="shared" si="8"/>
        <v>0.7276528411915048</v>
      </c>
    </row>
    <row r="71" spans="1:11" ht="12.75" hidden="1">
      <c r="A71" s="1" t="s">
        <v>103</v>
      </c>
      <c r="B71" s="1">
        <f>+B83</f>
        <v>50840964</v>
      </c>
      <c r="C71" s="1">
        <f aca="true" t="shared" si="9" ref="C71:K71">+C83</f>
        <v>41284263</v>
      </c>
      <c r="D71" s="1">
        <f t="shared" si="9"/>
        <v>41939575</v>
      </c>
      <c r="E71" s="1">
        <f t="shared" si="9"/>
        <v>46762513</v>
      </c>
      <c r="F71" s="1">
        <f t="shared" si="9"/>
        <v>46939315</v>
      </c>
      <c r="G71" s="1">
        <f t="shared" si="9"/>
        <v>46939315</v>
      </c>
      <c r="H71" s="1">
        <f t="shared" si="9"/>
        <v>38359078</v>
      </c>
      <c r="I71" s="1">
        <f t="shared" si="9"/>
        <v>38297220</v>
      </c>
      <c r="J71" s="1">
        <f t="shared" si="9"/>
        <v>40403564</v>
      </c>
      <c r="K71" s="1">
        <f t="shared" si="9"/>
        <v>42625763</v>
      </c>
    </row>
    <row r="72" spans="1:11" ht="12.75" hidden="1">
      <c r="A72" s="1" t="s">
        <v>104</v>
      </c>
      <c r="B72" s="1">
        <f>+B77</f>
        <v>55432969</v>
      </c>
      <c r="C72" s="1">
        <f aca="true" t="shared" si="10" ref="C72:K72">+C77</f>
        <v>54719714</v>
      </c>
      <c r="D72" s="1">
        <f t="shared" si="10"/>
        <v>57540197</v>
      </c>
      <c r="E72" s="1">
        <f t="shared" si="10"/>
        <v>63869978</v>
      </c>
      <c r="F72" s="1">
        <f t="shared" si="10"/>
        <v>57155683</v>
      </c>
      <c r="G72" s="1">
        <f t="shared" si="10"/>
        <v>57155683</v>
      </c>
      <c r="H72" s="1">
        <f t="shared" si="10"/>
        <v>59581466</v>
      </c>
      <c r="I72" s="1">
        <f t="shared" si="10"/>
        <v>55673495</v>
      </c>
      <c r="J72" s="1">
        <f t="shared" si="10"/>
        <v>56109335</v>
      </c>
      <c r="K72" s="1">
        <f t="shared" si="10"/>
        <v>58579807</v>
      </c>
    </row>
    <row r="73" spans="1:11" ht="12.75" hidden="1">
      <c r="A73" s="1" t="s">
        <v>105</v>
      </c>
      <c r="B73" s="1">
        <f>+B74</f>
        <v>-26453251.166666657</v>
      </c>
      <c r="C73" s="1">
        <f aca="true" t="shared" si="11" ref="C73:K73">+(C78+C80+C81+C82)-(B78+B80+B81+B82)</f>
        <v>2627945</v>
      </c>
      <c r="D73" s="1">
        <f t="shared" si="11"/>
        <v>344309</v>
      </c>
      <c r="E73" s="1">
        <f t="shared" si="11"/>
        <v>172547850</v>
      </c>
      <c r="F73" s="1">
        <f>+(F78+F80+F81+F82)-(D78+D80+D81+D82)</f>
        <v>172547850</v>
      </c>
      <c r="G73" s="1">
        <f>+(G78+G80+G81+G82)-(D78+D80+D81+D82)</f>
        <v>172547850</v>
      </c>
      <c r="H73" s="1">
        <f>+(H78+H80+H81+H82)-(D78+D80+D81+D82)</f>
        <v>11257061</v>
      </c>
      <c r="I73" s="1">
        <f>+(I78+I80+I81+I82)-(E78+E80+E81+E82)</f>
        <v>9672003</v>
      </c>
      <c r="J73" s="1">
        <f t="shared" si="11"/>
        <v>10761963</v>
      </c>
      <c r="K73" s="1">
        <f t="shared" si="11"/>
        <v>11353872</v>
      </c>
    </row>
    <row r="74" spans="1:11" ht="12.75" hidden="1">
      <c r="A74" s="1" t="s">
        <v>106</v>
      </c>
      <c r="B74" s="1">
        <f>+TREND(C74:E74)</f>
        <v>-26453251.166666657</v>
      </c>
      <c r="C74" s="1">
        <f>+C73</f>
        <v>2627945</v>
      </c>
      <c r="D74" s="1">
        <f aca="true" t="shared" si="12" ref="D74:K74">+D73</f>
        <v>344309</v>
      </c>
      <c r="E74" s="1">
        <f t="shared" si="12"/>
        <v>172547850</v>
      </c>
      <c r="F74" s="1">
        <f t="shared" si="12"/>
        <v>172547850</v>
      </c>
      <c r="G74" s="1">
        <f t="shared" si="12"/>
        <v>172547850</v>
      </c>
      <c r="H74" s="1">
        <f t="shared" si="12"/>
        <v>11257061</v>
      </c>
      <c r="I74" s="1">
        <f t="shared" si="12"/>
        <v>9672003</v>
      </c>
      <c r="J74" s="1">
        <f t="shared" si="12"/>
        <v>10761963</v>
      </c>
      <c r="K74" s="1">
        <f t="shared" si="12"/>
        <v>11353872</v>
      </c>
    </row>
    <row r="75" spans="1:11" ht="12.75" hidden="1">
      <c r="A75" s="1" t="s">
        <v>107</v>
      </c>
      <c r="B75" s="1">
        <f>+B84-(((B80+B81+B78)*B70)-B79)</f>
        <v>95483512.85183053</v>
      </c>
      <c r="C75" s="1">
        <f aca="true" t="shared" si="13" ref="C75:K75">+C84-(((C80+C81+C78)*C70)-C79)</f>
        <v>125133068.0132287</v>
      </c>
      <c r="D75" s="1">
        <f t="shared" si="13"/>
        <v>178506727.81855407</v>
      </c>
      <c r="E75" s="1">
        <f t="shared" si="13"/>
        <v>-16680258.015170157</v>
      </c>
      <c r="F75" s="1">
        <f t="shared" si="13"/>
        <v>-35003231.30231783</v>
      </c>
      <c r="G75" s="1">
        <f t="shared" si="13"/>
        <v>-35003231.30231783</v>
      </c>
      <c r="H75" s="1">
        <f t="shared" si="13"/>
        <v>226010635.38471693</v>
      </c>
      <c r="I75" s="1">
        <f t="shared" si="13"/>
        <v>-8927781.389298439</v>
      </c>
      <c r="J75" s="1">
        <f t="shared" si="13"/>
        <v>-16063498.892652124</v>
      </c>
      <c r="K75" s="1">
        <f t="shared" si="13"/>
        <v>-18592989.573867112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55432969</v>
      </c>
      <c r="C77" s="3">
        <v>54719714</v>
      </c>
      <c r="D77" s="3">
        <v>57540197</v>
      </c>
      <c r="E77" s="3">
        <v>63869978</v>
      </c>
      <c r="F77" s="3">
        <v>57155683</v>
      </c>
      <c r="G77" s="3">
        <v>57155683</v>
      </c>
      <c r="H77" s="3">
        <v>59581466</v>
      </c>
      <c r="I77" s="3">
        <v>55673495</v>
      </c>
      <c r="J77" s="3">
        <v>56109335</v>
      </c>
      <c r="K77" s="3">
        <v>58579807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104292219</v>
      </c>
      <c r="C79" s="3">
        <v>133602649</v>
      </c>
      <c r="D79" s="3">
        <v>187869098</v>
      </c>
      <c r="E79" s="3">
        <v>117750000</v>
      </c>
      <c r="F79" s="3">
        <v>117750000</v>
      </c>
      <c r="G79" s="3">
        <v>117750000</v>
      </c>
      <c r="H79" s="3">
        <v>241918682</v>
      </c>
      <c r="I79" s="3">
        <v>123873000</v>
      </c>
      <c r="J79" s="3">
        <v>130686015</v>
      </c>
      <c r="K79" s="3">
        <v>137873746</v>
      </c>
    </row>
    <row r="80" spans="1:11" ht="12.75" hidden="1">
      <c r="A80" s="2" t="s">
        <v>67</v>
      </c>
      <c r="B80" s="3">
        <v>9604317</v>
      </c>
      <c r="C80" s="3">
        <v>11225901</v>
      </c>
      <c r="D80" s="3">
        <v>4998612</v>
      </c>
      <c r="E80" s="3">
        <v>186000057</v>
      </c>
      <c r="F80" s="3">
        <v>186000057</v>
      </c>
      <c r="G80" s="3">
        <v>186000057</v>
      </c>
      <c r="H80" s="3">
        <v>11809606</v>
      </c>
      <c r="I80" s="3">
        <v>195672060</v>
      </c>
      <c r="J80" s="3">
        <v>206434023</v>
      </c>
      <c r="K80" s="3">
        <v>217787895</v>
      </c>
    </row>
    <row r="81" spans="1:11" ht="12.75" hidden="1">
      <c r="A81" s="2" t="s">
        <v>68</v>
      </c>
      <c r="B81" s="3">
        <v>0</v>
      </c>
      <c r="C81" s="3">
        <v>0</v>
      </c>
      <c r="D81" s="3">
        <v>7846359</v>
      </c>
      <c r="E81" s="3">
        <v>0</v>
      </c>
      <c r="F81" s="3">
        <v>0</v>
      </c>
      <c r="G81" s="3">
        <v>0</v>
      </c>
      <c r="H81" s="3">
        <v>12899662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875636</v>
      </c>
      <c r="C82" s="3">
        <v>1881997</v>
      </c>
      <c r="D82" s="3">
        <v>607236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50840964</v>
      </c>
      <c r="C83" s="3">
        <v>41284263</v>
      </c>
      <c r="D83" s="3">
        <v>41939575</v>
      </c>
      <c r="E83" s="3">
        <v>46762513</v>
      </c>
      <c r="F83" s="3">
        <v>46939315</v>
      </c>
      <c r="G83" s="3">
        <v>46939315</v>
      </c>
      <c r="H83" s="3">
        <v>38359078</v>
      </c>
      <c r="I83" s="3">
        <v>38297220</v>
      </c>
      <c r="J83" s="3">
        <v>40403564</v>
      </c>
      <c r="K83" s="3">
        <v>42625763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1750000</v>
      </c>
      <c r="F84" s="3">
        <v>0</v>
      </c>
      <c r="G84" s="3">
        <v>0</v>
      </c>
      <c r="H84" s="3">
        <v>0</v>
      </c>
      <c r="I84" s="3">
        <v>1800000</v>
      </c>
      <c r="J84" s="3">
        <v>1900800</v>
      </c>
      <c r="K84" s="3">
        <v>2007245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88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12566527</v>
      </c>
      <c r="C5" s="6">
        <v>15363209</v>
      </c>
      <c r="D5" s="23">
        <v>12791034</v>
      </c>
      <c r="E5" s="24">
        <v>14714136</v>
      </c>
      <c r="F5" s="6">
        <v>14714136</v>
      </c>
      <c r="G5" s="25">
        <v>14714136</v>
      </c>
      <c r="H5" s="26">
        <v>13931288</v>
      </c>
      <c r="I5" s="24">
        <v>15649762</v>
      </c>
      <c r="J5" s="6">
        <v>16330660</v>
      </c>
      <c r="K5" s="25">
        <v>17228846</v>
      </c>
    </row>
    <row r="6" spans="1:11" ht="13.5">
      <c r="A6" s="22" t="s">
        <v>18</v>
      </c>
      <c r="B6" s="6">
        <v>87747924</v>
      </c>
      <c r="C6" s="6">
        <v>93725816</v>
      </c>
      <c r="D6" s="23">
        <v>106224105</v>
      </c>
      <c r="E6" s="24">
        <v>117093818</v>
      </c>
      <c r="F6" s="6">
        <v>117093818</v>
      </c>
      <c r="G6" s="25">
        <v>117093818</v>
      </c>
      <c r="H6" s="26">
        <v>116151741</v>
      </c>
      <c r="I6" s="24">
        <v>96942477</v>
      </c>
      <c r="J6" s="6">
        <v>117149199</v>
      </c>
      <c r="K6" s="25">
        <v>123592404</v>
      </c>
    </row>
    <row r="7" spans="1:11" ht="13.5">
      <c r="A7" s="22" t="s">
        <v>19</v>
      </c>
      <c r="B7" s="6">
        <v>547632</v>
      </c>
      <c r="C7" s="6">
        <v>719653</v>
      </c>
      <c r="D7" s="23">
        <v>635007</v>
      </c>
      <c r="E7" s="24">
        <v>400000</v>
      </c>
      <c r="F7" s="6">
        <v>400000</v>
      </c>
      <c r="G7" s="25">
        <v>400000</v>
      </c>
      <c r="H7" s="26">
        <v>763992</v>
      </c>
      <c r="I7" s="24">
        <v>800000</v>
      </c>
      <c r="J7" s="6">
        <v>754706</v>
      </c>
      <c r="K7" s="25">
        <v>796215</v>
      </c>
    </row>
    <row r="8" spans="1:11" ht="13.5">
      <c r="A8" s="22" t="s">
        <v>20</v>
      </c>
      <c r="B8" s="6">
        <v>87209036</v>
      </c>
      <c r="C8" s="6">
        <v>72778636</v>
      </c>
      <c r="D8" s="23">
        <v>70557924</v>
      </c>
      <c r="E8" s="24">
        <v>72471600</v>
      </c>
      <c r="F8" s="6">
        <v>72471600</v>
      </c>
      <c r="G8" s="25">
        <v>72471600</v>
      </c>
      <c r="H8" s="26">
        <v>72416619</v>
      </c>
      <c r="I8" s="24">
        <v>80793950</v>
      </c>
      <c r="J8" s="6">
        <v>85567550</v>
      </c>
      <c r="K8" s="25">
        <v>92703700</v>
      </c>
    </row>
    <row r="9" spans="1:11" ht="13.5">
      <c r="A9" s="22" t="s">
        <v>21</v>
      </c>
      <c r="B9" s="6">
        <v>27802146</v>
      </c>
      <c r="C9" s="6">
        <v>27192172</v>
      </c>
      <c r="D9" s="23">
        <v>27146605</v>
      </c>
      <c r="E9" s="24">
        <v>27970295</v>
      </c>
      <c r="F9" s="6">
        <v>27970295</v>
      </c>
      <c r="G9" s="25">
        <v>27970295</v>
      </c>
      <c r="H9" s="26">
        <v>30634776</v>
      </c>
      <c r="I9" s="24">
        <v>40836976</v>
      </c>
      <c r="J9" s="6">
        <v>30422619</v>
      </c>
      <c r="K9" s="25">
        <v>32095861</v>
      </c>
    </row>
    <row r="10" spans="1:11" ht="25.5">
      <c r="A10" s="27" t="s">
        <v>96</v>
      </c>
      <c r="B10" s="28">
        <f>SUM(B5:B9)</f>
        <v>215873265</v>
      </c>
      <c r="C10" s="29">
        <f aca="true" t="shared" si="0" ref="C10:K10">SUM(C5:C9)</f>
        <v>209779486</v>
      </c>
      <c r="D10" s="30">
        <f t="shared" si="0"/>
        <v>217354675</v>
      </c>
      <c r="E10" s="28">
        <f t="shared" si="0"/>
        <v>232649849</v>
      </c>
      <c r="F10" s="29">
        <f t="shared" si="0"/>
        <v>232649849</v>
      </c>
      <c r="G10" s="31">
        <f t="shared" si="0"/>
        <v>232649849</v>
      </c>
      <c r="H10" s="32">
        <f t="shared" si="0"/>
        <v>233898416</v>
      </c>
      <c r="I10" s="28">
        <f t="shared" si="0"/>
        <v>235023165</v>
      </c>
      <c r="J10" s="29">
        <f t="shared" si="0"/>
        <v>250224734</v>
      </c>
      <c r="K10" s="31">
        <f t="shared" si="0"/>
        <v>266417026</v>
      </c>
    </row>
    <row r="11" spans="1:11" ht="13.5">
      <c r="A11" s="22" t="s">
        <v>22</v>
      </c>
      <c r="B11" s="6">
        <v>68411382</v>
      </c>
      <c r="C11" s="6">
        <v>78534214</v>
      </c>
      <c r="D11" s="23">
        <v>78119377</v>
      </c>
      <c r="E11" s="24">
        <v>81265036</v>
      </c>
      <c r="F11" s="6">
        <v>81265036</v>
      </c>
      <c r="G11" s="25">
        <v>81265036</v>
      </c>
      <c r="H11" s="26">
        <v>83949288</v>
      </c>
      <c r="I11" s="24">
        <v>85949311</v>
      </c>
      <c r="J11" s="6">
        <v>90285242</v>
      </c>
      <c r="K11" s="25">
        <v>95250930</v>
      </c>
    </row>
    <row r="12" spans="1:11" ht="13.5">
      <c r="A12" s="22" t="s">
        <v>23</v>
      </c>
      <c r="B12" s="6">
        <v>5523627</v>
      </c>
      <c r="C12" s="6">
        <v>5797391</v>
      </c>
      <c r="D12" s="23">
        <v>5933234</v>
      </c>
      <c r="E12" s="24">
        <v>6055116</v>
      </c>
      <c r="F12" s="6">
        <v>6055116</v>
      </c>
      <c r="G12" s="25">
        <v>6055116</v>
      </c>
      <c r="H12" s="26">
        <v>6831982</v>
      </c>
      <c r="I12" s="24">
        <v>6839858</v>
      </c>
      <c r="J12" s="6">
        <v>7117923</v>
      </c>
      <c r="K12" s="25">
        <v>7509409</v>
      </c>
    </row>
    <row r="13" spans="1:11" ht="13.5">
      <c r="A13" s="22" t="s">
        <v>97</v>
      </c>
      <c r="B13" s="6">
        <v>49355953</v>
      </c>
      <c r="C13" s="6">
        <v>54602770</v>
      </c>
      <c r="D13" s="23">
        <v>51684974</v>
      </c>
      <c r="E13" s="24">
        <v>5032167</v>
      </c>
      <c r="F13" s="6">
        <v>5032167</v>
      </c>
      <c r="G13" s="25">
        <v>5032167</v>
      </c>
      <c r="H13" s="26">
        <v>53594540</v>
      </c>
      <c r="I13" s="24">
        <v>4676555</v>
      </c>
      <c r="J13" s="6">
        <v>5585011</v>
      </c>
      <c r="K13" s="25">
        <v>5892187</v>
      </c>
    </row>
    <row r="14" spans="1:11" ht="13.5">
      <c r="A14" s="22" t="s">
        <v>24</v>
      </c>
      <c r="B14" s="6">
        <v>7541125</v>
      </c>
      <c r="C14" s="6">
        <v>15428200</v>
      </c>
      <c r="D14" s="23">
        <v>18467206</v>
      </c>
      <c r="E14" s="24">
        <v>0</v>
      </c>
      <c r="F14" s="6">
        <v>0</v>
      </c>
      <c r="G14" s="25">
        <v>0</v>
      </c>
      <c r="H14" s="26">
        <v>21268877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42402218</v>
      </c>
      <c r="C15" s="6">
        <v>44422726</v>
      </c>
      <c r="D15" s="23">
        <v>45272342</v>
      </c>
      <c r="E15" s="24">
        <v>45570300</v>
      </c>
      <c r="F15" s="6">
        <v>45570300</v>
      </c>
      <c r="G15" s="25">
        <v>45570300</v>
      </c>
      <c r="H15" s="26">
        <v>40381519</v>
      </c>
      <c r="I15" s="24">
        <v>55284132</v>
      </c>
      <c r="J15" s="6">
        <v>50135463</v>
      </c>
      <c r="K15" s="25">
        <v>52892914</v>
      </c>
    </row>
    <row r="16" spans="1:11" ht="13.5">
      <c r="A16" s="33" t="s">
        <v>26</v>
      </c>
      <c r="B16" s="6">
        <v>996804</v>
      </c>
      <c r="C16" s="6">
        <v>1151849</v>
      </c>
      <c r="D16" s="23">
        <v>2097642</v>
      </c>
      <c r="E16" s="24">
        <v>0</v>
      </c>
      <c r="F16" s="6">
        <v>0</v>
      </c>
      <c r="G16" s="25">
        <v>0</v>
      </c>
      <c r="H16" s="26">
        <v>16116877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104785553</v>
      </c>
      <c r="C17" s="6">
        <v>55226966</v>
      </c>
      <c r="D17" s="23">
        <v>88295875</v>
      </c>
      <c r="E17" s="24">
        <v>85198646</v>
      </c>
      <c r="F17" s="6">
        <v>85198646</v>
      </c>
      <c r="G17" s="25">
        <v>85198646</v>
      </c>
      <c r="H17" s="26">
        <v>170430942</v>
      </c>
      <c r="I17" s="24">
        <v>77037746</v>
      </c>
      <c r="J17" s="6">
        <v>100057436</v>
      </c>
      <c r="K17" s="25">
        <v>105560595</v>
      </c>
    </row>
    <row r="18" spans="1:11" ht="13.5">
      <c r="A18" s="34" t="s">
        <v>28</v>
      </c>
      <c r="B18" s="35">
        <f>SUM(B11:B17)</f>
        <v>279016662</v>
      </c>
      <c r="C18" s="36">
        <f aca="true" t="shared" si="1" ref="C18:K18">SUM(C11:C17)</f>
        <v>255164116</v>
      </c>
      <c r="D18" s="37">
        <f t="shared" si="1"/>
        <v>289870650</v>
      </c>
      <c r="E18" s="35">
        <f t="shared" si="1"/>
        <v>223121265</v>
      </c>
      <c r="F18" s="36">
        <f t="shared" si="1"/>
        <v>223121265</v>
      </c>
      <c r="G18" s="38">
        <f t="shared" si="1"/>
        <v>223121265</v>
      </c>
      <c r="H18" s="39">
        <f t="shared" si="1"/>
        <v>392574025</v>
      </c>
      <c r="I18" s="35">
        <f t="shared" si="1"/>
        <v>229787602</v>
      </c>
      <c r="J18" s="36">
        <f t="shared" si="1"/>
        <v>253181075</v>
      </c>
      <c r="K18" s="38">
        <f t="shared" si="1"/>
        <v>267106035</v>
      </c>
    </row>
    <row r="19" spans="1:11" ht="13.5">
      <c r="A19" s="34" t="s">
        <v>29</v>
      </c>
      <c r="B19" s="40">
        <f>+B10-B18</f>
        <v>-63143397</v>
      </c>
      <c r="C19" s="41">
        <f aca="true" t="shared" si="2" ref="C19:K19">+C10-C18</f>
        <v>-45384630</v>
      </c>
      <c r="D19" s="42">
        <f t="shared" si="2"/>
        <v>-72515975</v>
      </c>
      <c r="E19" s="40">
        <f t="shared" si="2"/>
        <v>9528584</v>
      </c>
      <c r="F19" s="41">
        <f t="shared" si="2"/>
        <v>9528584</v>
      </c>
      <c r="G19" s="43">
        <f t="shared" si="2"/>
        <v>9528584</v>
      </c>
      <c r="H19" s="44">
        <f t="shared" si="2"/>
        <v>-158675609</v>
      </c>
      <c r="I19" s="40">
        <f t="shared" si="2"/>
        <v>5235563</v>
      </c>
      <c r="J19" s="41">
        <f t="shared" si="2"/>
        <v>-2956341</v>
      </c>
      <c r="K19" s="43">
        <f t="shared" si="2"/>
        <v>-689009</v>
      </c>
    </row>
    <row r="20" spans="1:11" ht="13.5">
      <c r="A20" s="22" t="s">
        <v>30</v>
      </c>
      <c r="B20" s="24">
        <v>32347672</v>
      </c>
      <c r="C20" s="6">
        <v>71241514</v>
      </c>
      <c r="D20" s="23">
        <v>68046925</v>
      </c>
      <c r="E20" s="24">
        <v>45064400</v>
      </c>
      <c r="F20" s="6">
        <v>45064400</v>
      </c>
      <c r="G20" s="25">
        <v>45064400</v>
      </c>
      <c r="H20" s="26">
        <v>41777574</v>
      </c>
      <c r="I20" s="24">
        <v>58621050</v>
      </c>
      <c r="J20" s="6">
        <v>52172450</v>
      </c>
      <c r="K20" s="25">
        <v>23030300</v>
      </c>
    </row>
    <row r="21" spans="1:11" ht="13.5">
      <c r="A21" s="22" t="s">
        <v>98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99</v>
      </c>
      <c r="B22" s="51">
        <f>SUM(B19:B21)</f>
        <v>-30795725</v>
      </c>
      <c r="C22" s="52">
        <f aca="true" t="shared" si="3" ref="C22:K22">SUM(C19:C21)</f>
        <v>25856884</v>
      </c>
      <c r="D22" s="53">
        <f t="shared" si="3"/>
        <v>-4469050</v>
      </c>
      <c r="E22" s="51">
        <f t="shared" si="3"/>
        <v>54592984</v>
      </c>
      <c r="F22" s="52">
        <f t="shared" si="3"/>
        <v>54592984</v>
      </c>
      <c r="G22" s="54">
        <f t="shared" si="3"/>
        <v>54592984</v>
      </c>
      <c r="H22" s="55">
        <f t="shared" si="3"/>
        <v>-116898035</v>
      </c>
      <c r="I22" s="51">
        <f t="shared" si="3"/>
        <v>63856613</v>
      </c>
      <c r="J22" s="52">
        <f t="shared" si="3"/>
        <v>49216109</v>
      </c>
      <c r="K22" s="54">
        <f t="shared" si="3"/>
        <v>22341291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-30795725</v>
      </c>
      <c r="C24" s="41">
        <f aca="true" t="shared" si="4" ref="C24:K24">SUM(C22:C23)</f>
        <v>25856884</v>
      </c>
      <c r="D24" s="42">
        <f t="shared" si="4"/>
        <v>-4469050</v>
      </c>
      <c r="E24" s="40">
        <f t="shared" si="4"/>
        <v>54592984</v>
      </c>
      <c r="F24" s="41">
        <f t="shared" si="4"/>
        <v>54592984</v>
      </c>
      <c r="G24" s="43">
        <f t="shared" si="4"/>
        <v>54592984</v>
      </c>
      <c r="H24" s="44">
        <f t="shared" si="4"/>
        <v>-116898035</v>
      </c>
      <c r="I24" s="40">
        <f t="shared" si="4"/>
        <v>63856613</v>
      </c>
      <c r="J24" s="41">
        <f t="shared" si="4"/>
        <v>49216109</v>
      </c>
      <c r="K24" s="43">
        <f t="shared" si="4"/>
        <v>22341291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87699138</v>
      </c>
      <c r="C27" s="7">
        <v>60148375</v>
      </c>
      <c r="D27" s="64">
        <v>65918367</v>
      </c>
      <c r="E27" s="65">
        <v>46964400</v>
      </c>
      <c r="F27" s="7">
        <v>34914489</v>
      </c>
      <c r="G27" s="66">
        <v>34914489</v>
      </c>
      <c r="H27" s="67">
        <v>0</v>
      </c>
      <c r="I27" s="65">
        <v>63848274</v>
      </c>
      <c r="J27" s="7">
        <v>54703810</v>
      </c>
      <c r="K27" s="66">
        <v>24700882</v>
      </c>
    </row>
    <row r="28" spans="1:11" ht="13.5">
      <c r="A28" s="68" t="s">
        <v>30</v>
      </c>
      <c r="B28" s="6">
        <v>87699138</v>
      </c>
      <c r="C28" s="6">
        <v>58707748</v>
      </c>
      <c r="D28" s="23">
        <v>65086285</v>
      </c>
      <c r="E28" s="24">
        <v>45064400</v>
      </c>
      <c r="F28" s="6">
        <v>32705809</v>
      </c>
      <c r="G28" s="25">
        <v>32705809</v>
      </c>
      <c r="H28" s="26">
        <v>0</v>
      </c>
      <c r="I28" s="24">
        <v>58621050</v>
      </c>
      <c r="J28" s="6">
        <v>52172450</v>
      </c>
      <c r="K28" s="25">
        <v>23030300</v>
      </c>
    </row>
    <row r="29" spans="1:11" ht="13.5">
      <c r="A29" s="22" t="s">
        <v>101</v>
      </c>
      <c r="B29" s="6">
        <v>0</v>
      </c>
      <c r="C29" s="6">
        <v>0</v>
      </c>
      <c r="D29" s="23">
        <v>0</v>
      </c>
      <c r="E29" s="24">
        <v>0</v>
      </c>
      <c r="F29" s="6">
        <v>1900000</v>
      </c>
      <c r="G29" s="25">
        <v>1900000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1440627</v>
      </c>
      <c r="D31" s="23">
        <v>832081</v>
      </c>
      <c r="E31" s="24">
        <v>1900000</v>
      </c>
      <c r="F31" s="6">
        <v>308680</v>
      </c>
      <c r="G31" s="25">
        <v>308680</v>
      </c>
      <c r="H31" s="26">
        <v>0</v>
      </c>
      <c r="I31" s="24">
        <v>5227224</v>
      </c>
      <c r="J31" s="6">
        <v>2531360</v>
      </c>
      <c r="K31" s="25">
        <v>1670582</v>
      </c>
    </row>
    <row r="32" spans="1:11" ht="13.5">
      <c r="A32" s="34" t="s">
        <v>36</v>
      </c>
      <c r="B32" s="7">
        <f>SUM(B28:B31)</f>
        <v>87699138</v>
      </c>
      <c r="C32" s="7">
        <f aca="true" t="shared" si="5" ref="C32:K32">SUM(C28:C31)</f>
        <v>60148375</v>
      </c>
      <c r="D32" s="64">
        <f t="shared" si="5"/>
        <v>65918366</v>
      </c>
      <c r="E32" s="65">
        <f t="shared" si="5"/>
        <v>46964400</v>
      </c>
      <c r="F32" s="7">
        <f t="shared" si="5"/>
        <v>34914489</v>
      </c>
      <c r="G32" s="66">
        <f t="shared" si="5"/>
        <v>34914489</v>
      </c>
      <c r="H32" s="67">
        <f t="shared" si="5"/>
        <v>0</v>
      </c>
      <c r="I32" s="65">
        <f t="shared" si="5"/>
        <v>63848274</v>
      </c>
      <c r="J32" s="7">
        <f t="shared" si="5"/>
        <v>54703810</v>
      </c>
      <c r="K32" s="66">
        <f t="shared" si="5"/>
        <v>24700882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59305461</v>
      </c>
      <c r="C35" s="6">
        <v>125345131</v>
      </c>
      <c r="D35" s="23">
        <v>175163634</v>
      </c>
      <c r="E35" s="24">
        <v>119426386</v>
      </c>
      <c r="F35" s="6">
        <v>119426</v>
      </c>
      <c r="G35" s="25">
        <v>119426</v>
      </c>
      <c r="H35" s="26">
        <v>89302340</v>
      </c>
      <c r="I35" s="24">
        <v>125755984</v>
      </c>
      <c r="J35" s="6">
        <v>132546807</v>
      </c>
      <c r="K35" s="25">
        <v>139836881</v>
      </c>
    </row>
    <row r="36" spans="1:11" ht="13.5">
      <c r="A36" s="22" t="s">
        <v>39</v>
      </c>
      <c r="B36" s="6">
        <v>1069747039</v>
      </c>
      <c r="C36" s="6">
        <v>1048662050</v>
      </c>
      <c r="D36" s="23">
        <v>1048462287</v>
      </c>
      <c r="E36" s="24">
        <v>1133003742</v>
      </c>
      <c r="F36" s="6">
        <v>1133003</v>
      </c>
      <c r="G36" s="25">
        <v>1133003</v>
      </c>
      <c r="H36" s="26">
        <v>1024075599</v>
      </c>
      <c r="I36" s="24">
        <v>1193052940</v>
      </c>
      <c r="J36" s="6">
        <v>1257477798</v>
      </c>
      <c r="K36" s="25">
        <v>1326639077</v>
      </c>
    </row>
    <row r="37" spans="1:11" ht="13.5">
      <c r="A37" s="22" t="s">
        <v>40</v>
      </c>
      <c r="B37" s="6">
        <v>97130725</v>
      </c>
      <c r="C37" s="6">
        <v>121036172</v>
      </c>
      <c r="D37" s="23">
        <v>171330768</v>
      </c>
      <c r="E37" s="24">
        <v>74292385</v>
      </c>
      <c r="F37" s="6">
        <v>73352</v>
      </c>
      <c r="G37" s="25">
        <v>73352</v>
      </c>
      <c r="H37" s="26">
        <v>220813191</v>
      </c>
      <c r="I37" s="24">
        <v>80043579</v>
      </c>
      <c r="J37" s="6">
        <v>84365933</v>
      </c>
      <c r="K37" s="25">
        <v>89006059</v>
      </c>
    </row>
    <row r="38" spans="1:11" ht="13.5">
      <c r="A38" s="22" t="s">
        <v>41</v>
      </c>
      <c r="B38" s="6">
        <v>48577567</v>
      </c>
      <c r="C38" s="6">
        <v>44760468</v>
      </c>
      <c r="D38" s="23">
        <v>48586929</v>
      </c>
      <c r="E38" s="24">
        <v>7235802</v>
      </c>
      <c r="F38" s="6">
        <v>7236</v>
      </c>
      <c r="G38" s="25">
        <v>7236</v>
      </c>
      <c r="H38" s="26">
        <v>55671817</v>
      </c>
      <c r="I38" s="24">
        <v>7619299</v>
      </c>
      <c r="J38" s="6">
        <v>8030742</v>
      </c>
      <c r="K38" s="25">
        <v>8472433</v>
      </c>
    </row>
    <row r="39" spans="1:11" ht="13.5">
      <c r="A39" s="22" t="s">
        <v>42</v>
      </c>
      <c r="B39" s="6">
        <v>983344208</v>
      </c>
      <c r="C39" s="6">
        <v>1008210541</v>
      </c>
      <c r="D39" s="23">
        <v>1003708224</v>
      </c>
      <c r="E39" s="24">
        <v>1170901941</v>
      </c>
      <c r="F39" s="6">
        <v>1171841</v>
      </c>
      <c r="G39" s="25">
        <v>1171841</v>
      </c>
      <c r="H39" s="26">
        <v>836892931</v>
      </c>
      <c r="I39" s="24">
        <v>1231146046</v>
      </c>
      <c r="J39" s="6">
        <v>1297627930</v>
      </c>
      <c r="K39" s="25">
        <v>1368997466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88540399</v>
      </c>
      <c r="C42" s="6">
        <v>22419540</v>
      </c>
      <c r="D42" s="23">
        <v>25421606</v>
      </c>
      <c r="E42" s="24">
        <v>72034846</v>
      </c>
      <c r="F42" s="6">
        <v>17259529</v>
      </c>
      <c r="G42" s="25">
        <v>17259529</v>
      </c>
      <c r="H42" s="26">
        <v>23144530</v>
      </c>
      <c r="I42" s="24">
        <v>109295685</v>
      </c>
      <c r="J42" s="6">
        <v>102523169</v>
      </c>
      <c r="K42" s="25">
        <v>78500109</v>
      </c>
    </row>
    <row r="43" spans="1:11" ht="13.5">
      <c r="A43" s="22" t="s">
        <v>45</v>
      </c>
      <c r="B43" s="6">
        <v>-87693400</v>
      </c>
      <c r="C43" s="6">
        <v>-28632399</v>
      </c>
      <c r="D43" s="23">
        <v>-27228119</v>
      </c>
      <c r="E43" s="24">
        <v>-46964400</v>
      </c>
      <c r="F43" s="6">
        <v>-1849856</v>
      </c>
      <c r="G43" s="25">
        <v>-1849856</v>
      </c>
      <c r="H43" s="26">
        <v>-20793148</v>
      </c>
      <c r="I43" s="24">
        <v>-63848274</v>
      </c>
      <c r="J43" s="6">
        <v>-48972450</v>
      </c>
      <c r="K43" s="25">
        <v>-19830300</v>
      </c>
    </row>
    <row r="44" spans="1:11" ht="13.5">
      <c r="A44" s="22" t="s">
        <v>46</v>
      </c>
      <c r="B44" s="6">
        <v>-988753</v>
      </c>
      <c r="C44" s="6">
        <v>1990</v>
      </c>
      <c r="D44" s="23">
        <v>2007039</v>
      </c>
      <c r="E44" s="24">
        <v>-940310</v>
      </c>
      <c r="F44" s="6">
        <v>7884</v>
      </c>
      <c r="G44" s="25">
        <v>7884</v>
      </c>
      <c r="H44" s="26">
        <v>39112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7197621</v>
      </c>
      <c r="C45" s="7">
        <v>986752</v>
      </c>
      <c r="D45" s="64">
        <v>1187279</v>
      </c>
      <c r="E45" s="65">
        <v>2325863</v>
      </c>
      <c r="F45" s="7">
        <v>15417557</v>
      </c>
      <c r="G45" s="66">
        <v>15417557</v>
      </c>
      <c r="H45" s="67">
        <v>2270536</v>
      </c>
      <c r="I45" s="65">
        <v>45547411</v>
      </c>
      <c r="J45" s="7">
        <v>99098130</v>
      </c>
      <c r="K45" s="66">
        <v>157767939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7197621</v>
      </c>
      <c r="C48" s="6">
        <v>986753</v>
      </c>
      <c r="D48" s="23">
        <v>1187279</v>
      </c>
      <c r="E48" s="24">
        <v>1662452</v>
      </c>
      <c r="F48" s="6">
        <v>62773</v>
      </c>
      <c r="G48" s="25">
        <v>62773</v>
      </c>
      <c r="H48" s="26">
        <v>4691420</v>
      </c>
      <c r="I48" s="24">
        <v>1750562</v>
      </c>
      <c r="J48" s="6">
        <v>1845092</v>
      </c>
      <c r="K48" s="25">
        <v>1946572</v>
      </c>
    </row>
    <row r="49" spans="1:11" ht="13.5">
      <c r="A49" s="22" t="s">
        <v>50</v>
      </c>
      <c r="B49" s="6">
        <f>+B75</f>
        <v>52878061.62279555</v>
      </c>
      <c r="C49" s="6">
        <f aca="true" t="shared" si="6" ref="C49:K49">+C75</f>
        <v>95114753.5910037</v>
      </c>
      <c r="D49" s="23">
        <f t="shared" si="6"/>
        <v>140147465.3207911</v>
      </c>
      <c r="E49" s="24">
        <f t="shared" si="6"/>
        <v>-10824063.522111118</v>
      </c>
      <c r="F49" s="6">
        <f t="shared" si="6"/>
        <v>40072.75310401656</v>
      </c>
      <c r="G49" s="25">
        <f t="shared" si="6"/>
        <v>40072.75310401656</v>
      </c>
      <c r="H49" s="26">
        <f t="shared" si="6"/>
        <v>176959196.52607518</v>
      </c>
      <c r="I49" s="24">
        <f t="shared" si="6"/>
        <v>-15087503.234541684</v>
      </c>
      <c r="J49" s="6">
        <f t="shared" si="6"/>
        <v>-15746855.945353955</v>
      </c>
      <c r="K49" s="25">
        <f t="shared" si="6"/>
        <v>-17375202.717245236</v>
      </c>
    </row>
    <row r="50" spans="1:11" ht="13.5">
      <c r="A50" s="34" t="s">
        <v>51</v>
      </c>
      <c r="B50" s="7">
        <f>+B48-B49</f>
        <v>-45680440.62279555</v>
      </c>
      <c r="C50" s="7">
        <f aca="true" t="shared" si="7" ref="C50:K50">+C48-C49</f>
        <v>-94128000.5910037</v>
      </c>
      <c r="D50" s="64">
        <f t="shared" si="7"/>
        <v>-138960186.3207911</v>
      </c>
      <c r="E50" s="65">
        <f t="shared" si="7"/>
        <v>12486515.522111118</v>
      </c>
      <c r="F50" s="7">
        <f t="shared" si="7"/>
        <v>22700.246895983437</v>
      </c>
      <c r="G50" s="66">
        <f t="shared" si="7"/>
        <v>22700.246895983437</v>
      </c>
      <c r="H50" s="67">
        <f t="shared" si="7"/>
        <v>-172267776.52607518</v>
      </c>
      <c r="I50" s="65">
        <f t="shared" si="7"/>
        <v>16838065.234541684</v>
      </c>
      <c r="J50" s="7">
        <f t="shared" si="7"/>
        <v>17591947.945353955</v>
      </c>
      <c r="K50" s="66">
        <f t="shared" si="7"/>
        <v>19321774.717245236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1015130840</v>
      </c>
      <c r="C53" s="6">
        <v>1048662050</v>
      </c>
      <c r="D53" s="23">
        <v>1048670287</v>
      </c>
      <c r="E53" s="24">
        <v>1131341290</v>
      </c>
      <c r="F53" s="6">
        <v>1119291379</v>
      </c>
      <c r="G53" s="25">
        <v>1119291379</v>
      </c>
      <c r="H53" s="26">
        <v>1120697357</v>
      </c>
      <c r="I53" s="24">
        <v>1191302378</v>
      </c>
      <c r="J53" s="6">
        <v>1255632706</v>
      </c>
      <c r="K53" s="25">
        <v>1324692505</v>
      </c>
    </row>
    <row r="54" spans="1:11" ht="13.5">
      <c r="A54" s="22" t="s">
        <v>97</v>
      </c>
      <c r="B54" s="6">
        <v>49355953</v>
      </c>
      <c r="C54" s="6">
        <v>54602770</v>
      </c>
      <c r="D54" s="23">
        <v>51684974</v>
      </c>
      <c r="E54" s="24">
        <v>5032167</v>
      </c>
      <c r="F54" s="6">
        <v>5032167</v>
      </c>
      <c r="G54" s="25">
        <v>5032167</v>
      </c>
      <c r="H54" s="26">
        <v>53594540</v>
      </c>
      <c r="I54" s="24">
        <v>4676555</v>
      </c>
      <c r="J54" s="6">
        <v>5585011</v>
      </c>
      <c r="K54" s="25">
        <v>5892187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8170072</v>
      </c>
      <c r="C56" s="6">
        <v>6863193</v>
      </c>
      <c r="D56" s="23">
        <v>4628740</v>
      </c>
      <c r="E56" s="24">
        <v>5037600</v>
      </c>
      <c r="F56" s="6">
        <v>0</v>
      </c>
      <c r="G56" s="25">
        <v>0</v>
      </c>
      <c r="H56" s="26">
        <v>0</v>
      </c>
      <c r="I56" s="24">
        <v>14673097</v>
      </c>
      <c r="J56" s="6">
        <v>5591041</v>
      </c>
      <c r="K56" s="25">
        <v>5898548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19254000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75000</v>
      </c>
      <c r="C60" s="6">
        <v>75000</v>
      </c>
      <c r="D60" s="23">
        <v>80000</v>
      </c>
      <c r="E60" s="24">
        <v>80000</v>
      </c>
      <c r="F60" s="6">
        <v>0</v>
      </c>
      <c r="G60" s="25">
        <v>0</v>
      </c>
      <c r="H60" s="26">
        <v>80000</v>
      </c>
      <c r="I60" s="24">
        <v>80000</v>
      </c>
      <c r="J60" s="6">
        <v>80000</v>
      </c>
      <c r="K60" s="25">
        <v>80000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0.7003675950399165</v>
      </c>
      <c r="C70" s="5">
        <f aca="true" t="shared" si="8" ref="C70:K70">IF(ISERROR(C71/C72),0,(C71/C72))</f>
        <v>0.2613068868408666</v>
      </c>
      <c r="D70" s="5">
        <f t="shared" si="8"/>
        <v>0.19775467858269796</v>
      </c>
      <c r="E70" s="5">
        <f t="shared" si="8"/>
        <v>0.7940669905564626</v>
      </c>
      <c r="F70" s="5">
        <f t="shared" si="8"/>
        <v>0.26453062214020634</v>
      </c>
      <c r="G70" s="5">
        <f t="shared" si="8"/>
        <v>0.26453062214020634</v>
      </c>
      <c r="H70" s="5">
        <f t="shared" si="8"/>
        <v>0.45881137732768007</v>
      </c>
      <c r="I70" s="5">
        <f t="shared" si="8"/>
        <v>0.7200740973303396</v>
      </c>
      <c r="J70" s="5">
        <f t="shared" si="8"/>
        <v>0.7189018299976091</v>
      </c>
      <c r="K70" s="5">
        <f t="shared" si="8"/>
        <v>0.7243532362448062</v>
      </c>
    </row>
    <row r="71" spans="1:11" ht="12.75" hidden="1">
      <c r="A71" s="1" t="s">
        <v>103</v>
      </c>
      <c r="B71" s="1">
        <f>+B83</f>
        <v>89692083</v>
      </c>
      <c r="C71" s="1">
        <f aca="true" t="shared" si="9" ref="C71:K71">+C83</f>
        <v>35602761</v>
      </c>
      <c r="D71" s="1">
        <f t="shared" si="9"/>
        <v>28897731</v>
      </c>
      <c r="E71" s="1">
        <f t="shared" si="9"/>
        <v>126858752</v>
      </c>
      <c r="F71" s="1">
        <f t="shared" si="9"/>
        <v>42260949</v>
      </c>
      <c r="G71" s="1">
        <f t="shared" si="9"/>
        <v>42260949</v>
      </c>
      <c r="H71" s="1">
        <f t="shared" si="9"/>
        <v>73723707</v>
      </c>
      <c r="I71" s="1">
        <f t="shared" si="9"/>
        <v>110456155</v>
      </c>
      <c r="J71" s="1">
        <f t="shared" si="9"/>
        <v>117414893</v>
      </c>
      <c r="K71" s="1">
        <f t="shared" si="9"/>
        <v>124812032</v>
      </c>
    </row>
    <row r="72" spans="1:11" ht="12.75" hidden="1">
      <c r="A72" s="1" t="s">
        <v>104</v>
      </c>
      <c r="B72" s="1">
        <f>+B77</f>
        <v>128064296</v>
      </c>
      <c r="C72" s="1">
        <f aca="true" t="shared" si="10" ref="C72:K72">+C77</f>
        <v>136248843</v>
      </c>
      <c r="D72" s="1">
        <f t="shared" si="10"/>
        <v>146129190</v>
      </c>
      <c r="E72" s="1">
        <f t="shared" si="10"/>
        <v>159758249</v>
      </c>
      <c r="F72" s="1">
        <f t="shared" si="10"/>
        <v>159758249</v>
      </c>
      <c r="G72" s="1">
        <f t="shared" si="10"/>
        <v>159758249</v>
      </c>
      <c r="H72" s="1">
        <f t="shared" si="10"/>
        <v>160684130</v>
      </c>
      <c r="I72" s="1">
        <f t="shared" si="10"/>
        <v>153395540</v>
      </c>
      <c r="J72" s="1">
        <f t="shared" si="10"/>
        <v>163325350</v>
      </c>
      <c r="K72" s="1">
        <f t="shared" si="10"/>
        <v>172308241</v>
      </c>
    </row>
    <row r="73" spans="1:11" ht="12.75" hidden="1">
      <c r="A73" s="1" t="s">
        <v>105</v>
      </c>
      <c r="B73" s="1">
        <f>+B74</f>
        <v>51422350.49999999</v>
      </c>
      <c r="C73" s="1">
        <f aca="true" t="shared" si="11" ref="C73:K73">+(C78+C80+C81+C82)-(B78+B80+B81+B82)</f>
        <v>38267512</v>
      </c>
      <c r="D73" s="1">
        <f t="shared" si="11"/>
        <v>50040103</v>
      </c>
      <c r="E73" s="1">
        <f t="shared" si="11"/>
        <v>-17116337</v>
      </c>
      <c r="F73" s="1">
        <f>+(F78+F80+F81+F82)-(D78+D80+D81+D82)</f>
        <v>-136423297</v>
      </c>
      <c r="G73" s="1">
        <f>+(G78+G80+G81+G82)-(D78+D80+D81+D82)</f>
        <v>-136423297</v>
      </c>
      <c r="H73" s="1">
        <f>+(H78+H80+H81+H82)-(D78+D80+D81+D82)</f>
        <v>-50222871</v>
      </c>
      <c r="I73" s="1">
        <f>+(I78+I80+I81+I82)-(E78+E80+E81+E82)</f>
        <v>6329598</v>
      </c>
      <c r="J73" s="1">
        <f t="shared" si="11"/>
        <v>6790823</v>
      </c>
      <c r="K73" s="1">
        <f t="shared" si="11"/>
        <v>7290074</v>
      </c>
    </row>
    <row r="74" spans="1:11" ht="12.75" hidden="1">
      <c r="A74" s="1" t="s">
        <v>106</v>
      </c>
      <c r="B74" s="1">
        <f>+TREND(C74:E74)</f>
        <v>51422350.49999999</v>
      </c>
      <c r="C74" s="1">
        <f>+C73</f>
        <v>38267512</v>
      </c>
      <c r="D74" s="1">
        <f aca="true" t="shared" si="12" ref="D74:K74">+D73</f>
        <v>50040103</v>
      </c>
      <c r="E74" s="1">
        <f t="shared" si="12"/>
        <v>-17116337</v>
      </c>
      <c r="F74" s="1">
        <f t="shared" si="12"/>
        <v>-136423297</v>
      </c>
      <c r="G74" s="1">
        <f t="shared" si="12"/>
        <v>-136423297</v>
      </c>
      <c r="H74" s="1">
        <f t="shared" si="12"/>
        <v>-50222871</v>
      </c>
      <c r="I74" s="1">
        <f t="shared" si="12"/>
        <v>6329598</v>
      </c>
      <c r="J74" s="1">
        <f t="shared" si="12"/>
        <v>6790823</v>
      </c>
      <c r="K74" s="1">
        <f t="shared" si="12"/>
        <v>7290074</v>
      </c>
    </row>
    <row r="75" spans="1:11" ht="12.75" hidden="1">
      <c r="A75" s="1" t="s">
        <v>107</v>
      </c>
      <c r="B75" s="1">
        <f>+B84-(((B80+B81+B78)*B70)-B79)</f>
        <v>52878061.62279555</v>
      </c>
      <c r="C75" s="1">
        <f aca="true" t="shared" si="13" ref="C75:K75">+C84-(((C80+C81+C78)*C70)-C79)</f>
        <v>95114753.5910037</v>
      </c>
      <c r="D75" s="1">
        <f t="shared" si="13"/>
        <v>140147465.3207911</v>
      </c>
      <c r="E75" s="1">
        <f t="shared" si="13"/>
        <v>-10824063.522111118</v>
      </c>
      <c r="F75" s="1">
        <f t="shared" si="13"/>
        <v>40072.75310401656</v>
      </c>
      <c r="G75" s="1">
        <f t="shared" si="13"/>
        <v>40072.75310401656</v>
      </c>
      <c r="H75" s="1">
        <f t="shared" si="13"/>
        <v>176959196.52607518</v>
      </c>
      <c r="I75" s="1">
        <f t="shared" si="13"/>
        <v>-15087503.234541684</v>
      </c>
      <c r="J75" s="1">
        <f t="shared" si="13"/>
        <v>-15746855.945353955</v>
      </c>
      <c r="K75" s="1">
        <f t="shared" si="13"/>
        <v>-17375202.717245236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128064296</v>
      </c>
      <c r="C77" s="3">
        <v>136248843</v>
      </c>
      <c r="D77" s="3">
        <v>146129190</v>
      </c>
      <c r="E77" s="3">
        <v>159758249</v>
      </c>
      <c r="F77" s="3">
        <v>159758249</v>
      </c>
      <c r="G77" s="3">
        <v>159758249</v>
      </c>
      <c r="H77" s="3">
        <v>160684130</v>
      </c>
      <c r="I77" s="3">
        <v>153395540</v>
      </c>
      <c r="J77" s="3">
        <v>163325350</v>
      </c>
      <c r="K77" s="3">
        <v>172308241</v>
      </c>
    </row>
    <row r="78" spans="1:11" ht="12.75" hidden="1">
      <c r="A78" s="2" t="s">
        <v>65</v>
      </c>
      <c r="B78" s="3">
        <v>196571</v>
      </c>
      <c r="C78" s="3">
        <v>511870</v>
      </c>
      <c r="D78" s="3">
        <v>532407</v>
      </c>
      <c r="E78" s="3">
        <v>200000</v>
      </c>
      <c r="F78" s="3">
        <v>200</v>
      </c>
      <c r="G78" s="3">
        <v>200</v>
      </c>
      <c r="H78" s="3">
        <v>554008</v>
      </c>
      <c r="I78" s="3">
        <v>210600</v>
      </c>
      <c r="J78" s="3">
        <v>221972</v>
      </c>
      <c r="K78" s="3">
        <v>234180</v>
      </c>
    </row>
    <row r="79" spans="1:11" ht="12.75" hidden="1">
      <c r="A79" s="2" t="s">
        <v>66</v>
      </c>
      <c r="B79" s="3">
        <v>86656159</v>
      </c>
      <c r="C79" s="3">
        <v>117716891</v>
      </c>
      <c r="D79" s="3">
        <v>167148214</v>
      </c>
      <c r="E79" s="3">
        <v>71663413</v>
      </c>
      <c r="F79" s="3">
        <v>71663</v>
      </c>
      <c r="G79" s="3">
        <v>71663</v>
      </c>
      <c r="H79" s="3">
        <v>216560883</v>
      </c>
      <c r="I79" s="3">
        <v>75461574</v>
      </c>
      <c r="J79" s="3">
        <v>79536499</v>
      </c>
      <c r="K79" s="3">
        <v>83911006</v>
      </c>
    </row>
    <row r="80" spans="1:11" ht="12.75" hidden="1">
      <c r="A80" s="2" t="s">
        <v>67</v>
      </c>
      <c r="B80" s="3">
        <v>42139719</v>
      </c>
      <c r="C80" s="3">
        <v>75044904</v>
      </c>
      <c r="D80" s="3">
        <v>111970698</v>
      </c>
      <c r="E80" s="3">
        <v>114220386</v>
      </c>
      <c r="F80" s="3">
        <v>114220</v>
      </c>
      <c r="G80" s="3">
        <v>114220</v>
      </c>
      <c r="H80" s="3">
        <v>84641633</v>
      </c>
      <c r="I80" s="3">
        <v>120274066</v>
      </c>
      <c r="J80" s="3">
        <v>126768866</v>
      </c>
      <c r="K80" s="3">
        <v>133741154</v>
      </c>
    </row>
    <row r="81" spans="1:11" ht="12.75" hidden="1">
      <c r="A81" s="2" t="s">
        <v>68</v>
      </c>
      <c r="B81" s="3">
        <v>5892808</v>
      </c>
      <c r="C81" s="3">
        <v>10939750</v>
      </c>
      <c r="D81" s="3">
        <v>24033481</v>
      </c>
      <c r="E81" s="3">
        <v>5000000</v>
      </c>
      <c r="F81" s="3">
        <v>5000</v>
      </c>
      <c r="G81" s="3">
        <v>5000</v>
      </c>
      <c r="H81" s="3">
        <v>1118013</v>
      </c>
      <c r="I81" s="3">
        <v>5265000</v>
      </c>
      <c r="J81" s="3">
        <v>5549310</v>
      </c>
      <c r="K81" s="3">
        <v>5854522</v>
      </c>
    </row>
    <row r="82" spans="1:11" ht="12.75" hidden="1">
      <c r="A82" s="2" t="s">
        <v>69</v>
      </c>
      <c r="B82" s="3">
        <v>6010</v>
      </c>
      <c r="C82" s="3">
        <v>6096</v>
      </c>
      <c r="D82" s="3">
        <v>6137</v>
      </c>
      <c r="E82" s="3">
        <v>6000</v>
      </c>
      <c r="F82" s="3">
        <v>6</v>
      </c>
      <c r="G82" s="3">
        <v>6</v>
      </c>
      <c r="H82" s="3">
        <v>6198</v>
      </c>
      <c r="I82" s="3">
        <v>6318</v>
      </c>
      <c r="J82" s="3">
        <v>6659</v>
      </c>
      <c r="K82" s="3">
        <v>7025</v>
      </c>
    </row>
    <row r="83" spans="1:11" ht="12.75" hidden="1">
      <c r="A83" s="2" t="s">
        <v>70</v>
      </c>
      <c r="B83" s="3">
        <v>89692083</v>
      </c>
      <c r="C83" s="3">
        <v>35602761</v>
      </c>
      <c r="D83" s="3">
        <v>28897731</v>
      </c>
      <c r="E83" s="3">
        <v>126858752</v>
      </c>
      <c r="F83" s="3">
        <v>42260949</v>
      </c>
      <c r="G83" s="3">
        <v>42260949</v>
      </c>
      <c r="H83" s="3">
        <v>73723707</v>
      </c>
      <c r="I83" s="3">
        <v>110456155</v>
      </c>
      <c r="J83" s="3">
        <v>117414893</v>
      </c>
      <c r="K83" s="3">
        <v>124812032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12340310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89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2069979</v>
      </c>
      <c r="C7" s="6">
        <v>1172745</v>
      </c>
      <c r="D7" s="23">
        <v>1147633</v>
      </c>
      <c r="E7" s="24">
        <v>1425162</v>
      </c>
      <c r="F7" s="6">
        <v>1189633</v>
      </c>
      <c r="G7" s="25">
        <v>1189633</v>
      </c>
      <c r="H7" s="26">
        <v>897865</v>
      </c>
      <c r="I7" s="24">
        <v>1129901</v>
      </c>
      <c r="J7" s="6">
        <v>1442726</v>
      </c>
      <c r="K7" s="25">
        <v>1519625</v>
      </c>
    </row>
    <row r="8" spans="1:11" ht="13.5">
      <c r="A8" s="22" t="s">
        <v>20</v>
      </c>
      <c r="B8" s="6">
        <v>108834496</v>
      </c>
      <c r="C8" s="6">
        <v>102798196</v>
      </c>
      <c r="D8" s="23">
        <v>103660952</v>
      </c>
      <c r="E8" s="24">
        <v>215001000</v>
      </c>
      <c r="F8" s="6">
        <v>114213600</v>
      </c>
      <c r="G8" s="25">
        <v>114213600</v>
      </c>
      <c r="H8" s="26">
        <v>118379909</v>
      </c>
      <c r="I8" s="24">
        <v>120482400</v>
      </c>
      <c r="J8" s="6">
        <v>126615000</v>
      </c>
      <c r="K8" s="25">
        <v>133134001</v>
      </c>
    </row>
    <row r="9" spans="1:11" ht="13.5">
      <c r="A9" s="22" t="s">
        <v>21</v>
      </c>
      <c r="B9" s="6">
        <v>1643031</v>
      </c>
      <c r="C9" s="6">
        <v>234006</v>
      </c>
      <c r="D9" s="23">
        <v>180961</v>
      </c>
      <c r="E9" s="24">
        <v>3347424</v>
      </c>
      <c r="F9" s="6">
        <v>6745564</v>
      </c>
      <c r="G9" s="25">
        <v>6745564</v>
      </c>
      <c r="H9" s="26">
        <v>192387</v>
      </c>
      <c r="I9" s="24">
        <v>4689577</v>
      </c>
      <c r="J9" s="6">
        <v>4942234</v>
      </c>
      <c r="K9" s="25">
        <v>5211429</v>
      </c>
    </row>
    <row r="10" spans="1:11" ht="25.5">
      <c r="A10" s="27" t="s">
        <v>96</v>
      </c>
      <c r="B10" s="28">
        <f>SUM(B5:B9)</f>
        <v>112547506</v>
      </c>
      <c r="C10" s="29">
        <f aca="true" t="shared" si="0" ref="C10:K10">SUM(C5:C9)</f>
        <v>104204947</v>
      </c>
      <c r="D10" s="30">
        <f t="shared" si="0"/>
        <v>104989546</v>
      </c>
      <c r="E10" s="28">
        <f t="shared" si="0"/>
        <v>219773586</v>
      </c>
      <c r="F10" s="29">
        <f t="shared" si="0"/>
        <v>122148797</v>
      </c>
      <c r="G10" s="31">
        <f t="shared" si="0"/>
        <v>122148797</v>
      </c>
      <c r="H10" s="32">
        <f t="shared" si="0"/>
        <v>119470161</v>
      </c>
      <c r="I10" s="28">
        <f t="shared" si="0"/>
        <v>126301878</v>
      </c>
      <c r="J10" s="29">
        <f t="shared" si="0"/>
        <v>132999960</v>
      </c>
      <c r="K10" s="31">
        <f t="shared" si="0"/>
        <v>139865055</v>
      </c>
    </row>
    <row r="11" spans="1:11" ht="13.5">
      <c r="A11" s="22" t="s">
        <v>22</v>
      </c>
      <c r="B11" s="6">
        <v>47935764</v>
      </c>
      <c r="C11" s="6">
        <v>50992539</v>
      </c>
      <c r="D11" s="23">
        <v>57953890</v>
      </c>
      <c r="E11" s="24">
        <v>56148393</v>
      </c>
      <c r="F11" s="6">
        <v>57914933</v>
      </c>
      <c r="G11" s="25">
        <v>57914933</v>
      </c>
      <c r="H11" s="26">
        <v>61361833</v>
      </c>
      <c r="I11" s="24">
        <v>63869472</v>
      </c>
      <c r="J11" s="6">
        <v>71899908</v>
      </c>
      <c r="K11" s="25">
        <v>75931946</v>
      </c>
    </row>
    <row r="12" spans="1:11" ht="13.5">
      <c r="A12" s="22" t="s">
        <v>23</v>
      </c>
      <c r="B12" s="6">
        <v>9366239</v>
      </c>
      <c r="C12" s="6">
        <v>10545789</v>
      </c>
      <c r="D12" s="23">
        <v>10019248</v>
      </c>
      <c r="E12" s="24">
        <v>9339645</v>
      </c>
      <c r="F12" s="6">
        <v>10156963</v>
      </c>
      <c r="G12" s="25">
        <v>10156963</v>
      </c>
      <c r="H12" s="26">
        <v>10835641</v>
      </c>
      <c r="I12" s="24">
        <v>10548884</v>
      </c>
      <c r="J12" s="6">
        <v>10961074</v>
      </c>
      <c r="K12" s="25">
        <v>11395932</v>
      </c>
    </row>
    <row r="13" spans="1:11" ht="13.5">
      <c r="A13" s="22" t="s">
        <v>97</v>
      </c>
      <c r="B13" s="6">
        <v>2810009</v>
      </c>
      <c r="C13" s="6">
        <v>3562182</v>
      </c>
      <c r="D13" s="23">
        <v>4402270</v>
      </c>
      <c r="E13" s="24">
        <v>3146064</v>
      </c>
      <c r="F13" s="6">
        <v>3146063</v>
      </c>
      <c r="G13" s="25">
        <v>3146063</v>
      </c>
      <c r="H13" s="26">
        <v>4691061</v>
      </c>
      <c r="I13" s="24">
        <v>4669577</v>
      </c>
      <c r="J13" s="6">
        <v>4921734</v>
      </c>
      <c r="K13" s="25">
        <v>5192429</v>
      </c>
    </row>
    <row r="14" spans="1:11" ht="13.5">
      <c r="A14" s="22" t="s">
        <v>24</v>
      </c>
      <c r="B14" s="6">
        <v>371679</v>
      </c>
      <c r="C14" s="6">
        <v>388419</v>
      </c>
      <c r="D14" s="23">
        <v>182787</v>
      </c>
      <c r="E14" s="24">
        <v>81418</v>
      </c>
      <c r="F14" s="6">
        <v>81418</v>
      </c>
      <c r="G14" s="25">
        <v>81418</v>
      </c>
      <c r="H14" s="26">
        <v>28159</v>
      </c>
      <c r="I14" s="24">
        <v>85734</v>
      </c>
      <c r="J14" s="6">
        <v>90363</v>
      </c>
      <c r="K14" s="25">
        <v>95333</v>
      </c>
    </row>
    <row r="15" spans="1:11" ht="13.5">
      <c r="A15" s="22" t="s">
        <v>25</v>
      </c>
      <c r="B15" s="6">
        <v>1694809</v>
      </c>
      <c r="C15" s="6">
        <v>2218222</v>
      </c>
      <c r="D15" s="23">
        <v>2257620</v>
      </c>
      <c r="E15" s="24">
        <v>2577375</v>
      </c>
      <c r="F15" s="6">
        <v>2187376</v>
      </c>
      <c r="G15" s="25">
        <v>2187376</v>
      </c>
      <c r="H15" s="26">
        <v>0</v>
      </c>
      <c r="I15" s="24">
        <v>1269782</v>
      </c>
      <c r="J15" s="6">
        <v>1338350</v>
      </c>
      <c r="K15" s="25">
        <v>1411959</v>
      </c>
    </row>
    <row r="16" spans="1:11" ht="13.5">
      <c r="A16" s="33" t="s">
        <v>26</v>
      </c>
      <c r="B16" s="6">
        <v>18492134</v>
      </c>
      <c r="C16" s="6">
        <v>1610414</v>
      </c>
      <c r="D16" s="23">
        <v>2031579</v>
      </c>
      <c r="E16" s="24">
        <v>0</v>
      </c>
      <c r="F16" s="6">
        <v>0</v>
      </c>
      <c r="G16" s="25">
        <v>0</v>
      </c>
      <c r="H16" s="26">
        <v>7361864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54998786</v>
      </c>
      <c r="C17" s="6">
        <v>50146555</v>
      </c>
      <c r="D17" s="23">
        <v>31125811</v>
      </c>
      <c r="E17" s="24">
        <v>148239190</v>
      </c>
      <c r="F17" s="6">
        <v>48450086</v>
      </c>
      <c r="G17" s="25">
        <v>48450086</v>
      </c>
      <c r="H17" s="26">
        <v>38502890</v>
      </c>
      <c r="I17" s="24">
        <v>39495260</v>
      </c>
      <c r="J17" s="6">
        <v>40210428</v>
      </c>
      <c r="K17" s="25">
        <v>40491488</v>
      </c>
    </row>
    <row r="18" spans="1:11" ht="13.5">
      <c r="A18" s="34" t="s">
        <v>28</v>
      </c>
      <c r="B18" s="35">
        <f>SUM(B11:B17)</f>
        <v>135669420</v>
      </c>
      <c r="C18" s="36">
        <f aca="true" t="shared" si="1" ref="C18:K18">SUM(C11:C17)</f>
        <v>119464120</v>
      </c>
      <c r="D18" s="37">
        <f t="shared" si="1"/>
        <v>107973205</v>
      </c>
      <c r="E18" s="35">
        <f t="shared" si="1"/>
        <v>219532085</v>
      </c>
      <c r="F18" s="36">
        <f t="shared" si="1"/>
        <v>121936839</v>
      </c>
      <c r="G18" s="38">
        <f t="shared" si="1"/>
        <v>121936839</v>
      </c>
      <c r="H18" s="39">
        <f t="shared" si="1"/>
        <v>122781448</v>
      </c>
      <c r="I18" s="35">
        <f t="shared" si="1"/>
        <v>119938709</v>
      </c>
      <c r="J18" s="36">
        <f t="shared" si="1"/>
        <v>129421857</v>
      </c>
      <c r="K18" s="38">
        <f t="shared" si="1"/>
        <v>134519087</v>
      </c>
    </row>
    <row r="19" spans="1:11" ht="13.5">
      <c r="A19" s="34" t="s">
        <v>29</v>
      </c>
      <c r="B19" s="40">
        <f>+B10-B18</f>
        <v>-23121914</v>
      </c>
      <c r="C19" s="41">
        <f aca="true" t="shared" si="2" ref="C19:K19">+C10-C18</f>
        <v>-15259173</v>
      </c>
      <c r="D19" s="42">
        <f t="shared" si="2"/>
        <v>-2983659</v>
      </c>
      <c r="E19" s="40">
        <f t="shared" si="2"/>
        <v>241501</v>
      </c>
      <c r="F19" s="41">
        <f t="shared" si="2"/>
        <v>211958</v>
      </c>
      <c r="G19" s="43">
        <f t="shared" si="2"/>
        <v>211958</v>
      </c>
      <c r="H19" s="44">
        <f t="shared" si="2"/>
        <v>-3311287</v>
      </c>
      <c r="I19" s="40">
        <f t="shared" si="2"/>
        <v>6363169</v>
      </c>
      <c r="J19" s="41">
        <f t="shared" si="2"/>
        <v>3578103</v>
      </c>
      <c r="K19" s="43">
        <f t="shared" si="2"/>
        <v>5345968</v>
      </c>
    </row>
    <row r="20" spans="1:11" ht="13.5">
      <c r="A20" s="22" t="s">
        <v>30</v>
      </c>
      <c r="B20" s="24">
        <v>0</v>
      </c>
      <c r="C20" s="6">
        <v>0</v>
      </c>
      <c r="D20" s="23">
        <v>0</v>
      </c>
      <c r="E20" s="24">
        <v>0</v>
      </c>
      <c r="F20" s="6">
        <v>0</v>
      </c>
      <c r="G20" s="25">
        <v>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98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99</v>
      </c>
      <c r="B22" s="51">
        <f>SUM(B19:B21)</f>
        <v>-23121914</v>
      </c>
      <c r="C22" s="52">
        <f aca="true" t="shared" si="3" ref="C22:K22">SUM(C19:C21)</f>
        <v>-15259173</v>
      </c>
      <c r="D22" s="53">
        <f t="shared" si="3"/>
        <v>-2983659</v>
      </c>
      <c r="E22" s="51">
        <f t="shared" si="3"/>
        <v>241501</v>
      </c>
      <c r="F22" s="52">
        <f t="shared" si="3"/>
        <v>211958</v>
      </c>
      <c r="G22" s="54">
        <f t="shared" si="3"/>
        <v>211958</v>
      </c>
      <c r="H22" s="55">
        <f t="shared" si="3"/>
        <v>-3311287</v>
      </c>
      <c r="I22" s="51">
        <f t="shared" si="3"/>
        <v>6363169</v>
      </c>
      <c r="J22" s="52">
        <f t="shared" si="3"/>
        <v>3578103</v>
      </c>
      <c r="K22" s="54">
        <f t="shared" si="3"/>
        <v>5345968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-23121914</v>
      </c>
      <c r="C24" s="41">
        <f aca="true" t="shared" si="4" ref="C24:K24">SUM(C22:C23)</f>
        <v>-15259173</v>
      </c>
      <c r="D24" s="42">
        <f t="shared" si="4"/>
        <v>-2983659</v>
      </c>
      <c r="E24" s="40">
        <f t="shared" si="4"/>
        <v>241501</v>
      </c>
      <c r="F24" s="41">
        <f t="shared" si="4"/>
        <v>211958</v>
      </c>
      <c r="G24" s="43">
        <f t="shared" si="4"/>
        <v>211958</v>
      </c>
      <c r="H24" s="44">
        <f t="shared" si="4"/>
        <v>-3311287</v>
      </c>
      <c r="I24" s="40">
        <f t="shared" si="4"/>
        <v>6363169</v>
      </c>
      <c r="J24" s="41">
        <f t="shared" si="4"/>
        <v>3578103</v>
      </c>
      <c r="K24" s="43">
        <f t="shared" si="4"/>
        <v>5345968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8886916</v>
      </c>
      <c r="C27" s="7">
        <v>3944025</v>
      </c>
      <c r="D27" s="64">
        <v>5430032</v>
      </c>
      <c r="E27" s="65">
        <v>241500</v>
      </c>
      <c r="F27" s="7">
        <v>467433</v>
      </c>
      <c r="G27" s="66">
        <v>467433</v>
      </c>
      <c r="H27" s="67">
        <v>463105</v>
      </c>
      <c r="I27" s="65">
        <v>800000</v>
      </c>
      <c r="J27" s="7">
        <v>829257</v>
      </c>
      <c r="K27" s="66">
        <v>641867</v>
      </c>
    </row>
    <row r="28" spans="1:11" ht="13.5">
      <c r="A28" s="68" t="s">
        <v>30</v>
      </c>
      <c r="B28" s="6">
        <v>2933103</v>
      </c>
      <c r="C28" s="6">
        <v>3944025</v>
      </c>
      <c r="D28" s="23">
        <v>5430032</v>
      </c>
      <c r="E28" s="24">
        <v>241500</v>
      </c>
      <c r="F28" s="6">
        <v>467433</v>
      </c>
      <c r="G28" s="25">
        <v>467433</v>
      </c>
      <c r="H28" s="26">
        <v>463105</v>
      </c>
      <c r="I28" s="24">
        <v>800000</v>
      </c>
      <c r="J28" s="6">
        <v>829257</v>
      </c>
      <c r="K28" s="25">
        <v>641867</v>
      </c>
    </row>
    <row r="29" spans="1:11" ht="13.5">
      <c r="A29" s="22" t="s">
        <v>101</v>
      </c>
      <c r="B29" s="6">
        <v>5953813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8886916</v>
      </c>
      <c r="C32" s="7">
        <f aca="true" t="shared" si="5" ref="C32:K32">SUM(C28:C31)</f>
        <v>3944025</v>
      </c>
      <c r="D32" s="64">
        <f t="shared" si="5"/>
        <v>5430032</v>
      </c>
      <c r="E32" s="65">
        <f t="shared" si="5"/>
        <v>241500</v>
      </c>
      <c r="F32" s="7">
        <f t="shared" si="5"/>
        <v>467433</v>
      </c>
      <c r="G32" s="66">
        <f t="shared" si="5"/>
        <v>467433</v>
      </c>
      <c r="H32" s="67">
        <f t="shared" si="5"/>
        <v>463105</v>
      </c>
      <c r="I32" s="65">
        <f t="shared" si="5"/>
        <v>800000</v>
      </c>
      <c r="J32" s="7">
        <f t="shared" si="5"/>
        <v>829257</v>
      </c>
      <c r="K32" s="66">
        <f t="shared" si="5"/>
        <v>641867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10997651</v>
      </c>
      <c r="C35" s="6">
        <v>2948642</v>
      </c>
      <c r="D35" s="23">
        <v>3915373</v>
      </c>
      <c r="E35" s="24">
        <v>1847504</v>
      </c>
      <c r="F35" s="6">
        <v>1847504</v>
      </c>
      <c r="G35" s="25">
        <v>1847504</v>
      </c>
      <c r="H35" s="26">
        <v>3608682</v>
      </c>
      <c r="I35" s="24">
        <v>990552</v>
      </c>
      <c r="J35" s="6">
        <v>731322</v>
      </c>
      <c r="K35" s="25">
        <v>708125</v>
      </c>
    </row>
    <row r="36" spans="1:11" ht="13.5">
      <c r="A36" s="22" t="s">
        <v>39</v>
      </c>
      <c r="B36" s="6">
        <v>13928595</v>
      </c>
      <c r="C36" s="6">
        <v>13063650</v>
      </c>
      <c r="D36" s="23">
        <v>13992197</v>
      </c>
      <c r="E36" s="24">
        <v>11609275</v>
      </c>
      <c r="F36" s="6">
        <v>11609275</v>
      </c>
      <c r="G36" s="25">
        <v>11609275</v>
      </c>
      <c r="H36" s="26">
        <v>9147926</v>
      </c>
      <c r="I36" s="24">
        <v>6235917</v>
      </c>
      <c r="J36" s="6">
        <v>6805037</v>
      </c>
      <c r="K36" s="25">
        <v>8413526</v>
      </c>
    </row>
    <row r="37" spans="1:11" ht="13.5">
      <c r="A37" s="22" t="s">
        <v>40</v>
      </c>
      <c r="B37" s="6">
        <v>34189478</v>
      </c>
      <c r="C37" s="6">
        <v>11756333</v>
      </c>
      <c r="D37" s="23">
        <v>16397646</v>
      </c>
      <c r="E37" s="24">
        <v>4402233</v>
      </c>
      <c r="F37" s="6">
        <v>4402233</v>
      </c>
      <c r="G37" s="25">
        <v>4402233</v>
      </c>
      <c r="H37" s="26">
        <v>16400290</v>
      </c>
      <c r="I37" s="24">
        <v>6286545</v>
      </c>
      <c r="J37" s="6">
        <v>3562131</v>
      </c>
      <c r="K37" s="25">
        <v>5627253</v>
      </c>
    </row>
    <row r="38" spans="1:11" ht="13.5">
      <c r="A38" s="22" t="s">
        <v>41</v>
      </c>
      <c r="B38" s="6">
        <v>3759509</v>
      </c>
      <c r="C38" s="6">
        <v>8994508</v>
      </c>
      <c r="D38" s="23">
        <v>8931000</v>
      </c>
      <c r="E38" s="24">
        <v>134349</v>
      </c>
      <c r="F38" s="6">
        <v>134349</v>
      </c>
      <c r="G38" s="25">
        <v>134349</v>
      </c>
      <c r="H38" s="26">
        <v>8499000</v>
      </c>
      <c r="I38" s="24">
        <v>10827614</v>
      </c>
      <c r="J38" s="6">
        <v>11319669</v>
      </c>
      <c r="K38" s="25">
        <v>11786306</v>
      </c>
    </row>
    <row r="39" spans="1:11" ht="13.5">
      <c r="A39" s="22" t="s">
        <v>42</v>
      </c>
      <c r="B39" s="6">
        <v>-13022741</v>
      </c>
      <c r="C39" s="6">
        <v>-4738549</v>
      </c>
      <c r="D39" s="23">
        <v>-7421076</v>
      </c>
      <c r="E39" s="24">
        <v>8920197</v>
      </c>
      <c r="F39" s="6">
        <v>8920197</v>
      </c>
      <c r="G39" s="25">
        <v>8920197</v>
      </c>
      <c r="H39" s="26">
        <v>-12142682</v>
      </c>
      <c r="I39" s="24">
        <v>-9887690</v>
      </c>
      <c r="J39" s="6">
        <v>-7345441</v>
      </c>
      <c r="K39" s="25">
        <v>-8291908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-12764509</v>
      </c>
      <c r="C42" s="6">
        <v>-16728065</v>
      </c>
      <c r="D42" s="23">
        <v>3971383</v>
      </c>
      <c r="E42" s="24">
        <v>241501</v>
      </c>
      <c r="F42" s="6">
        <v>3359054</v>
      </c>
      <c r="G42" s="25">
        <v>3359054</v>
      </c>
      <c r="H42" s="26">
        <v>784897</v>
      </c>
      <c r="I42" s="24">
        <v>11032746</v>
      </c>
      <c r="J42" s="6">
        <v>8499835</v>
      </c>
      <c r="K42" s="25">
        <v>10538397</v>
      </c>
    </row>
    <row r="43" spans="1:11" ht="13.5">
      <c r="A43" s="22" t="s">
        <v>45</v>
      </c>
      <c r="B43" s="6">
        <v>-8757708</v>
      </c>
      <c r="C43" s="6">
        <v>12553477</v>
      </c>
      <c r="D43" s="23">
        <v>-3108651</v>
      </c>
      <c r="E43" s="24">
        <v>-241501</v>
      </c>
      <c r="F43" s="6">
        <v>-241500</v>
      </c>
      <c r="G43" s="25">
        <v>-241500</v>
      </c>
      <c r="H43" s="26">
        <v>153210</v>
      </c>
      <c r="I43" s="24">
        <v>-800000</v>
      </c>
      <c r="J43" s="6">
        <v>-829257</v>
      </c>
      <c r="K43" s="25">
        <v>-641867</v>
      </c>
    </row>
    <row r="44" spans="1:11" ht="13.5">
      <c r="A44" s="22" t="s">
        <v>46</v>
      </c>
      <c r="B44" s="6">
        <v>839106</v>
      </c>
      <c r="C44" s="6">
        <v>-1451371</v>
      </c>
      <c r="D44" s="23">
        <v>-1351155</v>
      </c>
      <c r="E44" s="24">
        <v>0</v>
      </c>
      <c r="F44" s="6">
        <v>0</v>
      </c>
      <c r="G44" s="25">
        <v>0</v>
      </c>
      <c r="H44" s="26">
        <v>-414675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6516364</v>
      </c>
      <c r="C45" s="7">
        <v>890405</v>
      </c>
      <c r="D45" s="64">
        <v>249446</v>
      </c>
      <c r="E45" s="65">
        <v>0</v>
      </c>
      <c r="F45" s="7">
        <v>3367004</v>
      </c>
      <c r="G45" s="66">
        <v>3367004</v>
      </c>
      <c r="H45" s="67">
        <v>772882</v>
      </c>
      <c r="I45" s="65">
        <v>10232746</v>
      </c>
      <c r="J45" s="7">
        <v>17903324</v>
      </c>
      <c r="K45" s="66">
        <v>27799854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6516365</v>
      </c>
      <c r="C48" s="6">
        <v>737869</v>
      </c>
      <c r="D48" s="23">
        <v>249450</v>
      </c>
      <c r="E48" s="24">
        <v>1174923</v>
      </c>
      <c r="F48" s="6">
        <v>1174923</v>
      </c>
      <c r="G48" s="25">
        <v>1174923</v>
      </c>
      <c r="H48" s="26">
        <v>772882</v>
      </c>
      <c r="I48" s="24">
        <v>540552</v>
      </c>
      <c r="J48" s="6">
        <v>303822</v>
      </c>
      <c r="K48" s="25">
        <v>302000</v>
      </c>
    </row>
    <row r="49" spans="1:11" ht="13.5">
      <c r="A49" s="22" t="s">
        <v>50</v>
      </c>
      <c r="B49" s="6">
        <f>+B75</f>
        <v>32963496.45547431</v>
      </c>
      <c r="C49" s="6">
        <f aca="true" t="shared" si="6" ref="C49:K49">+C75</f>
        <v>8577027.08636958</v>
      </c>
      <c r="D49" s="23">
        <f t="shared" si="6"/>
        <v>12345207</v>
      </c>
      <c r="E49" s="24">
        <f t="shared" si="6"/>
        <v>3548485.752057702</v>
      </c>
      <c r="F49" s="6">
        <f t="shared" si="6"/>
        <v>2916260.0025081667</v>
      </c>
      <c r="G49" s="25">
        <f t="shared" si="6"/>
        <v>2916260.0025081667</v>
      </c>
      <c r="H49" s="26">
        <f t="shared" si="6"/>
        <v>-113979044.87709668</v>
      </c>
      <c r="I49" s="24">
        <f t="shared" si="6"/>
        <v>5113169</v>
      </c>
      <c r="J49" s="6">
        <f t="shared" si="6"/>
        <v>2321342</v>
      </c>
      <c r="K49" s="25">
        <f t="shared" si="6"/>
        <v>4297976</v>
      </c>
    </row>
    <row r="50" spans="1:11" ht="13.5">
      <c r="A50" s="34" t="s">
        <v>51</v>
      </c>
      <c r="B50" s="7">
        <f>+B48-B49</f>
        <v>-26447131.45547431</v>
      </c>
      <c r="C50" s="7">
        <f aca="true" t="shared" si="7" ref="C50:K50">+C48-C49</f>
        <v>-7839158.08636958</v>
      </c>
      <c r="D50" s="64">
        <f t="shared" si="7"/>
        <v>-12095757</v>
      </c>
      <c r="E50" s="65">
        <f t="shared" si="7"/>
        <v>-2373562.752057702</v>
      </c>
      <c r="F50" s="7">
        <f t="shared" si="7"/>
        <v>-1741337.0025081667</v>
      </c>
      <c r="G50" s="66">
        <f t="shared" si="7"/>
        <v>-1741337.0025081667</v>
      </c>
      <c r="H50" s="67">
        <f t="shared" si="7"/>
        <v>114751926.87709668</v>
      </c>
      <c r="I50" s="65">
        <f t="shared" si="7"/>
        <v>-4572617</v>
      </c>
      <c r="J50" s="7">
        <f t="shared" si="7"/>
        <v>-2017520</v>
      </c>
      <c r="K50" s="66">
        <f t="shared" si="7"/>
        <v>-3995976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13928149</v>
      </c>
      <c r="C53" s="6">
        <v>13063650</v>
      </c>
      <c r="D53" s="23">
        <v>13992196</v>
      </c>
      <c r="E53" s="24">
        <v>13104034</v>
      </c>
      <c r="F53" s="6">
        <v>13571468</v>
      </c>
      <c r="G53" s="25">
        <v>13571468</v>
      </c>
      <c r="H53" s="26">
        <v>9147926</v>
      </c>
      <c r="I53" s="24">
        <v>2232463</v>
      </c>
      <c r="J53" s="6">
        <v>2128273</v>
      </c>
      <c r="K53" s="25">
        <v>2012329</v>
      </c>
    </row>
    <row r="54" spans="1:11" ht="13.5">
      <c r="A54" s="22" t="s">
        <v>97</v>
      </c>
      <c r="B54" s="6">
        <v>2810009</v>
      </c>
      <c r="C54" s="6">
        <v>3562182</v>
      </c>
      <c r="D54" s="23">
        <v>4402270</v>
      </c>
      <c r="E54" s="24">
        <v>3146064</v>
      </c>
      <c r="F54" s="6">
        <v>3146063</v>
      </c>
      <c r="G54" s="25">
        <v>3146063</v>
      </c>
      <c r="H54" s="26">
        <v>4691061</v>
      </c>
      <c r="I54" s="24">
        <v>4669577</v>
      </c>
      <c r="J54" s="6">
        <v>4921734</v>
      </c>
      <c r="K54" s="25">
        <v>5192429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1694809</v>
      </c>
      <c r="C56" s="6">
        <v>2218222</v>
      </c>
      <c r="D56" s="23">
        <v>2257621</v>
      </c>
      <c r="E56" s="24">
        <v>2577376</v>
      </c>
      <c r="F56" s="6">
        <v>2187376</v>
      </c>
      <c r="G56" s="25">
        <v>2187376</v>
      </c>
      <c r="H56" s="26">
        <v>0</v>
      </c>
      <c r="I56" s="24">
        <v>1269782</v>
      </c>
      <c r="J56" s="6">
        <v>1338350</v>
      </c>
      <c r="K56" s="25">
        <v>1411960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0.03607347188411731</v>
      </c>
      <c r="C70" s="5">
        <f aca="true" t="shared" si="8" ref="C70:K70">IF(ISERROR(C71/C72),0,(C71/C72))</f>
        <v>0.9096048819261044</v>
      </c>
      <c r="D70" s="5">
        <f t="shared" si="8"/>
        <v>1</v>
      </c>
      <c r="E70" s="5">
        <f t="shared" si="8"/>
        <v>0.060153718202414753</v>
      </c>
      <c r="F70" s="5">
        <f t="shared" si="8"/>
        <v>1.0001531376768495</v>
      </c>
      <c r="G70" s="5">
        <f t="shared" si="8"/>
        <v>1.0001531376768495</v>
      </c>
      <c r="H70" s="5">
        <f t="shared" si="8"/>
        <v>45.63873858420787</v>
      </c>
      <c r="I70" s="5">
        <f t="shared" si="8"/>
        <v>1</v>
      </c>
      <c r="J70" s="5">
        <f t="shared" si="8"/>
        <v>1</v>
      </c>
      <c r="K70" s="5">
        <f t="shared" si="8"/>
        <v>1</v>
      </c>
    </row>
    <row r="71" spans="1:11" ht="12.75" hidden="1">
      <c r="A71" s="1" t="s">
        <v>103</v>
      </c>
      <c r="B71" s="1">
        <f>+B83</f>
        <v>56740</v>
      </c>
      <c r="C71" s="1">
        <f aca="true" t="shared" si="9" ref="C71:K71">+C83</f>
        <v>212853</v>
      </c>
      <c r="D71" s="1">
        <f t="shared" si="9"/>
        <v>180961</v>
      </c>
      <c r="E71" s="1">
        <f t="shared" si="9"/>
        <v>201360</v>
      </c>
      <c r="F71" s="1">
        <f t="shared" si="9"/>
        <v>6746597</v>
      </c>
      <c r="G71" s="1">
        <f t="shared" si="9"/>
        <v>6746597</v>
      </c>
      <c r="H71" s="1">
        <f t="shared" si="9"/>
        <v>8780300</v>
      </c>
      <c r="I71" s="1">
        <f t="shared" si="9"/>
        <v>4689577</v>
      </c>
      <c r="J71" s="1">
        <f t="shared" si="9"/>
        <v>4942234</v>
      </c>
      <c r="K71" s="1">
        <f t="shared" si="9"/>
        <v>5211429</v>
      </c>
    </row>
    <row r="72" spans="1:11" ht="12.75" hidden="1">
      <c r="A72" s="1" t="s">
        <v>104</v>
      </c>
      <c r="B72" s="1">
        <f>+B77</f>
        <v>1572901</v>
      </c>
      <c r="C72" s="1">
        <f aca="true" t="shared" si="10" ref="C72:K72">+C77</f>
        <v>234006</v>
      </c>
      <c r="D72" s="1">
        <f t="shared" si="10"/>
        <v>180961</v>
      </c>
      <c r="E72" s="1">
        <f t="shared" si="10"/>
        <v>3347424</v>
      </c>
      <c r="F72" s="1">
        <f t="shared" si="10"/>
        <v>6745564</v>
      </c>
      <c r="G72" s="1">
        <f t="shared" si="10"/>
        <v>6745564</v>
      </c>
      <c r="H72" s="1">
        <f t="shared" si="10"/>
        <v>192387</v>
      </c>
      <c r="I72" s="1">
        <f t="shared" si="10"/>
        <v>4689577</v>
      </c>
      <c r="J72" s="1">
        <f t="shared" si="10"/>
        <v>4942234</v>
      </c>
      <c r="K72" s="1">
        <f t="shared" si="10"/>
        <v>5211429</v>
      </c>
    </row>
    <row r="73" spans="1:11" ht="12.75" hidden="1">
      <c r="A73" s="1" t="s">
        <v>105</v>
      </c>
      <c r="B73" s="1">
        <f>+B74</f>
        <v>-908153.8333333336</v>
      </c>
      <c r="C73" s="1">
        <f aca="true" t="shared" si="11" ref="C73:K73">+(C78+C80+C81+C82)-(B78+B80+B81+B82)</f>
        <v>-2270513</v>
      </c>
      <c r="D73" s="1">
        <f t="shared" si="11"/>
        <v>1455150</v>
      </c>
      <c r="E73" s="1">
        <f t="shared" si="11"/>
        <v>-2993342</v>
      </c>
      <c r="F73" s="1">
        <f>+(F78+F80+F81+F82)-(D78+D80+D81+D82)</f>
        <v>-2993342</v>
      </c>
      <c r="G73" s="1">
        <f>+(G78+G80+G81+G82)-(D78+D80+D81+D82)</f>
        <v>-2993342</v>
      </c>
      <c r="H73" s="1">
        <f>+(H78+H80+H81+H82)-(D78+D80+D81+D82)</f>
        <v>-830123</v>
      </c>
      <c r="I73" s="1">
        <f>+(I78+I80+I81+I82)-(E78+E80+E81+E82)</f>
        <v>-222581</v>
      </c>
      <c r="J73" s="1">
        <f t="shared" si="11"/>
        <v>-22500</v>
      </c>
      <c r="K73" s="1">
        <f t="shared" si="11"/>
        <v>-21375</v>
      </c>
    </row>
    <row r="74" spans="1:11" ht="12.75" hidden="1">
      <c r="A74" s="1" t="s">
        <v>106</v>
      </c>
      <c r="B74" s="1">
        <f>+TREND(C74:E74)</f>
        <v>-908153.8333333336</v>
      </c>
      <c r="C74" s="1">
        <f>+C73</f>
        <v>-2270513</v>
      </c>
      <c r="D74" s="1">
        <f aca="true" t="shared" si="12" ref="D74:K74">+D73</f>
        <v>1455150</v>
      </c>
      <c r="E74" s="1">
        <f t="shared" si="12"/>
        <v>-2993342</v>
      </c>
      <c r="F74" s="1">
        <f t="shared" si="12"/>
        <v>-2993342</v>
      </c>
      <c r="G74" s="1">
        <f t="shared" si="12"/>
        <v>-2993342</v>
      </c>
      <c r="H74" s="1">
        <f t="shared" si="12"/>
        <v>-830123</v>
      </c>
      <c r="I74" s="1">
        <f t="shared" si="12"/>
        <v>-222581</v>
      </c>
      <c r="J74" s="1">
        <f t="shared" si="12"/>
        <v>-22500</v>
      </c>
      <c r="K74" s="1">
        <f t="shared" si="12"/>
        <v>-21375</v>
      </c>
    </row>
    <row r="75" spans="1:11" ht="12.75" hidden="1">
      <c r="A75" s="1" t="s">
        <v>107</v>
      </c>
      <c r="B75" s="1">
        <f>+B84-(((B80+B81+B78)*B70)-B79)</f>
        <v>32963496.45547431</v>
      </c>
      <c r="C75" s="1">
        <f aca="true" t="shared" si="13" ref="C75:K75">+C84-(((C80+C81+C78)*C70)-C79)</f>
        <v>8577027.08636958</v>
      </c>
      <c r="D75" s="1">
        <f t="shared" si="13"/>
        <v>12345207</v>
      </c>
      <c r="E75" s="1">
        <f t="shared" si="13"/>
        <v>3548485.752057702</v>
      </c>
      <c r="F75" s="1">
        <f t="shared" si="13"/>
        <v>2916260.0025081667</v>
      </c>
      <c r="G75" s="1">
        <f t="shared" si="13"/>
        <v>2916260.0025081667</v>
      </c>
      <c r="H75" s="1">
        <f t="shared" si="13"/>
        <v>-113979044.87709668</v>
      </c>
      <c r="I75" s="1">
        <f t="shared" si="13"/>
        <v>5113169</v>
      </c>
      <c r="J75" s="1">
        <f t="shared" si="13"/>
        <v>2321342</v>
      </c>
      <c r="K75" s="1">
        <f t="shared" si="13"/>
        <v>4297976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1572901</v>
      </c>
      <c r="C77" s="3">
        <v>234006</v>
      </c>
      <c r="D77" s="3">
        <v>180961</v>
      </c>
      <c r="E77" s="3">
        <v>3347424</v>
      </c>
      <c r="F77" s="3">
        <v>6745564</v>
      </c>
      <c r="G77" s="3">
        <v>6745564</v>
      </c>
      <c r="H77" s="3">
        <v>192387</v>
      </c>
      <c r="I77" s="3">
        <v>4689577</v>
      </c>
      <c r="J77" s="3">
        <v>4942234</v>
      </c>
      <c r="K77" s="3">
        <v>5211429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33125152</v>
      </c>
      <c r="C79" s="3">
        <v>10587957</v>
      </c>
      <c r="D79" s="3">
        <v>16011130</v>
      </c>
      <c r="E79" s="3">
        <v>3588944</v>
      </c>
      <c r="F79" s="3">
        <v>3588944</v>
      </c>
      <c r="G79" s="3">
        <v>3588944</v>
      </c>
      <c r="H79" s="3">
        <v>15443290</v>
      </c>
      <c r="I79" s="3">
        <v>5563169</v>
      </c>
      <c r="J79" s="3">
        <v>2748842</v>
      </c>
      <c r="K79" s="3">
        <v>4704101</v>
      </c>
    </row>
    <row r="80" spans="1:11" ht="12.75" hidden="1">
      <c r="A80" s="2" t="s">
        <v>67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</row>
    <row r="81" spans="1:11" ht="12.75" hidden="1">
      <c r="A81" s="2" t="s">
        <v>68</v>
      </c>
      <c r="B81" s="3">
        <v>4481286</v>
      </c>
      <c r="C81" s="3">
        <v>2210773</v>
      </c>
      <c r="D81" s="3">
        <v>3665923</v>
      </c>
      <c r="E81" s="3">
        <v>672581</v>
      </c>
      <c r="F81" s="3">
        <v>672581</v>
      </c>
      <c r="G81" s="3">
        <v>672581</v>
      </c>
      <c r="H81" s="3">
        <v>2835800</v>
      </c>
      <c r="I81" s="3">
        <v>450000</v>
      </c>
      <c r="J81" s="3">
        <v>427500</v>
      </c>
      <c r="K81" s="3">
        <v>406125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56740</v>
      </c>
      <c r="C83" s="3">
        <v>212853</v>
      </c>
      <c r="D83" s="3">
        <v>180961</v>
      </c>
      <c r="E83" s="3">
        <v>201360</v>
      </c>
      <c r="F83" s="3">
        <v>6746597</v>
      </c>
      <c r="G83" s="3">
        <v>6746597</v>
      </c>
      <c r="H83" s="3">
        <v>8780300</v>
      </c>
      <c r="I83" s="3">
        <v>4689577</v>
      </c>
      <c r="J83" s="3">
        <v>4942234</v>
      </c>
      <c r="K83" s="3">
        <v>5211429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787453694</v>
      </c>
      <c r="C5" s="6">
        <v>810476471</v>
      </c>
      <c r="D5" s="23">
        <v>993753704</v>
      </c>
      <c r="E5" s="24">
        <v>1103200160</v>
      </c>
      <c r="F5" s="6">
        <v>1103200160</v>
      </c>
      <c r="G5" s="25">
        <v>1103200160</v>
      </c>
      <c r="H5" s="26">
        <v>0</v>
      </c>
      <c r="I5" s="24">
        <v>1127398719</v>
      </c>
      <c r="J5" s="6">
        <v>1284809110</v>
      </c>
      <c r="K5" s="25">
        <v>1439674448</v>
      </c>
    </row>
    <row r="6" spans="1:11" ht="13.5">
      <c r="A6" s="22" t="s">
        <v>18</v>
      </c>
      <c r="B6" s="6">
        <v>2717576105</v>
      </c>
      <c r="C6" s="6">
        <v>2890662391</v>
      </c>
      <c r="D6" s="23">
        <v>3187569169</v>
      </c>
      <c r="E6" s="24">
        <v>3575638026</v>
      </c>
      <c r="F6" s="6">
        <v>3528633088</v>
      </c>
      <c r="G6" s="25">
        <v>3528633088</v>
      </c>
      <c r="H6" s="26">
        <v>0</v>
      </c>
      <c r="I6" s="24">
        <v>3659282645</v>
      </c>
      <c r="J6" s="6">
        <v>3904018633</v>
      </c>
      <c r="K6" s="25">
        <v>4165437713</v>
      </c>
    </row>
    <row r="7" spans="1:11" ht="13.5">
      <c r="A7" s="22" t="s">
        <v>19</v>
      </c>
      <c r="B7" s="6">
        <v>56445303</v>
      </c>
      <c r="C7" s="6">
        <v>45387095</v>
      </c>
      <c r="D7" s="23">
        <v>32311837</v>
      </c>
      <c r="E7" s="24">
        <v>26983763</v>
      </c>
      <c r="F7" s="6">
        <v>8200548</v>
      </c>
      <c r="G7" s="25">
        <v>8200548</v>
      </c>
      <c r="H7" s="26">
        <v>0</v>
      </c>
      <c r="I7" s="24">
        <v>26006464</v>
      </c>
      <c r="J7" s="6">
        <v>27633746</v>
      </c>
      <c r="K7" s="25">
        <v>29477712</v>
      </c>
    </row>
    <row r="8" spans="1:11" ht="13.5">
      <c r="A8" s="22" t="s">
        <v>20</v>
      </c>
      <c r="B8" s="6">
        <v>918357938</v>
      </c>
      <c r="C8" s="6">
        <v>868626400</v>
      </c>
      <c r="D8" s="23">
        <v>921470966</v>
      </c>
      <c r="E8" s="24">
        <v>1040687829</v>
      </c>
      <c r="F8" s="6">
        <v>1053546899</v>
      </c>
      <c r="G8" s="25">
        <v>1053546899</v>
      </c>
      <c r="H8" s="26">
        <v>0</v>
      </c>
      <c r="I8" s="24">
        <v>1005957210</v>
      </c>
      <c r="J8" s="6">
        <v>1058592222</v>
      </c>
      <c r="K8" s="25">
        <v>1103952916</v>
      </c>
    </row>
    <row r="9" spans="1:11" ht="13.5">
      <c r="A9" s="22" t="s">
        <v>21</v>
      </c>
      <c r="B9" s="6">
        <v>378148040</v>
      </c>
      <c r="C9" s="6">
        <v>391619148</v>
      </c>
      <c r="D9" s="23">
        <v>1665804440</v>
      </c>
      <c r="E9" s="24">
        <v>529061674</v>
      </c>
      <c r="F9" s="6">
        <v>514444363</v>
      </c>
      <c r="G9" s="25">
        <v>514444363</v>
      </c>
      <c r="H9" s="26">
        <v>0</v>
      </c>
      <c r="I9" s="24">
        <v>485778504</v>
      </c>
      <c r="J9" s="6">
        <v>521606342</v>
      </c>
      <c r="K9" s="25">
        <v>555483850</v>
      </c>
    </row>
    <row r="10" spans="1:11" ht="25.5">
      <c r="A10" s="27" t="s">
        <v>96</v>
      </c>
      <c r="B10" s="28">
        <f>SUM(B5:B9)</f>
        <v>4857981080</v>
      </c>
      <c r="C10" s="29">
        <f aca="true" t="shared" si="0" ref="C10:K10">SUM(C5:C9)</f>
        <v>5006771505</v>
      </c>
      <c r="D10" s="30">
        <f t="shared" si="0"/>
        <v>6800910116</v>
      </c>
      <c r="E10" s="28">
        <f t="shared" si="0"/>
        <v>6275571452</v>
      </c>
      <c r="F10" s="29">
        <f t="shared" si="0"/>
        <v>6208025058</v>
      </c>
      <c r="G10" s="31">
        <f t="shared" si="0"/>
        <v>6208025058</v>
      </c>
      <c r="H10" s="32">
        <f t="shared" si="0"/>
        <v>0</v>
      </c>
      <c r="I10" s="28">
        <f t="shared" si="0"/>
        <v>6304423542</v>
      </c>
      <c r="J10" s="29">
        <f t="shared" si="0"/>
        <v>6796660053</v>
      </c>
      <c r="K10" s="31">
        <f t="shared" si="0"/>
        <v>7294026639</v>
      </c>
    </row>
    <row r="11" spans="1:11" ht="13.5">
      <c r="A11" s="22" t="s">
        <v>22</v>
      </c>
      <c r="B11" s="6">
        <v>1261395315</v>
      </c>
      <c r="C11" s="6">
        <v>1427114747</v>
      </c>
      <c r="D11" s="23">
        <v>1605678325</v>
      </c>
      <c r="E11" s="24">
        <v>1707027769</v>
      </c>
      <c r="F11" s="6">
        <v>1854049429</v>
      </c>
      <c r="G11" s="25">
        <v>1854049429</v>
      </c>
      <c r="H11" s="26">
        <v>0</v>
      </c>
      <c r="I11" s="24">
        <v>1947213670</v>
      </c>
      <c r="J11" s="6">
        <v>2085931922</v>
      </c>
      <c r="K11" s="25">
        <v>2238363697</v>
      </c>
    </row>
    <row r="12" spans="1:11" ht="13.5">
      <c r="A12" s="22" t="s">
        <v>23</v>
      </c>
      <c r="B12" s="6">
        <v>49594283</v>
      </c>
      <c r="C12" s="6">
        <v>52421659</v>
      </c>
      <c r="D12" s="23">
        <v>56028903</v>
      </c>
      <c r="E12" s="24">
        <v>60199615</v>
      </c>
      <c r="F12" s="6">
        <v>60265915</v>
      </c>
      <c r="G12" s="25">
        <v>60265915</v>
      </c>
      <c r="H12" s="26">
        <v>0</v>
      </c>
      <c r="I12" s="24">
        <v>63341967</v>
      </c>
      <c r="J12" s="6">
        <v>68092610</v>
      </c>
      <c r="K12" s="25">
        <v>73199553</v>
      </c>
    </row>
    <row r="13" spans="1:11" ht="13.5">
      <c r="A13" s="22" t="s">
        <v>97</v>
      </c>
      <c r="B13" s="6">
        <v>659875611</v>
      </c>
      <c r="C13" s="6">
        <v>710943059</v>
      </c>
      <c r="D13" s="23">
        <v>912955443</v>
      </c>
      <c r="E13" s="24">
        <v>495857484</v>
      </c>
      <c r="F13" s="6">
        <v>498652334</v>
      </c>
      <c r="G13" s="25">
        <v>498652334</v>
      </c>
      <c r="H13" s="26">
        <v>0</v>
      </c>
      <c r="I13" s="24">
        <v>406080981</v>
      </c>
      <c r="J13" s="6">
        <v>443911363</v>
      </c>
      <c r="K13" s="25">
        <v>481405276</v>
      </c>
    </row>
    <row r="14" spans="1:11" ht="13.5">
      <c r="A14" s="22" t="s">
        <v>24</v>
      </c>
      <c r="B14" s="6">
        <v>96812968</v>
      </c>
      <c r="C14" s="6">
        <v>141059322</v>
      </c>
      <c r="D14" s="23">
        <v>181763259</v>
      </c>
      <c r="E14" s="24">
        <v>251428632</v>
      </c>
      <c r="F14" s="6">
        <v>251428632</v>
      </c>
      <c r="G14" s="25">
        <v>251428632</v>
      </c>
      <c r="H14" s="26">
        <v>0</v>
      </c>
      <c r="I14" s="24">
        <v>144362171</v>
      </c>
      <c r="J14" s="6">
        <v>154029374</v>
      </c>
      <c r="K14" s="25">
        <v>164587362</v>
      </c>
    </row>
    <row r="15" spans="1:11" ht="13.5">
      <c r="A15" s="22" t="s">
        <v>25</v>
      </c>
      <c r="B15" s="6">
        <v>1950054664</v>
      </c>
      <c r="C15" s="6">
        <v>2309472202</v>
      </c>
      <c r="D15" s="23">
        <v>2304125614</v>
      </c>
      <c r="E15" s="24">
        <v>1985924199</v>
      </c>
      <c r="F15" s="6">
        <v>1984758949</v>
      </c>
      <c r="G15" s="25">
        <v>1984758949</v>
      </c>
      <c r="H15" s="26">
        <v>0</v>
      </c>
      <c r="I15" s="24">
        <v>2093290696</v>
      </c>
      <c r="J15" s="6">
        <v>2221581836</v>
      </c>
      <c r="K15" s="25">
        <v>2353293120</v>
      </c>
    </row>
    <row r="16" spans="1:11" ht="13.5">
      <c r="A16" s="33" t="s">
        <v>26</v>
      </c>
      <c r="B16" s="6">
        <v>10679376</v>
      </c>
      <c r="C16" s="6">
        <v>5196378</v>
      </c>
      <c r="D16" s="23">
        <v>5810922</v>
      </c>
      <c r="E16" s="24">
        <v>23599759</v>
      </c>
      <c r="F16" s="6">
        <v>23803919</v>
      </c>
      <c r="G16" s="25">
        <v>23803919</v>
      </c>
      <c r="H16" s="26">
        <v>0</v>
      </c>
      <c r="I16" s="24">
        <v>10272733</v>
      </c>
      <c r="J16" s="6">
        <v>11018001</v>
      </c>
      <c r="K16" s="25">
        <v>11818411</v>
      </c>
    </row>
    <row r="17" spans="1:11" ht="13.5">
      <c r="A17" s="22" t="s">
        <v>27</v>
      </c>
      <c r="B17" s="6">
        <v>1450246273</v>
      </c>
      <c r="C17" s="6">
        <v>1485924060</v>
      </c>
      <c r="D17" s="23">
        <v>1525966107</v>
      </c>
      <c r="E17" s="24">
        <v>1623574921</v>
      </c>
      <c r="F17" s="6">
        <v>1457311535</v>
      </c>
      <c r="G17" s="25">
        <v>1457311535</v>
      </c>
      <c r="H17" s="26">
        <v>0</v>
      </c>
      <c r="I17" s="24">
        <v>1639281339</v>
      </c>
      <c r="J17" s="6">
        <v>1749376665</v>
      </c>
      <c r="K17" s="25">
        <v>1858534972</v>
      </c>
    </row>
    <row r="18" spans="1:11" ht="13.5">
      <c r="A18" s="34" t="s">
        <v>28</v>
      </c>
      <c r="B18" s="35">
        <f>SUM(B11:B17)</f>
        <v>5478658490</v>
      </c>
      <c r="C18" s="36">
        <f aca="true" t="shared" si="1" ref="C18:K18">SUM(C11:C17)</f>
        <v>6132131427</v>
      </c>
      <c r="D18" s="37">
        <f t="shared" si="1"/>
        <v>6592328573</v>
      </c>
      <c r="E18" s="35">
        <f t="shared" si="1"/>
        <v>6147612379</v>
      </c>
      <c r="F18" s="36">
        <f t="shared" si="1"/>
        <v>6130270713</v>
      </c>
      <c r="G18" s="38">
        <f t="shared" si="1"/>
        <v>6130270713</v>
      </c>
      <c r="H18" s="39">
        <f t="shared" si="1"/>
        <v>0</v>
      </c>
      <c r="I18" s="35">
        <f t="shared" si="1"/>
        <v>6303843557</v>
      </c>
      <c r="J18" s="36">
        <f t="shared" si="1"/>
        <v>6733941771</v>
      </c>
      <c r="K18" s="38">
        <f t="shared" si="1"/>
        <v>7181202391</v>
      </c>
    </row>
    <row r="19" spans="1:11" ht="13.5">
      <c r="A19" s="34" t="s">
        <v>29</v>
      </c>
      <c r="B19" s="40">
        <f>+B10-B18</f>
        <v>-620677410</v>
      </c>
      <c r="C19" s="41">
        <f aca="true" t="shared" si="2" ref="C19:K19">+C10-C18</f>
        <v>-1125359922</v>
      </c>
      <c r="D19" s="42">
        <f t="shared" si="2"/>
        <v>208581543</v>
      </c>
      <c r="E19" s="40">
        <f t="shared" si="2"/>
        <v>127959073</v>
      </c>
      <c r="F19" s="41">
        <f t="shared" si="2"/>
        <v>77754345</v>
      </c>
      <c r="G19" s="43">
        <f t="shared" si="2"/>
        <v>77754345</v>
      </c>
      <c r="H19" s="44">
        <f t="shared" si="2"/>
        <v>0</v>
      </c>
      <c r="I19" s="40">
        <f t="shared" si="2"/>
        <v>579985</v>
      </c>
      <c r="J19" s="41">
        <f t="shared" si="2"/>
        <v>62718282</v>
      </c>
      <c r="K19" s="43">
        <f t="shared" si="2"/>
        <v>112824248</v>
      </c>
    </row>
    <row r="20" spans="1:11" ht="13.5">
      <c r="A20" s="22" t="s">
        <v>30</v>
      </c>
      <c r="B20" s="24">
        <v>689954839</v>
      </c>
      <c r="C20" s="6">
        <v>841545286</v>
      </c>
      <c r="D20" s="23">
        <v>896437033</v>
      </c>
      <c r="E20" s="24">
        <v>966879220</v>
      </c>
      <c r="F20" s="6">
        <v>1063225507</v>
      </c>
      <c r="G20" s="25">
        <v>1063225507</v>
      </c>
      <c r="H20" s="26">
        <v>0</v>
      </c>
      <c r="I20" s="24">
        <v>1033466339</v>
      </c>
      <c r="J20" s="6">
        <v>1085850490</v>
      </c>
      <c r="K20" s="25">
        <v>1162134997</v>
      </c>
    </row>
    <row r="21" spans="1:11" ht="13.5">
      <c r="A21" s="22" t="s">
        <v>98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99</v>
      </c>
      <c r="B22" s="51">
        <f>SUM(B19:B21)</f>
        <v>69277429</v>
      </c>
      <c r="C22" s="52">
        <f aca="true" t="shared" si="3" ref="C22:K22">SUM(C19:C21)</f>
        <v>-283814636</v>
      </c>
      <c r="D22" s="53">
        <f t="shared" si="3"/>
        <v>1105018576</v>
      </c>
      <c r="E22" s="51">
        <f t="shared" si="3"/>
        <v>1094838293</v>
      </c>
      <c r="F22" s="52">
        <f t="shared" si="3"/>
        <v>1140979852</v>
      </c>
      <c r="G22" s="54">
        <f t="shared" si="3"/>
        <v>1140979852</v>
      </c>
      <c r="H22" s="55">
        <f t="shared" si="3"/>
        <v>0</v>
      </c>
      <c r="I22" s="51">
        <f t="shared" si="3"/>
        <v>1034046324</v>
      </c>
      <c r="J22" s="52">
        <f t="shared" si="3"/>
        <v>1148568772</v>
      </c>
      <c r="K22" s="54">
        <f t="shared" si="3"/>
        <v>1274959245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69277429</v>
      </c>
      <c r="C24" s="41">
        <f aca="true" t="shared" si="4" ref="C24:K24">SUM(C22:C23)</f>
        <v>-283814636</v>
      </c>
      <c r="D24" s="42">
        <f t="shared" si="4"/>
        <v>1105018576</v>
      </c>
      <c r="E24" s="40">
        <f t="shared" si="4"/>
        <v>1094838293</v>
      </c>
      <c r="F24" s="41">
        <f t="shared" si="4"/>
        <v>1140979852</v>
      </c>
      <c r="G24" s="43">
        <f t="shared" si="4"/>
        <v>1140979852</v>
      </c>
      <c r="H24" s="44">
        <f t="shared" si="4"/>
        <v>0</v>
      </c>
      <c r="I24" s="40">
        <f t="shared" si="4"/>
        <v>1034046324</v>
      </c>
      <c r="J24" s="41">
        <f t="shared" si="4"/>
        <v>1148568772</v>
      </c>
      <c r="K24" s="43">
        <f t="shared" si="4"/>
        <v>1274959245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1303817027</v>
      </c>
      <c r="C27" s="7">
        <v>1646881251</v>
      </c>
      <c r="D27" s="64">
        <v>1267252499</v>
      </c>
      <c r="E27" s="65">
        <v>1139436203</v>
      </c>
      <c r="F27" s="7">
        <v>1237528502</v>
      </c>
      <c r="G27" s="66">
        <v>1237528502</v>
      </c>
      <c r="H27" s="67">
        <v>0</v>
      </c>
      <c r="I27" s="65">
        <v>1130454441</v>
      </c>
      <c r="J27" s="7">
        <v>1155899704</v>
      </c>
      <c r="K27" s="66">
        <v>1165299344</v>
      </c>
    </row>
    <row r="28" spans="1:11" ht="13.5">
      <c r="A28" s="68" t="s">
        <v>30</v>
      </c>
      <c r="B28" s="6">
        <v>852610524</v>
      </c>
      <c r="C28" s="6">
        <v>1000485295</v>
      </c>
      <c r="D28" s="23">
        <v>700376708</v>
      </c>
      <c r="E28" s="24">
        <v>940117617</v>
      </c>
      <c r="F28" s="6">
        <v>1057375559</v>
      </c>
      <c r="G28" s="25">
        <v>1057375559</v>
      </c>
      <c r="H28" s="26">
        <v>0</v>
      </c>
      <c r="I28" s="24">
        <v>978495000</v>
      </c>
      <c r="J28" s="6">
        <v>993752526</v>
      </c>
      <c r="K28" s="25">
        <v>983006091</v>
      </c>
    </row>
    <row r="29" spans="1:11" ht="13.5">
      <c r="A29" s="22" t="s">
        <v>101</v>
      </c>
      <c r="B29" s="6">
        <v>0</v>
      </c>
      <c r="C29" s="6">
        <v>0</v>
      </c>
      <c r="D29" s="23">
        <v>0</v>
      </c>
      <c r="E29" s="24">
        <v>26761603</v>
      </c>
      <c r="F29" s="6">
        <v>8000000</v>
      </c>
      <c r="G29" s="25">
        <v>8000000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29599094</v>
      </c>
      <c r="F30" s="6">
        <v>29599094</v>
      </c>
      <c r="G30" s="25">
        <v>29599094</v>
      </c>
      <c r="H30" s="26">
        <v>0</v>
      </c>
      <c r="I30" s="24">
        <v>33188260</v>
      </c>
      <c r="J30" s="6">
        <v>37212646</v>
      </c>
      <c r="K30" s="25">
        <v>0</v>
      </c>
    </row>
    <row r="31" spans="1:11" ht="13.5">
      <c r="A31" s="22" t="s">
        <v>35</v>
      </c>
      <c r="B31" s="6">
        <v>451206501</v>
      </c>
      <c r="C31" s="6">
        <v>646395956</v>
      </c>
      <c r="D31" s="23">
        <v>566875790</v>
      </c>
      <c r="E31" s="24">
        <v>142957889</v>
      </c>
      <c r="F31" s="6">
        <v>142553849</v>
      </c>
      <c r="G31" s="25">
        <v>142553849</v>
      </c>
      <c r="H31" s="26">
        <v>0</v>
      </c>
      <c r="I31" s="24">
        <v>118771181</v>
      </c>
      <c r="J31" s="6">
        <v>124934532</v>
      </c>
      <c r="K31" s="25">
        <v>182293253</v>
      </c>
    </row>
    <row r="32" spans="1:11" ht="13.5">
      <c r="A32" s="34" t="s">
        <v>36</v>
      </c>
      <c r="B32" s="7">
        <f>SUM(B28:B31)</f>
        <v>1303817025</v>
      </c>
      <c r="C32" s="7">
        <f aca="true" t="shared" si="5" ref="C32:K32">SUM(C28:C31)</f>
        <v>1646881251</v>
      </c>
      <c r="D32" s="64">
        <f t="shared" si="5"/>
        <v>1267252498</v>
      </c>
      <c r="E32" s="65">
        <f t="shared" si="5"/>
        <v>1139436203</v>
      </c>
      <c r="F32" s="7">
        <f t="shared" si="5"/>
        <v>1237528502</v>
      </c>
      <c r="G32" s="66">
        <f t="shared" si="5"/>
        <v>1237528502</v>
      </c>
      <c r="H32" s="67">
        <f t="shared" si="5"/>
        <v>0</v>
      </c>
      <c r="I32" s="65">
        <f t="shared" si="5"/>
        <v>1130454441</v>
      </c>
      <c r="J32" s="7">
        <f t="shared" si="5"/>
        <v>1155899704</v>
      </c>
      <c r="K32" s="66">
        <f t="shared" si="5"/>
        <v>1165299344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2176049633</v>
      </c>
      <c r="C35" s="6">
        <v>2202788558</v>
      </c>
      <c r="D35" s="23">
        <v>2473174082</v>
      </c>
      <c r="E35" s="24">
        <v>3923464482</v>
      </c>
      <c r="F35" s="6">
        <v>3585170855</v>
      </c>
      <c r="G35" s="25">
        <v>3585170855</v>
      </c>
      <c r="H35" s="26">
        <v>3464401569</v>
      </c>
      <c r="I35" s="24">
        <v>4671736883</v>
      </c>
      <c r="J35" s="6">
        <v>5294858732</v>
      </c>
      <c r="K35" s="25">
        <v>5794777171</v>
      </c>
    </row>
    <row r="36" spans="1:11" ht="13.5">
      <c r="A36" s="22" t="s">
        <v>39</v>
      </c>
      <c r="B36" s="6">
        <v>15352195003</v>
      </c>
      <c r="C36" s="6">
        <v>16771588320</v>
      </c>
      <c r="D36" s="23">
        <v>18520964955</v>
      </c>
      <c r="E36" s="24">
        <v>19267621046</v>
      </c>
      <c r="F36" s="6">
        <v>18933192458</v>
      </c>
      <c r="G36" s="25">
        <v>18933192458</v>
      </c>
      <c r="H36" s="26">
        <v>19967510383</v>
      </c>
      <c r="I36" s="24">
        <v>17638316464</v>
      </c>
      <c r="J36" s="6">
        <v>18232858092</v>
      </c>
      <c r="K36" s="25">
        <v>18817195231</v>
      </c>
    </row>
    <row r="37" spans="1:11" ht="13.5">
      <c r="A37" s="22" t="s">
        <v>40</v>
      </c>
      <c r="B37" s="6">
        <v>1598785079</v>
      </c>
      <c r="C37" s="6">
        <v>2376374870</v>
      </c>
      <c r="D37" s="23">
        <v>2519664463</v>
      </c>
      <c r="E37" s="24">
        <v>3290504695</v>
      </c>
      <c r="F37" s="6">
        <v>3626535849</v>
      </c>
      <c r="G37" s="25">
        <v>3626535849</v>
      </c>
      <c r="H37" s="26">
        <v>2648250293</v>
      </c>
      <c r="I37" s="24">
        <v>2619465927</v>
      </c>
      <c r="J37" s="6">
        <v>2531280098</v>
      </c>
      <c r="K37" s="25">
        <v>2322155020</v>
      </c>
    </row>
    <row r="38" spans="1:11" ht="13.5">
      <c r="A38" s="22" t="s">
        <v>41</v>
      </c>
      <c r="B38" s="6">
        <v>2182381517</v>
      </c>
      <c r="C38" s="6">
        <v>2464681851</v>
      </c>
      <c r="D38" s="23">
        <v>3122995476</v>
      </c>
      <c r="E38" s="24">
        <v>3157271136</v>
      </c>
      <c r="F38" s="6">
        <v>2304617573</v>
      </c>
      <c r="G38" s="25">
        <v>2304617573</v>
      </c>
      <c r="H38" s="26">
        <v>3534751680</v>
      </c>
      <c r="I38" s="24">
        <v>2773713266</v>
      </c>
      <c r="J38" s="6">
        <v>3244640483</v>
      </c>
      <c r="K38" s="25">
        <v>3594527701</v>
      </c>
    </row>
    <row r="39" spans="1:11" ht="13.5">
      <c r="A39" s="22" t="s">
        <v>42</v>
      </c>
      <c r="B39" s="6">
        <v>13747078040</v>
      </c>
      <c r="C39" s="6">
        <v>14133320157</v>
      </c>
      <c r="D39" s="23">
        <v>15351479098</v>
      </c>
      <c r="E39" s="24">
        <v>16743309697</v>
      </c>
      <c r="F39" s="6">
        <v>16587209891</v>
      </c>
      <c r="G39" s="25">
        <v>16587209891</v>
      </c>
      <c r="H39" s="26">
        <v>17248909979</v>
      </c>
      <c r="I39" s="24">
        <v>16916874154</v>
      </c>
      <c r="J39" s="6">
        <v>17751796242</v>
      </c>
      <c r="K39" s="25">
        <v>18695289680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899097893</v>
      </c>
      <c r="C42" s="6">
        <v>1027410391</v>
      </c>
      <c r="D42" s="23">
        <v>761222329</v>
      </c>
      <c r="E42" s="24">
        <v>1825254171</v>
      </c>
      <c r="F42" s="6">
        <v>1825254166</v>
      </c>
      <c r="G42" s="25">
        <v>1825254166</v>
      </c>
      <c r="H42" s="26">
        <v>857567810</v>
      </c>
      <c r="I42" s="24">
        <v>959241143</v>
      </c>
      <c r="J42" s="6">
        <v>1194948879</v>
      </c>
      <c r="K42" s="25">
        <v>1332648429</v>
      </c>
    </row>
    <row r="43" spans="1:11" ht="13.5">
      <c r="A43" s="22" t="s">
        <v>45</v>
      </c>
      <c r="B43" s="6">
        <v>-1383391365</v>
      </c>
      <c r="C43" s="6">
        <v>-1181757587</v>
      </c>
      <c r="D43" s="23">
        <v>-1234704006</v>
      </c>
      <c r="E43" s="24">
        <v>-1123843301</v>
      </c>
      <c r="F43" s="6">
        <v>-1123843302</v>
      </c>
      <c r="G43" s="25">
        <v>-1123843302</v>
      </c>
      <c r="H43" s="26">
        <v>-1119601912</v>
      </c>
      <c r="I43" s="24">
        <v>-864279537</v>
      </c>
      <c r="J43" s="6">
        <v>-903638062</v>
      </c>
      <c r="K43" s="25">
        <v>-1121050492</v>
      </c>
    </row>
    <row r="44" spans="1:11" ht="13.5">
      <c r="A44" s="22" t="s">
        <v>46</v>
      </c>
      <c r="B44" s="6">
        <v>390796195</v>
      </c>
      <c r="C44" s="6">
        <v>167115436</v>
      </c>
      <c r="D44" s="23">
        <v>379576772</v>
      </c>
      <c r="E44" s="24">
        <v>-171245692</v>
      </c>
      <c r="F44" s="6">
        <v>-171245695</v>
      </c>
      <c r="G44" s="25">
        <v>-171245695</v>
      </c>
      <c r="H44" s="26">
        <v>-126631139</v>
      </c>
      <c r="I44" s="24">
        <v>-135804691</v>
      </c>
      <c r="J44" s="6">
        <v>-120884341</v>
      </c>
      <c r="K44" s="25">
        <v>-132485598</v>
      </c>
    </row>
    <row r="45" spans="1:11" ht="13.5">
      <c r="A45" s="34" t="s">
        <v>47</v>
      </c>
      <c r="B45" s="7">
        <v>312911132</v>
      </c>
      <c r="C45" s="7">
        <v>325679372</v>
      </c>
      <c r="D45" s="64">
        <v>231774472</v>
      </c>
      <c r="E45" s="65">
        <v>1021610177</v>
      </c>
      <c r="F45" s="7">
        <v>1225660001</v>
      </c>
      <c r="G45" s="66">
        <v>1225660001</v>
      </c>
      <c r="H45" s="67">
        <v>306829591</v>
      </c>
      <c r="I45" s="65">
        <v>396633974</v>
      </c>
      <c r="J45" s="7">
        <v>567060450</v>
      </c>
      <c r="K45" s="66">
        <v>646172789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675626565</v>
      </c>
      <c r="C48" s="6">
        <v>433497920</v>
      </c>
      <c r="D48" s="23">
        <v>394496102</v>
      </c>
      <c r="E48" s="24">
        <v>921610185</v>
      </c>
      <c r="F48" s="6">
        <v>437477058</v>
      </c>
      <c r="G48" s="25">
        <v>437477058</v>
      </c>
      <c r="H48" s="26">
        <v>497161048</v>
      </c>
      <c r="I48" s="24">
        <v>396633977</v>
      </c>
      <c r="J48" s="6">
        <v>567060452</v>
      </c>
      <c r="K48" s="25">
        <v>646172789</v>
      </c>
    </row>
    <row r="49" spans="1:11" ht="13.5">
      <c r="A49" s="22" t="s">
        <v>50</v>
      </c>
      <c r="B49" s="6">
        <f>+B75</f>
        <v>349900928.8579129</v>
      </c>
      <c r="C49" s="6">
        <f aca="true" t="shared" si="6" ref="C49:K49">+C75</f>
        <v>643250533.4821782</v>
      </c>
      <c r="D49" s="23">
        <f t="shared" si="6"/>
        <v>934357727.6541842</v>
      </c>
      <c r="E49" s="24">
        <f t="shared" si="6"/>
        <v>761304260.723165</v>
      </c>
      <c r="F49" s="6">
        <f t="shared" si="6"/>
        <v>904179431.0677805</v>
      </c>
      <c r="G49" s="25">
        <f t="shared" si="6"/>
        <v>904179431.0677805</v>
      </c>
      <c r="H49" s="26">
        <f t="shared" si="6"/>
        <v>1979636438</v>
      </c>
      <c r="I49" s="24">
        <f t="shared" si="6"/>
        <v>-894485495.2167058</v>
      </c>
      <c r="J49" s="6">
        <f t="shared" si="6"/>
        <v>-1381810521.1663818</v>
      </c>
      <c r="K49" s="25">
        <f t="shared" si="6"/>
        <v>-1857885629.9732165</v>
      </c>
    </row>
    <row r="50" spans="1:11" ht="13.5">
      <c r="A50" s="34" t="s">
        <v>51</v>
      </c>
      <c r="B50" s="7">
        <f>+B48-B49</f>
        <v>325725636.1420871</v>
      </c>
      <c r="C50" s="7">
        <f aca="true" t="shared" si="7" ref="C50:K50">+C48-C49</f>
        <v>-209752613.4821782</v>
      </c>
      <c r="D50" s="64">
        <f t="shared" si="7"/>
        <v>-539861625.6541842</v>
      </c>
      <c r="E50" s="65">
        <f t="shared" si="7"/>
        <v>160305924.27683496</v>
      </c>
      <c r="F50" s="7">
        <f t="shared" si="7"/>
        <v>-466702373.0677805</v>
      </c>
      <c r="G50" s="66">
        <f t="shared" si="7"/>
        <v>-466702373.0677805</v>
      </c>
      <c r="H50" s="67">
        <f t="shared" si="7"/>
        <v>-1482475390</v>
      </c>
      <c r="I50" s="65">
        <f t="shared" si="7"/>
        <v>1291119472.2167058</v>
      </c>
      <c r="J50" s="7">
        <f t="shared" si="7"/>
        <v>1948870973.1663818</v>
      </c>
      <c r="K50" s="66">
        <f t="shared" si="7"/>
        <v>2504058418.9732165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15271911244</v>
      </c>
      <c r="C53" s="6">
        <v>16624964010</v>
      </c>
      <c r="D53" s="23">
        <v>18288492324</v>
      </c>
      <c r="E53" s="24">
        <v>17217207187</v>
      </c>
      <c r="F53" s="6">
        <v>17315299486</v>
      </c>
      <c r="G53" s="25">
        <v>17315299486</v>
      </c>
      <c r="H53" s="26">
        <v>16834482601</v>
      </c>
      <c r="I53" s="24">
        <v>16064079899</v>
      </c>
      <c r="J53" s="6">
        <v>17883663321</v>
      </c>
      <c r="K53" s="25">
        <v>18158522788</v>
      </c>
    </row>
    <row r="54" spans="1:11" ht="13.5">
      <c r="A54" s="22" t="s">
        <v>97</v>
      </c>
      <c r="B54" s="6">
        <v>659875611</v>
      </c>
      <c r="C54" s="6">
        <v>710943059</v>
      </c>
      <c r="D54" s="23">
        <v>912955443</v>
      </c>
      <c r="E54" s="24">
        <v>495857484</v>
      </c>
      <c r="F54" s="6">
        <v>498652334</v>
      </c>
      <c r="G54" s="25">
        <v>498652334</v>
      </c>
      <c r="H54" s="26">
        <v>0</v>
      </c>
      <c r="I54" s="24">
        <v>406080981</v>
      </c>
      <c r="J54" s="6">
        <v>443911363</v>
      </c>
      <c r="K54" s="25">
        <v>481405276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508478572</v>
      </c>
      <c r="F55" s="6">
        <v>307953807</v>
      </c>
      <c r="G55" s="25">
        <v>307953807</v>
      </c>
      <c r="H55" s="26">
        <v>0</v>
      </c>
      <c r="I55" s="24">
        <v>573677819</v>
      </c>
      <c r="J55" s="6">
        <v>578184278</v>
      </c>
      <c r="K55" s="25">
        <v>572119842</v>
      </c>
    </row>
    <row r="56" spans="1:11" ht="13.5">
      <c r="A56" s="22" t="s">
        <v>55</v>
      </c>
      <c r="B56" s="6">
        <v>270561645</v>
      </c>
      <c r="C56" s="6">
        <v>550539165</v>
      </c>
      <c r="D56" s="23">
        <v>397507135</v>
      </c>
      <c r="E56" s="24">
        <v>485135749</v>
      </c>
      <c r="F56" s="6">
        <v>276154302</v>
      </c>
      <c r="G56" s="25">
        <v>276154302</v>
      </c>
      <c r="H56" s="26">
        <v>0</v>
      </c>
      <c r="I56" s="24">
        <v>711777689</v>
      </c>
      <c r="J56" s="6">
        <v>762229420</v>
      </c>
      <c r="K56" s="25">
        <v>805478259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407123910</v>
      </c>
      <c r="F59" s="6">
        <v>283066910</v>
      </c>
      <c r="G59" s="25">
        <v>283066910</v>
      </c>
      <c r="H59" s="26">
        <v>236407856</v>
      </c>
      <c r="I59" s="24">
        <v>233694617</v>
      </c>
      <c r="J59" s="6">
        <v>257986198</v>
      </c>
      <c r="K59" s="25">
        <v>280089932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342240244</v>
      </c>
      <c r="F60" s="6">
        <v>342240244</v>
      </c>
      <c r="G60" s="25">
        <v>342240244</v>
      </c>
      <c r="H60" s="26">
        <v>104338605</v>
      </c>
      <c r="I60" s="24">
        <v>106627259</v>
      </c>
      <c r="J60" s="6">
        <v>121514839</v>
      </c>
      <c r="K60" s="25">
        <v>136161714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60416</v>
      </c>
      <c r="C63" s="92">
        <v>56559</v>
      </c>
      <c r="D63" s="93">
        <v>7160</v>
      </c>
      <c r="E63" s="91">
        <v>7160</v>
      </c>
      <c r="F63" s="92">
        <v>7160</v>
      </c>
      <c r="G63" s="93">
        <v>7160</v>
      </c>
      <c r="H63" s="94">
        <v>7160</v>
      </c>
      <c r="I63" s="91">
        <v>7160</v>
      </c>
      <c r="J63" s="92">
        <v>7160</v>
      </c>
      <c r="K63" s="93">
        <v>7160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149228</v>
      </c>
      <c r="I64" s="91">
        <v>151190</v>
      </c>
      <c r="J64" s="92">
        <v>151190</v>
      </c>
      <c r="K64" s="93">
        <v>151190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0.7751332072575517</v>
      </c>
      <c r="C70" s="5">
        <f aca="true" t="shared" si="8" ref="C70:K70">IF(ISERROR(C71/C72),0,(C71/C72))</f>
        <v>0.8116386072383498</v>
      </c>
      <c r="D70" s="5">
        <f t="shared" si="8"/>
        <v>0.5839694098003301</v>
      </c>
      <c r="E70" s="5">
        <f t="shared" si="8"/>
        <v>0.856991661268038</v>
      </c>
      <c r="F70" s="5">
        <f t="shared" si="8"/>
        <v>0.8672540150641244</v>
      </c>
      <c r="G70" s="5">
        <f t="shared" si="8"/>
        <v>0.8672540150641244</v>
      </c>
      <c r="H70" s="5">
        <f t="shared" si="8"/>
        <v>0</v>
      </c>
      <c r="I70" s="5">
        <f t="shared" si="8"/>
        <v>0.8375119657773904</v>
      </c>
      <c r="J70" s="5">
        <f t="shared" si="8"/>
        <v>0.8463284992570195</v>
      </c>
      <c r="K70" s="5">
        <f t="shared" si="8"/>
        <v>0.8295602162028382</v>
      </c>
    </row>
    <row r="71" spans="1:11" ht="12.75" hidden="1">
      <c r="A71" s="1" t="s">
        <v>103</v>
      </c>
      <c r="B71" s="1">
        <f>+B83</f>
        <v>3009005727</v>
      </c>
      <c r="C71" s="1">
        <f aca="true" t="shared" si="9" ref="C71:K71">+C83</f>
        <v>3321840411</v>
      </c>
      <c r="D71" s="1">
        <f t="shared" si="9"/>
        <v>3414543486</v>
      </c>
      <c r="E71" s="1">
        <f t="shared" si="9"/>
        <v>4462862112</v>
      </c>
      <c r="F71" s="1">
        <f t="shared" si="9"/>
        <v>4462862111</v>
      </c>
      <c r="G71" s="1">
        <f t="shared" si="9"/>
        <v>4462862111</v>
      </c>
      <c r="H71" s="1">
        <f t="shared" si="9"/>
        <v>8395410756</v>
      </c>
      <c r="I71" s="1">
        <f t="shared" si="9"/>
        <v>4415475708</v>
      </c>
      <c r="J71" s="1">
        <f t="shared" si="9"/>
        <v>4832612574</v>
      </c>
      <c r="K71" s="1">
        <f t="shared" si="9"/>
        <v>5110284917</v>
      </c>
    </row>
    <row r="72" spans="1:11" ht="12.75" hidden="1">
      <c r="A72" s="1" t="s">
        <v>104</v>
      </c>
      <c r="B72" s="1">
        <f>+B77</f>
        <v>3881920809</v>
      </c>
      <c r="C72" s="1">
        <f aca="true" t="shared" si="10" ref="C72:K72">+C77</f>
        <v>4092758010</v>
      </c>
      <c r="D72" s="1">
        <f t="shared" si="10"/>
        <v>5847127313</v>
      </c>
      <c r="E72" s="1">
        <f t="shared" si="10"/>
        <v>5207591058</v>
      </c>
      <c r="F72" s="1">
        <f t="shared" si="10"/>
        <v>5145968809</v>
      </c>
      <c r="G72" s="1">
        <f t="shared" si="10"/>
        <v>5145968809</v>
      </c>
      <c r="H72" s="1">
        <f t="shared" si="10"/>
        <v>0</v>
      </c>
      <c r="I72" s="1">
        <f t="shared" si="10"/>
        <v>5272134475</v>
      </c>
      <c r="J72" s="1">
        <f t="shared" si="10"/>
        <v>5710090796</v>
      </c>
      <c r="K72" s="1">
        <f t="shared" si="10"/>
        <v>6160233841</v>
      </c>
    </row>
    <row r="73" spans="1:11" ht="12.75" hidden="1">
      <c r="A73" s="1" t="s">
        <v>105</v>
      </c>
      <c r="B73" s="1">
        <f>+B74</f>
        <v>63227769.49999994</v>
      </c>
      <c r="C73" s="1">
        <f aca="true" t="shared" si="11" ref="C73:K73">+(C78+C80+C81+C82)-(B78+B80+B81+B82)</f>
        <v>149278158</v>
      </c>
      <c r="D73" s="1">
        <f t="shared" si="11"/>
        <v>282035869</v>
      </c>
      <c r="E73" s="1">
        <f t="shared" si="11"/>
        <v>931095911</v>
      </c>
      <c r="F73" s="1">
        <f>+(F78+F80+F81+F82)-(D78+D80+D81+D82)</f>
        <v>1061520394</v>
      </c>
      <c r="G73" s="1">
        <f>+(G78+G80+G81+G82)-(D78+D80+D81+D82)</f>
        <v>1061520394</v>
      </c>
      <c r="H73" s="1">
        <f>+(H78+H80+H81+H82)-(D78+D80+D81+D82)</f>
        <v>800700101</v>
      </c>
      <c r="I73" s="1">
        <f>+(I78+I80+I81+I82)-(E78+E80+E81+E82)</f>
        <v>992418120</v>
      </c>
      <c r="J73" s="1">
        <f t="shared" si="11"/>
        <v>429029162</v>
      </c>
      <c r="K73" s="1">
        <f t="shared" si="11"/>
        <v>395623802</v>
      </c>
    </row>
    <row r="74" spans="1:11" ht="12.75" hidden="1">
      <c r="A74" s="1" t="s">
        <v>106</v>
      </c>
      <c r="B74" s="1">
        <f>+TREND(C74:E74)</f>
        <v>63227769.49999994</v>
      </c>
      <c r="C74" s="1">
        <f>+C73</f>
        <v>149278158</v>
      </c>
      <c r="D74" s="1">
        <f aca="true" t="shared" si="12" ref="D74:K74">+D73</f>
        <v>282035869</v>
      </c>
      <c r="E74" s="1">
        <f t="shared" si="12"/>
        <v>931095911</v>
      </c>
      <c r="F74" s="1">
        <f t="shared" si="12"/>
        <v>1061520394</v>
      </c>
      <c r="G74" s="1">
        <f t="shared" si="12"/>
        <v>1061520394</v>
      </c>
      <c r="H74" s="1">
        <f t="shared" si="12"/>
        <v>800700101</v>
      </c>
      <c r="I74" s="1">
        <f t="shared" si="12"/>
        <v>992418120</v>
      </c>
      <c r="J74" s="1">
        <f t="shared" si="12"/>
        <v>429029162</v>
      </c>
      <c r="K74" s="1">
        <f t="shared" si="12"/>
        <v>395623802</v>
      </c>
    </row>
    <row r="75" spans="1:11" ht="12.75" hidden="1">
      <c r="A75" s="1" t="s">
        <v>107</v>
      </c>
      <c r="B75" s="1">
        <f>+B84-(((B80+B81+B78)*B70)-B79)</f>
        <v>349900928.8579129</v>
      </c>
      <c r="C75" s="1">
        <f aca="true" t="shared" si="13" ref="C75:K75">+C84-(((C80+C81+C78)*C70)-C79)</f>
        <v>643250533.4821782</v>
      </c>
      <c r="D75" s="1">
        <f t="shared" si="13"/>
        <v>934357727.6541842</v>
      </c>
      <c r="E75" s="1">
        <f t="shared" si="13"/>
        <v>761304260.723165</v>
      </c>
      <c r="F75" s="1">
        <f t="shared" si="13"/>
        <v>904179431.0677805</v>
      </c>
      <c r="G75" s="1">
        <f t="shared" si="13"/>
        <v>904179431.0677805</v>
      </c>
      <c r="H75" s="1">
        <f t="shared" si="13"/>
        <v>1979636438</v>
      </c>
      <c r="I75" s="1">
        <f t="shared" si="13"/>
        <v>-894485495.2167058</v>
      </c>
      <c r="J75" s="1">
        <f t="shared" si="13"/>
        <v>-1381810521.1663818</v>
      </c>
      <c r="K75" s="1">
        <f t="shared" si="13"/>
        <v>-1857885629.9732165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3881920809</v>
      </c>
      <c r="C77" s="3">
        <v>4092758010</v>
      </c>
      <c r="D77" s="3">
        <v>5847127313</v>
      </c>
      <c r="E77" s="3">
        <v>5207591058</v>
      </c>
      <c r="F77" s="3">
        <v>5145968809</v>
      </c>
      <c r="G77" s="3">
        <v>5145968809</v>
      </c>
      <c r="H77" s="3">
        <v>0</v>
      </c>
      <c r="I77" s="3">
        <v>5272134475</v>
      </c>
      <c r="J77" s="3">
        <v>5710090796</v>
      </c>
      <c r="K77" s="3">
        <v>6160233841</v>
      </c>
    </row>
    <row r="78" spans="1:11" ht="12.75" hidden="1">
      <c r="A78" s="2" t="s">
        <v>65</v>
      </c>
      <c r="B78" s="3">
        <v>4691251</v>
      </c>
      <c r="C78" s="3">
        <v>2732863</v>
      </c>
      <c r="D78" s="3">
        <v>2227421</v>
      </c>
      <c r="E78" s="3">
        <v>3012981</v>
      </c>
      <c r="F78" s="3">
        <v>2227418</v>
      </c>
      <c r="G78" s="3">
        <v>2227418</v>
      </c>
      <c r="H78" s="3">
        <v>101352321</v>
      </c>
      <c r="I78" s="3">
        <v>1944948</v>
      </c>
      <c r="J78" s="3">
        <v>2042195</v>
      </c>
      <c r="K78" s="3">
        <v>1993572</v>
      </c>
    </row>
    <row r="79" spans="1:11" ht="12.75" hidden="1">
      <c r="A79" s="2" t="s">
        <v>66</v>
      </c>
      <c r="B79" s="3">
        <v>1267304846</v>
      </c>
      <c r="C79" s="3">
        <v>1725020098</v>
      </c>
      <c r="D79" s="3">
        <v>1877396884</v>
      </c>
      <c r="E79" s="3">
        <v>2571537938</v>
      </c>
      <c r="F79" s="3">
        <v>2924055988</v>
      </c>
      <c r="G79" s="3">
        <v>2924055988</v>
      </c>
      <c r="H79" s="3">
        <v>1979636438</v>
      </c>
      <c r="I79" s="3">
        <v>2068954420</v>
      </c>
      <c r="J79" s="3">
        <v>1975932469</v>
      </c>
      <c r="K79" s="3">
        <v>1761530845</v>
      </c>
    </row>
    <row r="80" spans="1:11" ht="12.75" hidden="1">
      <c r="A80" s="2" t="s">
        <v>67</v>
      </c>
      <c r="B80" s="3">
        <v>936331245</v>
      </c>
      <c r="C80" s="3">
        <v>1177257968</v>
      </c>
      <c r="D80" s="3">
        <v>1513896079</v>
      </c>
      <c r="E80" s="3">
        <v>2361392064</v>
      </c>
      <c r="F80" s="3">
        <v>2557412176</v>
      </c>
      <c r="G80" s="3">
        <v>2557412176</v>
      </c>
      <c r="H80" s="3">
        <v>1720110009</v>
      </c>
      <c r="I80" s="3">
        <v>3397894377</v>
      </c>
      <c r="J80" s="3">
        <v>3951776112</v>
      </c>
      <c r="K80" s="3">
        <v>4231815578</v>
      </c>
    </row>
    <row r="81" spans="1:11" ht="12.75" hidden="1">
      <c r="A81" s="2" t="s">
        <v>68</v>
      </c>
      <c r="B81" s="3">
        <v>242521066</v>
      </c>
      <c r="C81" s="3">
        <v>152830889</v>
      </c>
      <c r="D81" s="3">
        <v>98754164</v>
      </c>
      <c r="E81" s="3">
        <v>181820000</v>
      </c>
      <c r="F81" s="3">
        <v>116751464</v>
      </c>
      <c r="G81" s="3">
        <v>116751464</v>
      </c>
      <c r="H81" s="3">
        <v>162444964</v>
      </c>
      <c r="I81" s="3">
        <v>138545840</v>
      </c>
      <c r="J81" s="3">
        <v>13604500</v>
      </c>
      <c r="K81" s="3">
        <v>129245399</v>
      </c>
    </row>
    <row r="82" spans="1:11" ht="12.75" hidden="1">
      <c r="A82" s="2" t="s">
        <v>69</v>
      </c>
      <c r="B82" s="3">
        <v>295545</v>
      </c>
      <c r="C82" s="3">
        <v>295545</v>
      </c>
      <c r="D82" s="3">
        <v>275470</v>
      </c>
      <c r="E82" s="3">
        <v>24000</v>
      </c>
      <c r="F82" s="3">
        <v>282470</v>
      </c>
      <c r="G82" s="3">
        <v>282470</v>
      </c>
      <c r="H82" s="3">
        <v>431945941</v>
      </c>
      <c r="I82" s="3">
        <v>282000</v>
      </c>
      <c r="J82" s="3">
        <v>273520</v>
      </c>
      <c r="K82" s="3">
        <v>265580</v>
      </c>
    </row>
    <row r="83" spans="1:11" ht="12.75" hidden="1">
      <c r="A83" s="2" t="s">
        <v>70</v>
      </c>
      <c r="B83" s="3">
        <v>3009005727</v>
      </c>
      <c r="C83" s="3">
        <v>3321840411</v>
      </c>
      <c r="D83" s="3">
        <v>3414543486</v>
      </c>
      <c r="E83" s="3">
        <v>4462862112</v>
      </c>
      <c r="F83" s="3">
        <v>4462862111</v>
      </c>
      <c r="G83" s="3">
        <v>4462862111</v>
      </c>
      <c r="H83" s="3">
        <v>8395410756</v>
      </c>
      <c r="I83" s="3">
        <v>4415475708</v>
      </c>
      <c r="J83" s="3">
        <v>4832612574</v>
      </c>
      <c r="K83" s="3">
        <v>5110284917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371859954</v>
      </c>
      <c r="F84" s="3">
        <v>301234334</v>
      </c>
      <c r="G84" s="3">
        <v>301234334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46124567</v>
      </c>
      <c r="C5" s="6">
        <v>48467154</v>
      </c>
      <c r="D5" s="23">
        <v>52375071</v>
      </c>
      <c r="E5" s="24">
        <v>71161000</v>
      </c>
      <c r="F5" s="6">
        <v>66502565</v>
      </c>
      <c r="G5" s="25">
        <v>66502565</v>
      </c>
      <c r="H5" s="26">
        <v>0</v>
      </c>
      <c r="I5" s="24">
        <v>70608063</v>
      </c>
      <c r="J5" s="6">
        <v>74420898</v>
      </c>
      <c r="K5" s="25">
        <v>78514046</v>
      </c>
    </row>
    <row r="6" spans="1:11" ht="13.5">
      <c r="A6" s="22" t="s">
        <v>18</v>
      </c>
      <c r="B6" s="6">
        <v>344092277</v>
      </c>
      <c r="C6" s="6">
        <v>356697208</v>
      </c>
      <c r="D6" s="23">
        <v>380575966</v>
      </c>
      <c r="E6" s="24">
        <v>504672543</v>
      </c>
      <c r="F6" s="6">
        <v>459032306</v>
      </c>
      <c r="G6" s="25">
        <v>459032306</v>
      </c>
      <c r="H6" s="26">
        <v>0</v>
      </c>
      <c r="I6" s="24">
        <v>501278974</v>
      </c>
      <c r="J6" s="6">
        <v>536867370</v>
      </c>
      <c r="K6" s="25">
        <v>567388195</v>
      </c>
    </row>
    <row r="7" spans="1:11" ht="13.5">
      <c r="A7" s="22" t="s">
        <v>19</v>
      </c>
      <c r="B7" s="6">
        <v>4025640</v>
      </c>
      <c r="C7" s="6">
        <v>2271188</v>
      </c>
      <c r="D7" s="23">
        <v>1362195</v>
      </c>
      <c r="E7" s="24">
        <v>1250000</v>
      </c>
      <c r="F7" s="6">
        <v>0</v>
      </c>
      <c r="G7" s="25">
        <v>0</v>
      </c>
      <c r="H7" s="26">
        <v>0</v>
      </c>
      <c r="I7" s="24">
        <v>0</v>
      </c>
      <c r="J7" s="6">
        <v>0</v>
      </c>
      <c r="K7" s="25">
        <v>0</v>
      </c>
    </row>
    <row r="8" spans="1:11" ht="13.5">
      <c r="A8" s="22" t="s">
        <v>20</v>
      </c>
      <c r="B8" s="6">
        <v>170799095</v>
      </c>
      <c r="C8" s="6">
        <v>164337780</v>
      </c>
      <c r="D8" s="23">
        <v>161672295</v>
      </c>
      <c r="E8" s="24">
        <v>166741000</v>
      </c>
      <c r="F8" s="6">
        <v>172731570</v>
      </c>
      <c r="G8" s="25">
        <v>172731570</v>
      </c>
      <c r="H8" s="26">
        <v>0</v>
      </c>
      <c r="I8" s="24">
        <v>188893240</v>
      </c>
      <c r="J8" s="6">
        <v>259758234</v>
      </c>
      <c r="K8" s="25">
        <v>280548472</v>
      </c>
    </row>
    <row r="9" spans="1:11" ht="13.5">
      <c r="A9" s="22" t="s">
        <v>21</v>
      </c>
      <c r="B9" s="6">
        <v>34344953</v>
      </c>
      <c r="C9" s="6">
        <v>35356664</v>
      </c>
      <c r="D9" s="23">
        <v>54152552</v>
      </c>
      <c r="E9" s="24">
        <v>41607059</v>
      </c>
      <c r="F9" s="6">
        <v>43781385</v>
      </c>
      <c r="G9" s="25">
        <v>43781385</v>
      </c>
      <c r="H9" s="26">
        <v>0</v>
      </c>
      <c r="I9" s="24">
        <v>46385910</v>
      </c>
      <c r="J9" s="6">
        <v>48862068</v>
      </c>
      <c r="K9" s="25">
        <v>51549550</v>
      </c>
    </row>
    <row r="10" spans="1:11" ht="25.5">
      <c r="A10" s="27" t="s">
        <v>96</v>
      </c>
      <c r="B10" s="28">
        <f>SUM(B5:B9)</f>
        <v>599386532</v>
      </c>
      <c r="C10" s="29">
        <f aca="true" t="shared" si="0" ref="C10:K10">SUM(C5:C9)</f>
        <v>607129994</v>
      </c>
      <c r="D10" s="30">
        <f t="shared" si="0"/>
        <v>650138079</v>
      </c>
      <c r="E10" s="28">
        <f t="shared" si="0"/>
        <v>785431602</v>
      </c>
      <c r="F10" s="29">
        <f t="shared" si="0"/>
        <v>742047826</v>
      </c>
      <c r="G10" s="31">
        <f t="shared" si="0"/>
        <v>742047826</v>
      </c>
      <c r="H10" s="32">
        <f t="shared" si="0"/>
        <v>0</v>
      </c>
      <c r="I10" s="28">
        <f t="shared" si="0"/>
        <v>807166187</v>
      </c>
      <c r="J10" s="29">
        <f t="shared" si="0"/>
        <v>919908570</v>
      </c>
      <c r="K10" s="31">
        <f t="shared" si="0"/>
        <v>978000263</v>
      </c>
    </row>
    <row r="11" spans="1:11" ht="13.5">
      <c r="A11" s="22" t="s">
        <v>22</v>
      </c>
      <c r="B11" s="6">
        <v>176083798</v>
      </c>
      <c r="C11" s="6">
        <v>209760410</v>
      </c>
      <c r="D11" s="23">
        <v>246238877</v>
      </c>
      <c r="E11" s="24">
        <v>238672000</v>
      </c>
      <c r="F11" s="6">
        <v>248870218</v>
      </c>
      <c r="G11" s="25">
        <v>248870218</v>
      </c>
      <c r="H11" s="26">
        <v>0</v>
      </c>
      <c r="I11" s="24">
        <v>267548781</v>
      </c>
      <c r="J11" s="6">
        <v>283636849</v>
      </c>
      <c r="K11" s="25">
        <v>299236865</v>
      </c>
    </row>
    <row r="12" spans="1:11" ht="13.5">
      <c r="A12" s="22" t="s">
        <v>23</v>
      </c>
      <c r="B12" s="6">
        <v>16756655</v>
      </c>
      <c r="C12" s="6">
        <v>17824721</v>
      </c>
      <c r="D12" s="23">
        <v>0</v>
      </c>
      <c r="E12" s="24">
        <v>18831000</v>
      </c>
      <c r="F12" s="6">
        <v>17339513</v>
      </c>
      <c r="G12" s="25">
        <v>17339513</v>
      </c>
      <c r="H12" s="26">
        <v>0</v>
      </c>
      <c r="I12" s="24">
        <v>18192324</v>
      </c>
      <c r="J12" s="6">
        <v>19174711</v>
      </c>
      <c r="K12" s="25">
        <v>20229319</v>
      </c>
    </row>
    <row r="13" spans="1:11" ht="13.5">
      <c r="A13" s="22" t="s">
        <v>97</v>
      </c>
      <c r="B13" s="6">
        <v>109730106</v>
      </c>
      <c r="C13" s="6">
        <v>110179302</v>
      </c>
      <c r="D13" s="23">
        <v>110613036</v>
      </c>
      <c r="E13" s="24">
        <v>9473000</v>
      </c>
      <c r="F13" s="6">
        <v>15109158</v>
      </c>
      <c r="G13" s="25">
        <v>15109158</v>
      </c>
      <c r="H13" s="26">
        <v>0</v>
      </c>
      <c r="I13" s="24">
        <v>32881142</v>
      </c>
      <c r="J13" s="6">
        <v>34698114</v>
      </c>
      <c r="K13" s="25">
        <v>45326830</v>
      </c>
    </row>
    <row r="14" spans="1:11" ht="13.5">
      <c r="A14" s="22" t="s">
        <v>24</v>
      </c>
      <c r="B14" s="6">
        <v>7143528</v>
      </c>
      <c r="C14" s="6">
        <v>8562250</v>
      </c>
      <c r="D14" s="23">
        <v>19821993</v>
      </c>
      <c r="E14" s="24">
        <v>2498000</v>
      </c>
      <c r="F14" s="6">
        <v>2985044</v>
      </c>
      <c r="G14" s="25">
        <v>2985044</v>
      </c>
      <c r="H14" s="26">
        <v>0</v>
      </c>
      <c r="I14" s="24">
        <v>3140266</v>
      </c>
      <c r="J14" s="6">
        <v>3309840</v>
      </c>
      <c r="K14" s="25">
        <v>3491882</v>
      </c>
    </row>
    <row r="15" spans="1:11" ht="13.5">
      <c r="A15" s="22" t="s">
        <v>25</v>
      </c>
      <c r="B15" s="6">
        <v>186165818</v>
      </c>
      <c r="C15" s="6">
        <v>271873834</v>
      </c>
      <c r="D15" s="23">
        <v>282008069</v>
      </c>
      <c r="E15" s="24">
        <v>233732000</v>
      </c>
      <c r="F15" s="6">
        <v>244203039</v>
      </c>
      <c r="G15" s="25">
        <v>244203039</v>
      </c>
      <c r="H15" s="26">
        <v>0</v>
      </c>
      <c r="I15" s="24">
        <v>261942658</v>
      </c>
      <c r="J15" s="6">
        <v>276112312</v>
      </c>
      <c r="K15" s="25">
        <v>291298480</v>
      </c>
    </row>
    <row r="16" spans="1:11" ht="13.5">
      <c r="A16" s="33" t="s">
        <v>26</v>
      </c>
      <c r="B16" s="6">
        <v>0</v>
      </c>
      <c r="C16" s="6">
        <v>3346719</v>
      </c>
      <c r="D16" s="23">
        <v>3347423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160335585</v>
      </c>
      <c r="C17" s="6">
        <v>171296622</v>
      </c>
      <c r="D17" s="23">
        <v>175050462</v>
      </c>
      <c r="E17" s="24">
        <v>271811965</v>
      </c>
      <c r="F17" s="6">
        <v>194029749</v>
      </c>
      <c r="G17" s="25">
        <v>194029749</v>
      </c>
      <c r="H17" s="26">
        <v>0</v>
      </c>
      <c r="I17" s="24">
        <v>206867844</v>
      </c>
      <c r="J17" s="6">
        <v>218059395</v>
      </c>
      <c r="K17" s="25">
        <v>230412965</v>
      </c>
    </row>
    <row r="18" spans="1:11" ht="13.5">
      <c r="A18" s="34" t="s">
        <v>28</v>
      </c>
      <c r="B18" s="35">
        <f>SUM(B11:B17)</f>
        <v>656215490</v>
      </c>
      <c r="C18" s="36">
        <f aca="true" t="shared" si="1" ref="C18:K18">SUM(C11:C17)</f>
        <v>792843858</v>
      </c>
      <c r="D18" s="37">
        <f t="shared" si="1"/>
        <v>837079860</v>
      </c>
      <c r="E18" s="35">
        <f t="shared" si="1"/>
        <v>775017965</v>
      </c>
      <c r="F18" s="36">
        <f t="shared" si="1"/>
        <v>722536721</v>
      </c>
      <c r="G18" s="38">
        <f t="shared" si="1"/>
        <v>722536721</v>
      </c>
      <c r="H18" s="39">
        <f t="shared" si="1"/>
        <v>0</v>
      </c>
      <c r="I18" s="35">
        <f t="shared" si="1"/>
        <v>790573015</v>
      </c>
      <c r="J18" s="36">
        <f t="shared" si="1"/>
        <v>834991221</v>
      </c>
      <c r="K18" s="38">
        <f t="shared" si="1"/>
        <v>889996341</v>
      </c>
    </row>
    <row r="19" spans="1:11" ht="13.5">
      <c r="A19" s="34" t="s">
        <v>29</v>
      </c>
      <c r="B19" s="40">
        <f>+B10-B18</f>
        <v>-56828958</v>
      </c>
      <c r="C19" s="41">
        <f aca="true" t="shared" si="2" ref="C19:K19">+C10-C18</f>
        <v>-185713864</v>
      </c>
      <c r="D19" s="42">
        <f t="shared" si="2"/>
        <v>-186941781</v>
      </c>
      <c r="E19" s="40">
        <f t="shared" si="2"/>
        <v>10413637</v>
      </c>
      <c r="F19" s="41">
        <f t="shared" si="2"/>
        <v>19511105</v>
      </c>
      <c r="G19" s="43">
        <f t="shared" si="2"/>
        <v>19511105</v>
      </c>
      <c r="H19" s="44">
        <f t="shared" si="2"/>
        <v>0</v>
      </c>
      <c r="I19" s="40">
        <f t="shared" si="2"/>
        <v>16593172</v>
      </c>
      <c r="J19" s="41">
        <f t="shared" si="2"/>
        <v>84917349</v>
      </c>
      <c r="K19" s="43">
        <f t="shared" si="2"/>
        <v>88003922</v>
      </c>
    </row>
    <row r="20" spans="1:11" ht="13.5">
      <c r="A20" s="22" t="s">
        <v>30</v>
      </c>
      <c r="B20" s="24">
        <v>69549294</v>
      </c>
      <c r="C20" s="6">
        <v>100741863</v>
      </c>
      <c r="D20" s="23">
        <v>48178311</v>
      </c>
      <c r="E20" s="24">
        <v>0</v>
      </c>
      <c r="F20" s="6">
        <v>60834510</v>
      </c>
      <c r="G20" s="25">
        <v>60834510</v>
      </c>
      <c r="H20" s="26">
        <v>0</v>
      </c>
      <c r="I20" s="24">
        <v>49410000</v>
      </c>
      <c r="J20" s="6">
        <v>55178000</v>
      </c>
      <c r="K20" s="25">
        <v>58126000</v>
      </c>
    </row>
    <row r="21" spans="1:11" ht="13.5">
      <c r="A21" s="22" t="s">
        <v>98</v>
      </c>
      <c r="B21" s="45">
        <v>0</v>
      </c>
      <c r="C21" s="46">
        <v>-271360</v>
      </c>
      <c r="D21" s="47">
        <v>-150769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99</v>
      </c>
      <c r="B22" s="51">
        <f>SUM(B19:B21)</f>
        <v>12720336</v>
      </c>
      <c r="C22" s="52">
        <f aca="true" t="shared" si="3" ref="C22:K22">SUM(C19:C21)</f>
        <v>-85243361</v>
      </c>
      <c r="D22" s="53">
        <f t="shared" si="3"/>
        <v>-138914239</v>
      </c>
      <c r="E22" s="51">
        <f t="shared" si="3"/>
        <v>10413637</v>
      </c>
      <c r="F22" s="52">
        <f t="shared" si="3"/>
        <v>80345615</v>
      </c>
      <c r="G22" s="54">
        <f t="shared" si="3"/>
        <v>80345615</v>
      </c>
      <c r="H22" s="55">
        <f t="shared" si="3"/>
        <v>0</v>
      </c>
      <c r="I22" s="51">
        <f t="shared" si="3"/>
        <v>66003172</v>
      </c>
      <c r="J22" s="52">
        <f t="shared" si="3"/>
        <v>140095349</v>
      </c>
      <c r="K22" s="54">
        <f t="shared" si="3"/>
        <v>146129922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12720336</v>
      </c>
      <c r="C24" s="41">
        <f aca="true" t="shared" si="4" ref="C24:K24">SUM(C22:C23)</f>
        <v>-85243361</v>
      </c>
      <c r="D24" s="42">
        <f t="shared" si="4"/>
        <v>-138914239</v>
      </c>
      <c r="E24" s="40">
        <f t="shared" si="4"/>
        <v>10413637</v>
      </c>
      <c r="F24" s="41">
        <f t="shared" si="4"/>
        <v>80345615</v>
      </c>
      <c r="G24" s="43">
        <f t="shared" si="4"/>
        <v>80345615</v>
      </c>
      <c r="H24" s="44">
        <f t="shared" si="4"/>
        <v>0</v>
      </c>
      <c r="I24" s="40">
        <f t="shared" si="4"/>
        <v>66003172</v>
      </c>
      <c r="J24" s="41">
        <f t="shared" si="4"/>
        <v>140095349</v>
      </c>
      <c r="K24" s="43">
        <f t="shared" si="4"/>
        <v>146129922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80365515</v>
      </c>
      <c r="C27" s="7">
        <v>108917551</v>
      </c>
      <c r="D27" s="64">
        <v>55483141</v>
      </c>
      <c r="E27" s="65">
        <v>76152742</v>
      </c>
      <c r="F27" s="7">
        <v>79188000</v>
      </c>
      <c r="G27" s="66">
        <v>79188000</v>
      </c>
      <c r="H27" s="67">
        <v>0</v>
      </c>
      <c r="I27" s="65">
        <v>66283400</v>
      </c>
      <c r="J27" s="7">
        <v>45255163</v>
      </c>
      <c r="K27" s="66">
        <v>47046908</v>
      </c>
    </row>
    <row r="28" spans="1:11" ht="13.5">
      <c r="A28" s="68" t="s">
        <v>30</v>
      </c>
      <c r="B28" s="6">
        <v>75923000</v>
      </c>
      <c r="C28" s="6">
        <v>79119491</v>
      </c>
      <c r="D28" s="23">
        <v>51417620</v>
      </c>
      <c r="E28" s="24">
        <v>66839889</v>
      </c>
      <c r="F28" s="6">
        <v>68600000</v>
      </c>
      <c r="G28" s="25">
        <v>68600000</v>
      </c>
      <c r="H28" s="26">
        <v>0</v>
      </c>
      <c r="I28" s="24">
        <v>51817323</v>
      </c>
      <c r="J28" s="6">
        <v>38169100</v>
      </c>
      <c r="K28" s="25">
        <v>40185950</v>
      </c>
    </row>
    <row r="29" spans="1:11" ht="13.5">
      <c r="A29" s="22" t="s">
        <v>101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4442515</v>
      </c>
      <c r="C31" s="6">
        <v>29798060</v>
      </c>
      <c r="D31" s="23">
        <v>4065521</v>
      </c>
      <c r="E31" s="24">
        <v>9312853</v>
      </c>
      <c r="F31" s="6">
        <v>10588000</v>
      </c>
      <c r="G31" s="25">
        <v>10588000</v>
      </c>
      <c r="H31" s="26">
        <v>0</v>
      </c>
      <c r="I31" s="24">
        <v>14466078</v>
      </c>
      <c r="J31" s="6">
        <v>7086063</v>
      </c>
      <c r="K31" s="25">
        <v>6860958</v>
      </c>
    </row>
    <row r="32" spans="1:11" ht="13.5">
      <c r="A32" s="34" t="s">
        <v>36</v>
      </c>
      <c r="B32" s="7">
        <f>SUM(B28:B31)</f>
        <v>80365515</v>
      </c>
      <c r="C32" s="7">
        <f aca="true" t="shared" si="5" ref="C32:K32">SUM(C28:C31)</f>
        <v>108917551</v>
      </c>
      <c r="D32" s="64">
        <f t="shared" si="5"/>
        <v>55483141</v>
      </c>
      <c r="E32" s="65">
        <f t="shared" si="5"/>
        <v>76152742</v>
      </c>
      <c r="F32" s="7">
        <f t="shared" si="5"/>
        <v>79188000</v>
      </c>
      <c r="G32" s="66">
        <f t="shared" si="5"/>
        <v>79188000</v>
      </c>
      <c r="H32" s="67">
        <f t="shared" si="5"/>
        <v>0</v>
      </c>
      <c r="I32" s="65">
        <f t="shared" si="5"/>
        <v>66283401</v>
      </c>
      <c r="J32" s="7">
        <f t="shared" si="5"/>
        <v>45255163</v>
      </c>
      <c r="K32" s="66">
        <f t="shared" si="5"/>
        <v>47046908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148192444</v>
      </c>
      <c r="C35" s="6">
        <v>130583762</v>
      </c>
      <c r="D35" s="23">
        <v>163641739</v>
      </c>
      <c r="E35" s="24">
        <v>127946908</v>
      </c>
      <c r="F35" s="6">
        <v>127946908</v>
      </c>
      <c r="G35" s="25">
        <v>127946908</v>
      </c>
      <c r="H35" s="26">
        <v>164114236</v>
      </c>
      <c r="I35" s="24">
        <v>125781977</v>
      </c>
      <c r="J35" s="6">
        <v>132574200</v>
      </c>
      <c r="K35" s="25">
        <v>139865785</v>
      </c>
    </row>
    <row r="36" spans="1:11" ht="13.5">
      <c r="A36" s="22" t="s">
        <v>39</v>
      </c>
      <c r="B36" s="6">
        <v>2405171698</v>
      </c>
      <c r="C36" s="6">
        <v>2407970590</v>
      </c>
      <c r="D36" s="23">
        <v>2347088806</v>
      </c>
      <c r="E36" s="24">
        <v>2485453658</v>
      </c>
      <c r="F36" s="6">
        <v>2485453658</v>
      </c>
      <c r="G36" s="25">
        <v>2485453658</v>
      </c>
      <c r="H36" s="26">
        <v>2346405680</v>
      </c>
      <c r="I36" s="24">
        <v>2406438511</v>
      </c>
      <c r="J36" s="6">
        <v>2511778643</v>
      </c>
      <c r="K36" s="25">
        <v>2649229185</v>
      </c>
    </row>
    <row r="37" spans="1:11" ht="13.5">
      <c r="A37" s="22" t="s">
        <v>40</v>
      </c>
      <c r="B37" s="6">
        <v>140061563</v>
      </c>
      <c r="C37" s="6">
        <v>207886944</v>
      </c>
      <c r="D37" s="23">
        <v>324870616</v>
      </c>
      <c r="E37" s="24">
        <v>137151765</v>
      </c>
      <c r="F37" s="6">
        <v>137151765</v>
      </c>
      <c r="G37" s="25">
        <v>137151765</v>
      </c>
      <c r="H37" s="26">
        <v>324870615</v>
      </c>
      <c r="I37" s="24">
        <v>309579402</v>
      </c>
      <c r="J37" s="6">
        <v>326296692</v>
      </c>
      <c r="K37" s="25">
        <v>344243008</v>
      </c>
    </row>
    <row r="38" spans="1:11" ht="13.5">
      <c r="A38" s="22" t="s">
        <v>41</v>
      </c>
      <c r="B38" s="6">
        <v>94108386</v>
      </c>
      <c r="C38" s="6">
        <v>93778507</v>
      </c>
      <c r="D38" s="23">
        <v>87583730</v>
      </c>
      <c r="E38" s="24">
        <v>93380633</v>
      </c>
      <c r="F38" s="6">
        <v>93380633</v>
      </c>
      <c r="G38" s="25">
        <v>93380633</v>
      </c>
      <c r="H38" s="26">
        <v>94878730</v>
      </c>
      <c r="I38" s="24">
        <v>58081477</v>
      </c>
      <c r="J38" s="6">
        <v>61217877</v>
      </c>
      <c r="K38" s="25">
        <v>64584861</v>
      </c>
    </row>
    <row r="39" spans="1:11" ht="13.5">
      <c r="A39" s="22" t="s">
        <v>42</v>
      </c>
      <c r="B39" s="6">
        <v>2319194193</v>
      </c>
      <c r="C39" s="6">
        <v>2236888901</v>
      </c>
      <c r="D39" s="23">
        <v>2098276199</v>
      </c>
      <c r="E39" s="24">
        <v>2382868168</v>
      </c>
      <c r="F39" s="6">
        <v>2382868168</v>
      </c>
      <c r="G39" s="25">
        <v>2382868168</v>
      </c>
      <c r="H39" s="26">
        <v>2090770571</v>
      </c>
      <c r="I39" s="24">
        <v>2164559609</v>
      </c>
      <c r="J39" s="6">
        <v>2256838274</v>
      </c>
      <c r="K39" s="25">
        <v>2380267101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89694119</v>
      </c>
      <c r="C42" s="6">
        <v>90213931</v>
      </c>
      <c r="D42" s="23">
        <v>51211426</v>
      </c>
      <c r="E42" s="24">
        <v>73612000</v>
      </c>
      <c r="F42" s="6">
        <v>71470000</v>
      </c>
      <c r="G42" s="25">
        <v>71470000</v>
      </c>
      <c r="H42" s="26">
        <v>48849843</v>
      </c>
      <c r="I42" s="24">
        <v>63699410</v>
      </c>
      <c r="J42" s="6">
        <v>81614000</v>
      </c>
      <c r="K42" s="25">
        <v>94867000</v>
      </c>
    </row>
    <row r="43" spans="1:11" ht="13.5">
      <c r="A43" s="22" t="s">
        <v>45</v>
      </c>
      <c r="B43" s="6">
        <v>-80365316</v>
      </c>
      <c r="C43" s="6">
        <v>-108912830</v>
      </c>
      <c r="D43" s="23">
        <v>-55483141</v>
      </c>
      <c r="E43" s="24">
        <v>-76153000</v>
      </c>
      <c r="F43" s="6">
        <v>-79118000</v>
      </c>
      <c r="G43" s="25">
        <v>-79118000</v>
      </c>
      <c r="H43" s="26">
        <v>-48799708</v>
      </c>
      <c r="I43" s="24">
        <v>-49410000</v>
      </c>
      <c r="J43" s="6">
        <v>-59018000</v>
      </c>
      <c r="K43" s="25">
        <v>-64526000</v>
      </c>
    </row>
    <row r="44" spans="1:11" ht="13.5">
      <c r="A44" s="22" t="s">
        <v>46</v>
      </c>
      <c r="B44" s="6">
        <v>-1020782</v>
      </c>
      <c r="C44" s="6">
        <v>-15619</v>
      </c>
      <c r="D44" s="23">
        <v>-1262066</v>
      </c>
      <c r="E44" s="24">
        <v>-3200000</v>
      </c>
      <c r="F44" s="6">
        <v>-3200000</v>
      </c>
      <c r="G44" s="25">
        <v>-3200000</v>
      </c>
      <c r="H44" s="26">
        <v>0</v>
      </c>
      <c r="I44" s="24">
        <v>-3200000</v>
      </c>
      <c r="J44" s="6">
        <v>-3373000</v>
      </c>
      <c r="K44" s="25">
        <v>-3558000</v>
      </c>
    </row>
    <row r="45" spans="1:11" ht="13.5">
      <c r="A45" s="34" t="s">
        <v>47</v>
      </c>
      <c r="B45" s="7">
        <v>30560306</v>
      </c>
      <c r="C45" s="7">
        <v>11845788</v>
      </c>
      <c r="D45" s="64">
        <v>6312007</v>
      </c>
      <c r="E45" s="65">
        <v>5686000</v>
      </c>
      <c r="F45" s="7">
        <v>579000</v>
      </c>
      <c r="G45" s="66">
        <v>579000</v>
      </c>
      <c r="H45" s="67">
        <v>4753944</v>
      </c>
      <c r="I45" s="65">
        <v>11668410</v>
      </c>
      <c r="J45" s="7">
        <v>30891410</v>
      </c>
      <c r="K45" s="66">
        <v>57674410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30792942</v>
      </c>
      <c r="C48" s="6">
        <v>12078699</v>
      </c>
      <c r="D48" s="23">
        <v>6540110</v>
      </c>
      <c r="E48" s="24">
        <v>10338467</v>
      </c>
      <c r="F48" s="6">
        <v>10338467</v>
      </c>
      <c r="G48" s="25">
        <v>10338467</v>
      </c>
      <c r="H48" s="26">
        <v>6540110</v>
      </c>
      <c r="I48" s="24">
        <v>6519968</v>
      </c>
      <c r="J48" s="6">
        <v>6872046</v>
      </c>
      <c r="K48" s="25">
        <v>7250010</v>
      </c>
    </row>
    <row r="49" spans="1:11" ht="13.5">
      <c r="A49" s="22" t="s">
        <v>50</v>
      </c>
      <c r="B49" s="6">
        <f>+B75</f>
        <v>15690642.338515446</v>
      </c>
      <c r="C49" s="6">
        <f aca="true" t="shared" si="6" ref="C49:K49">+C75</f>
        <v>75552081.98102602</v>
      </c>
      <c r="D49" s="23">
        <f t="shared" si="6"/>
        <v>180538326.54867208</v>
      </c>
      <c r="E49" s="24">
        <f t="shared" si="6"/>
        <v>28532940.103297636</v>
      </c>
      <c r="F49" s="6">
        <f t="shared" si="6"/>
        <v>17379339.308910623</v>
      </c>
      <c r="G49" s="25">
        <f t="shared" si="6"/>
        <v>17379339.308910623</v>
      </c>
      <c r="H49" s="26">
        <f t="shared" si="6"/>
        <v>294064159</v>
      </c>
      <c r="I49" s="24">
        <f t="shared" si="6"/>
        <v>148930845.5656965</v>
      </c>
      <c r="J49" s="6">
        <f t="shared" si="6"/>
        <v>158236543.36510935</v>
      </c>
      <c r="K49" s="25">
        <f t="shared" si="6"/>
        <v>167085337.52361602</v>
      </c>
    </row>
    <row r="50" spans="1:11" ht="13.5">
      <c r="A50" s="34" t="s">
        <v>51</v>
      </c>
      <c r="B50" s="7">
        <f>+B48-B49</f>
        <v>15102299.661484554</v>
      </c>
      <c r="C50" s="7">
        <f aca="true" t="shared" si="7" ref="C50:K50">+C48-C49</f>
        <v>-63473382.98102602</v>
      </c>
      <c r="D50" s="64">
        <f t="shared" si="7"/>
        <v>-173998216.54867208</v>
      </c>
      <c r="E50" s="65">
        <f t="shared" si="7"/>
        <v>-18194473.103297636</v>
      </c>
      <c r="F50" s="7">
        <f t="shared" si="7"/>
        <v>-7040872.308910623</v>
      </c>
      <c r="G50" s="66">
        <f t="shared" si="7"/>
        <v>-7040872.308910623</v>
      </c>
      <c r="H50" s="67">
        <f t="shared" si="7"/>
        <v>-287524049</v>
      </c>
      <c r="I50" s="65">
        <f t="shared" si="7"/>
        <v>-142410877.5656965</v>
      </c>
      <c r="J50" s="7">
        <f t="shared" si="7"/>
        <v>-151364497.36510935</v>
      </c>
      <c r="K50" s="66">
        <f t="shared" si="7"/>
        <v>-159835327.52361602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155260000</v>
      </c>
      <c r="C53" s="6">
        <v>2402871738</v>
      </c>
      <c r="D53" s="23">
        <v>2342090606</v>
      </c>
      <c r="E53" s="24">
        <v>2476038173</v>
      </c>
      <c r="F53" s="6">
        <v>2314641431</v>
      </c>
      <c r="G53" s="25">
        <v>2314641431</v>
      </c>
      <c r="H53" s="26">
        <v>2462975653</v>
      </c>
      <c r="I53" s="24">
        <v>2359466406</v>
      </c>
      <c r="J53" s="6">
        <v>2462270046</v>
      </c>
      <c r="K53" s="25">
        <v>2596997615</v>
      </c>
    </row>
    <row r="54" spans="1:11" ht="13.5">
      <c r="A54" s="22" t="s">
        <v>97</v>
      </c>
      <c r="B54" s="6">
        <v>109730106</v>
      </c>
      <c r="C54" s="6">
        <v>110179302</v>
      </c>
      <c r="D54" s="23">
        <v>110613036</v>
      </c>
      <c r="E54" s="24">
        <v>9473000</v>
      </c>
      <c r="F54" s="6">
        <v>15109158</v>
      </c>
      <c r="G54" s="25">
        <v>15109158</v>
      </c>
      <c r="H54" s="26">
        <v>0</v>
      </c>
      <c r="I54" s="24">
        <v>32881142</v>
      </c>
      <c r="J54" s="6">
        <v>34698114</v>
      </c>
      <c r="K54" s="25">
        <v>45326830</v>
      </c>
    </row>
    <row r="55" spans="1:11" ht="13.5">
      <c r="A55" s="22" t="s">
        <v>54</v>
      </c>
      <c r="B55" s="6">
        <v>80365515</v>
      </c>
      <c r="C55" s="6">
        <v>77497630</v>
      </c>
      <c r="D55" s="23">
        <v>0</v>
      </c>
      <c r="E55" s="24">
        <v>7737761</v>
      </c>
      <c r="F55" s="6">
        <v>68600000</v>
      </c>
      <c r="G55" s="25">
        <v>68600000</v>
      </c>
      <c r="H55" s="26">
        <v>0</v>
      </c>
      <c r="I55" s="24">
        <v>20997935</v>
      </c>
      <c r="J55" s="6">
        <v>34709748</v>
      </c>
      <c r="K55" s="25">
        <v>30537550</v>
      </c>
    </row>
    <row r="56" spans="1:11" ht="13.5">
      <c r="A56" s="22" t="s">
        <v>55</v>
      </c>
      <c r="B56" s="6">
        <v>36004000</v>
      </c>
      <c r="C56" s="6">
        <v>0</v>
      </c>
      <c r="D56" s="23">
        <v>0</v>
      </c>
      <c r="E56" s="24">
        <v>77303001</v>
      </c>
      <c r="F56" s="6">
        <v>0</v>
      </c>
      <c r="G56" s="25">
        <v>0</v>
      </c>
      <c r="H56" s="26">
        <v>0</v>
      </c>
      <c r="I56" s="24">
        <v>76488118</v>
      </c>
      <c r="J56" s="6">
        <v>79947685</v>
      </c>
      <c r="K56" s="25">
        <v>84345239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358251</v>
      </c>
      <c r="G59" s="25">
        <v>358251</v>
      </c>
      <c r="H59" s="26">
        <v>30745228</v>
      </c>
      <c r="I59" s="24">
        <v>57966407</v>
      </c>
      <c r="J59" s="6">
        <v>52826033</v>
      </c>
      <c r="K59" s="25">
        <v>54738286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13324031</v>
      </c>
      <c r="F60" s="6">
        <v>12581103</v>
      </c>
      <c r="G60" s="25">
        <v>12581103</v>
      </c>
      <c r="H60" s="26">
        <v>14418105</v>
      </c>
      <c r="I60" s="24">
        <v>15167847</v>
      </c>
      <c r="J60" s="6">
        <v>15986910</v>
      </c>
      <c r="K60" s="25">
        <v>16866191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4596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202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0.8207503813399049</v>
      </c>
      <c r="C70" s="5">
        <f aca="true" t="shared" si="8" ref="C70:K70">IF(ISERROR(C71/C72),0,(C71/C72))</f>
        <v>0.8156204389785779</v>
      </c>
      <c r="D70" s="5">
        <f t="shared" si="8"/>
        <v>0.7546882862890246</v>
      </c>
      <c r="E70" s="5">
        <f t="shared" si="8"/>
        <v>0.8282156993621226</v>
      </c>
      <c r="F70" s="5">
        <f t="shared" si="8"/>
        <v>0.9305173092657848</v>
      </c>
      <c r="G70" s="5">
        <f t="shared" si="8"/>
        <v>0.9305173092657848</v>
      </c>
      <c r="H70" s="5">
        <f t="shared" si="8"/>
        <v>0</v>
      </c>
      <c r="I70" s="5">
        <f t="shared" si="8"/>
        <v>0.8801604801802074</v>
      </c>
      <c r="J70" s="5">
        <f t="shared" si="8"/>
        <v>0.8688150109045585</v>
      </c>
      <c r="K70" s="5">
        <f t="shared" si="8"/>
        <v>0.8675740719776122</v>
      </c>
    </row>
    <row r="71" spans="1:11" ht="12.75" hidden="1">
      <c r="A71" s="1" t="s">
        <v>103</v>
      </c>
      <c r="B71" s="1">
        <f>+B83</f>
        <v>348449883</v>
      </c>
      <c r="C71" s="1">
        <f aca="true" t="shared" si="9" ref="C71:K71">+C83</f>
        <v>359288303</v>
      </c>
      <c r="D71" s="1">
        <f t="shared" si="9"/>
        <v>367607336</v>
      </c>
      <c r="E71" s="1">
        <f t="shared" si="9"/>
        <v>511374000</v>
      </c>
      <c r="F71" s="1">
        <f t="shared" si="9"/>
        <v>528479000</v>
      </c>
      <c r="G71" s="1">
        <f t="shared" si="9"/>
        <v>528479000</v>
      </c>
      <c r="H71" s="1">
        <f t="shared" si="9"/>
        <v>483059911</v>
      </c>
      <c r="I71" s="1">
        <f t="shared" si="9"/>
        <v>542929410</v>
      </c>
      <c r="J71" s="1">
        <f t="shared" si="9"/>
        <v>572248000</v>
      </c>
      <c r="K71" s="1">
        <f t="shared" si="9"/>
        <v>603721000</v>
      </c>
    </row>
    <row r="72" spans="1:11" ht="12.75" hidden="1">
      <c r="A72" s="1" t="s">
        <v>104</v>
      </c>
      <c r="B72" s="1">
        <f>+B77</f>
        <v>424550376</v>
      </c>
      <c r="C72" s="1">
        <f aca="true" t="shared" si="10" ref="C72:K72">+C77</f>
        <v>440509195</v>
      </c>
      <c r="D72" s="1">
        <f t="shared" si="10"/>
        <v>487098240</v>
      </c>
      <c r="E72" s="1">
        <f t="shared" si="10"/>
        <v>617440602</v>
      </c>
      <c r="F72" s="1">
        <f t="shared" si="10"/>
        <v>567941074</v>
      </c>
      <c r="G72" s="1">
        <f t="shared" si="10"/>
        <v>567941074</v>
      </c>
      <c r="H72" s="1">
        <f t="shared" si="10"/>
        <v>0</v>
      </c>
      <c r="I72" s="1">
        <f t="shared" si="10"/>
        <v>616852747</v>
      </c>
      <c r="J72" s="1">
        <f t="shared" si="10"/>
        <v>658653445</v>
      </c>
      <c r="K72" s="1">
        <f t="shared" si="10"/>
        <v>695872571</v>
      </c>
    </row>
    <row r="73" spans="1:11" ht="12.75" hidden="1">
      <c r="A73" s="1" t="s">
        <v>105</v>
      </c>
      <c r="B73" s="1">
        <f>+B74</f>
        <v>18570294.333333336</v>
      </c>
      <c r="C73" s="1">
        <f aca="true" t="shared" si="11" ref="C73:K73">+(C78+C80+C81+C82)-(B78+B80+B81+B82)</f>
        <v>-703856</v>
      </c>
      <c r="D73" s="1">
        <f t="shared" si="11"/>
        <v>36770118</v>
      </c>
      <c r="E73" s="1">
        <f t="shared" si="11"/>
        <v>-41400810</v>
      </c>
      <c r="F73" s="1">
        <f>+(F78+F80+F81+F82)-(D78+D80+D81+D82)</f>
        <v>-41400810</v>
      </c>
      <c r="G73" s="1">
        <f>+(G78+G80+G81+G82)-(D78+D80+D81+D82)</f>
        <v>-41400810</v>
      </c>
      <c r="H73" s="1">
        <f>+(H78+H80+H81+H82)-(D78+D80+D81+D82)</f>
        <v>472497</v>
      </c>
      <c r="I73" s="1">
        <f>+(I78+I80+I81+I82)-(E78+E80+E81+E82)</f>
        <v>-3372507</v>
      </c>
      <c r="J73" s="1">
        <f t="shared" si="11"/>
        <v>5705318</v>
      </c>
      <c r="K73" s="1">
        <f t="shared" si="11"/>
        <v>6124774</v>
      </c>
    </row>
    <row r="74" spans="1:11" ht="12.75" hidden="1">
      <c r="A74" s="1" t="s">
        <v>106</v>
      </c>
      <c r="B74" s="1">
        <f>+TREND(C74:E74)</f>
        <v>18570294.333333336</v>
      </c>
      <c r="C74" s="1">
        <f>+C73</f>
        <v>-703856</v>
      </c>
      <c r="D74" s="1">
        <f aca="true" t="shared" si="12" ref="D74:K74">+D73</f>
        <v>36770118</v>
      </c>
      <c r="E74" s="1">
        <f t="shared" si="12"/>
        <v>-41400810</v>
      </c>
      <c r="F74" s="1">
        <f t="shared" si="12"/>
        <v>-41400810</v>
      </c>
      <c r="G74" s="1">
        <f t="shared" si="12"/>
        <v>-41400810</v>
      </c>
      <c r="H74" s="1">
        <f t="shared" si="12"/>
        <v>472497</v>
      </c>
      <c r="I74" s="1">
        <f t="shared" si="12"/>
        <v>-3372507</v>
      </c>
      <c r="J74" s="1">
        <f t="shared" si="12"/>
        <v>5705318</v>
      </c>
      <c r="K74" s="1">
        <f t="shared" si="12"/>
        <v>6124774</v>
      </c>
    </row>
    <row r="75" spans="1:11" ht="12.75" hidden="1">
      <c r="A75" s="1" t="s">
        <v>107</v>
      </c>
      <c r="B75" s="1">
        <f>+B84-(((B80+B81+B78)*B70)-B79)</f>
        <v>15690642.338515446</v>
      </c>
      <c r="C75" s="1">
        <f aca="true" t="shared" si="13" ref="C75:K75">+C84-(((C80+C81+C78)*C70)-C79)</f>
        <v>75552081.98102602</v>
      </c>
      <c r="D75" s="1">
        <f t="shared" si="13"/>
        <v>180538326.54867208</v>
      </c>
      <c r="E75" s="1">
        <f t="shared" si="13"/>
        <v>28532940.103297636</v>
      </c>
      <c r="F75" s="1">
        <f t="shared" si="13"/>
        <v>17379339.308910623</v>
      </c>
      <c r="G75" s="1">
        <f t="shared" si="13"/>
        <v>17379339.308910623</v>
      </c>
      <c r="H75" s="1">
        <f t="shared" si="13"/>
        <v>294064159</v>
      </c>
      <c r="I75" s="1">
        <f t="shared" si="13"/>
        <v>148930845.5656965</v>
      </c>
      <c r="J75" s="1">
        <f t="shared" si="13"/>
        <v>158236543.36510935</v>
      </c>
      <c r="K75" s="1">
        <f t="shared" si="13"/>
        <v>167085337.52361602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424550376</v>
      </c>
      <c r="C77" s="3">
        <v>440509195</v>
      </c>
      <c r="D77" s="3">
        <v>487098240</v>
      </c>
      <c r="E77" s="3">
        <v>617440602</v>
      </c>
      <c r="F77" s="3">
        <v>567941074</v>
      </c>
      <c r="G77" s="3">
        <v>567941074</v>
      </c>
      <c r="H77" s="3">
        <v>0</v>
      </c>
      <c r="I77" s="3">
        <v>616852747</v>
      </c>
      <c r="J77" s="3">
        <v>658653445</v>
      </c>
      <c r="K77" s="3">
        <v>695872571</v>
      </c>
    </row>
    <row r="78" spans="1:11" ht="12.75" hidden="1">
      <c r="A78" s="2" t="s">
        <v>65</v>
      </c>
      <c r="B78" s="3">
        <v>7854766</v>
      </c>
      <c r="C78" s="3">
        <v>7028943</v>
      </c>
      <c r="D78" s="3">
        <v>6933697</v>
      </c>
      <c r="E78" s="3">
        <v>7028943</v>
      </c>
      <c r="F78" s="3">
        <v>7028943</v>
      </c>
      <c r="G78" s="3">
        <v>7028943</v>
      </c>
      <c r="H78" s="3">
        <v>6933697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109552631</v>
      </c>
      <c r="C79" s="3">
        <v>168253325</v>
      </c>
      <c r="D79" s="3">
        <v>294064161</v>
      </c>
      <c r="E79" s="3">
        <v>118830515</v>
      </c>
      <c r="F79" s="3">
        <v>118830515</v>
      </c>
      <c r="G79" s="3">
        <v>118830515</v>
      </c>
      <c r="H79" s="3">
        <v>294064159</v>
      </c>
      <c r="I79" s="3">
        <v>241923438</v>
      </c>
      <c r="J79" s="3">
        <v>254987306</v>
      </c>
      <c r="K79" s="3">
        <v>269011605</v>
      </c>
    </row>
    <row r="80" spans="1:11" ht="12.75" hidden="1">
      <c r="A80" s="2" t="s">
        <v>67</v>
      </c>
      <c r="B80" s="3">
        <v>87189412</v>
      </c>
      <c r="C80" s="3">
        <v>87751235</v>
      </c>
      <c r="D80" s="3">
        <v>122684785</v>
      </c>
      <c r="E80" s="3">
        <v>84558934</v>
      </c>
      <c r="F80" s="3">
        <v>84558934</v>
      </c>
      <c r="G80" s="3">
        <v>84558934</v>
      </c>
      <c r="H80" s="3">
        <v>123007452</v>
      </c>
      <c r="I80" s="3">
        <v>79237535</v>
      </c>
      <c r="J80" s="3">
        <v>83516361</v>
      </c>
      <c r="K80" s="3">
        <v>88109762</v>
      </c>
    </row>
    <row r="81" spans="1:11" ht="12.75" hidden="1">
      <c r="A81" s="2" t="s">
        <v>68</v>
      </c>
      <c r="B81" s="3">
        <v>19317010</v>
      </c>
      <c r="C81" s="3">
        <v>18877154</v>
      </c>
      <c r="D81" s="3">
        <v>20808968</v>
      </c>
      <c r="E81" s="3">
        <v>17438763</v>
      </c>
      <c r="F81" s="3">
        <v>17438763</v>
      </c>
      <c r="G81" s="3">
        <v>17438763</v>
      </c>
      <c r="H81" s="3">
        <v>20958798</v>
      </c>
      <c r="I81" s="3">
        <v>26416598</v>
      </c>
      <c r="J81" s="3">
        <v>27843090</v>
      </c>
      <c r="K81" s="3">
        <v>29374463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348449883</v>
      </c>
      <c r="C83" s="3">
        <v>359288303</v>
      </c>
      <c r="D83" s="3">
        <v>367607336</v>
      </c>
      <c r="E83" s="3">
        <v>511374000</v>
      </c>
      <c r="F83" s="3">
        <v>528479000</v>
      </c>
      <c r="G83" s="3">
        <v>528479000</v>
      </c>
      <c r="H83" s="3">
        <v>483059911</v>
      </c>
      <c r="I83" s="3">
        <v>542929410</v>
      </c>
      <c r="J83" s="3">
        <v>572248000</v>
      </c>
      <c r="K83" s="3">
        <v>603721000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91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59638796</v>
      </c>
      <c r="C5" s="6">
        <v>64480845</v>
      </c>
      <c r="D5" s="23">
        <v>76797103</v>
      </c>
      <c r="E5" s="24">
        <v>84461230</v>
      </c>
      <c r="F5" s="6">
        <v>83017669</v>
      </c>
      <c r="G5" s="25">
        <v>83017669</v>
      </c>
      <c r="H5" s="26">
        <v>0</v>
      </c>
      <c r="I5" s="24">
        <v>87334587</v>
      </c>
      <c r="J5" s="6">
        <v>92137990</v>
      </c>
      <c r="K5" s="25">
        <v>97205579</v>
      </c>
    </row>
    <row r="6" spans="1:11" ht="13.5">
      <c r="A6" s="22" t="s">
        <v>18</v>
      </c>
      <c r="B6" s="6">
        <v>224087625</v>
      </c>
      <c r="C6" s="6">
        <v>241164419</v>
      </c>
      <c r="D6" s="23">
        <v>261919438</v>
      </c>
      <c r="E6" s="24">
        <v>353988294</v>
      </c>
      <c r="F6" s="6">
        <v>313210973</v>
      </c>
      <c r="G6" s="25">
        <v>313210973</v>
      </c>
      <c r="H6" s="26">
        <v>0</v>
      </c>
      <c r="I6" s="24">
        <v>358425549</v>
      </c>
      <c r="J6" s="6">
        <v>378138956</v>
      </c>
      <c r="K6" s="25">
        <v>398936598</v>
      </c>
    </row>
    <row r="7" spans="1:11" ht="13.5">
      <c r="A7" s="22" t="s">
        <v>19</v>
      </c>
      <c r="B7" s="6">
        <v>756030</v>
      </c>
      <c r="C7" s="6">
        <v>1998414</v>
      </c>
      <c r="D7" s="23">
        <v>1522469</v>
      </c>
      <c r="E7" s="24">
        <v>1400000</v>
      </c>
      <c r="F7" s="6">
        <v>1400000</v>
      </c>
      <c r="G7" s="25">
        <v>1400000</v>
      </c>
      <c r="H7" s="26">
        <v>0</v>
      </c>
      <c r="I7" s="24">
        <v>1472800</v>
      </c>
      <c r="J7" s="6">
        <v>1553804</v>
      </c>
      <c r="K7" s="25">
        <v>1639263</v>
      </c>
    </row>
    <row r="8" spans="1:11" ht="13.5">
      <c r="A8" s="22" t="s">
        <v>20</v>
      </c>
      <c r="B8" s="6">
        <v>118934000</v>
      </c>
      <c r="C8" s="6">
        <v>190054552</v>
      </c>
      <c r="D8" s="23">
        <v>173558977</v>
      </c>
      <c r="E8" s="24">
        <v>169751000</v>
      </c>
      <c r="F8" s="6">
        <v>163751000</v>
      </c>
      <c r="G8" s="25">
        <v>163751000</v>
      </c>
      <c r="H8" s="26">
        <v>0</v>
      </c>
      <c r="I8" s="24">
        <v>194555000</v>
      </c>
      <c r="J8" s="6">
        <v>193484000</v>
      </c>
      <c r="K8" s="25">
        <v>210329000</v>
      </c>
    </row>
    <row r="9" spans="1:11" ht="13.5">
      <c r="A9" s="22" t="s">
        <v>21</v>
      </c>
      <c r="B9" s="6">
        <v>38421138</v>
      </c>
      <c r="C9" s="6">
        <v>37334549</v>
      </c>
      <c r="D9" s="23">
        <v>48308935</v>
      </c>
      <c r="E9" s="24">
        <v>74569309</v>
      </c>
      <c r="F9" s="6">
        <v>57410224</v>
      </c>
      <c r="G9" s="25">
        <v>57410224</v>
      </c>
      <c r="H9" s="26">
        <v>0</v>
      </c>
      <c r="I9" s="24">
        <v>61285208</v>
      </c>
      <c r="J9" s="6">
        <v>64655896</v>
      </c>
      <c r="K9" s="25">
        <v>68211968</v>
      </c>
    </row>
    <row r="10" spans="1:11" ht="25.5">
      <c r="A10" s="27" t="s">
        <v>96</v>
      </c>
      <c r="B10" s="28">
        <f>SUM(B5:B9)</f>
        <v>441837589</v>
      </c>
      <c r="C10" s="29">
        <f aca="true" t="shared" si="0" ref="C10:K10">SUM(C5:C9)</f>
        <v>535032779</v>
      </c>
      <c r="D10" s="30">
        <f t="shared" si="0"/>
        <v>562106922</v>
      </c>
      <c r="E10" s="28">
        <f t="shared" si="0"/>
        <v>684169833</v>
      </c>
      <c r="F10" s="29">
        <f t="shared" si="0"/>
        <v>618789866</v>
      </c>
      <c r="G10" s="31">
        <f t="shared" si="0"/>
        <v>618789866</v>
      </c>
      <c r="H10" s="32">
        <f t="shared" si="0"/>
        <v>0</v>
      </c>
      <c r="I10" s="28">
        <f t="shared" si="0"/>
        <v>703073144</v>
      </c>
      <c r="J10" s="29">
        <f t="shared" si="0"/>
        <v>729970646</v>
      </c>
      <c r="K10" s="31">
        <f t="shared" si="0"/>
        <v>776322408</v>
      </c>
    </row>
    <row r="11" spans="1:11" ht="13.5">
      <c r="A11" s="22" t="s">
        <v>22</v>
      </c>
      <c r="B11" s="6">
        <v>179107842</v>
      </c>
      <c r="C11" s="6">
        <v>181460274</v>
      </c>
      <c r="D11" s="23">
        <v>186763715</v>
      </c>
      <c r="E11" s="24">
        <v>204626381</v>
      </c>
      <c r="F11" s="6">
        <v>204532201</v>
      </c>
      <c r="G11" s="25">
        <v>204532201</v>
      </c>
      <c r="H11" s="26">
        <v>0</v>
      </c>
      <c r="I11" s="24">
        <v>218950227</v>
      </c>
      <c r="J11" s="6">
        <v>234276743</v>
      </c>
      <c r="K11" s="25">
        <v>250676118</v>
      </c>
    </row>
    <row r="12" spans="1:11" ht="13.5">
      <c r="A12" s="22" t="s">
        <v>23</v>
      </c>
      <c r="B12" s="6">
        <v>10710779</v>
      </c>
      <c r="C12" s="6">
        <v>11478640</v>
      </c>
      <c r="D12" s="23">
        <v>11443395</v>
      </c>
      <c r="E12" s="24">
        <v>13300000</v>
      </c>
      <c r="F12" s="6">
        <v>13300000</v>
      </c>
      <c r="G12" s="25">
        <v>13300000</v>
      </c>
      <c r="H12" s="26">
        <v>0</v>
      </c>
      <c r="I12" s="24">
        <v>15239170</v>
      </c>
      <c r="J12" s="6">
        <v>16077324</v>
      </c>
      <c r="K12" s="25">
        <v>16961577</v>
      </c>
    </row>
    <row r="13" spans="1:11" ht="13.5">
      <c r="A13" s="22" t="s">
        <v>97</v>
      </c>
      <c r="B13" s="6">
        <v>108132794</v>
      </c>
      <c r="C13" s="6">
        <v>62790113</v>
      </c>
      <c r="D13" s="23">
        <v>66234822</v>
      </c>
      <c r="E13" s="24">
        <v>65550000</v>
      </c>
      <c r="F13" s="6">
        <v>65550000</v>
      </c>
      <c r="G13" s="25">
        <v>65550000</v>
      </c>
      <c r="H13" s="26">
        <v>0</v>
      </c>
      <c r="I13" s="24">
        <v>68958600</v>
      </c>
      <c r="J13" s="6">
        <v>72751323</v>
      </c>
      <c r="K13" s="25">
        <v>76752646</v>
      </c>
    </row>
    <row r="14" spans="1:11" ht="13.5">
      <c r="A14" s="22" t="s">
        <v>24</v>
      </c>
      <c r="B14" s="6">
        <v>58711235</v>
      </c>
      <c r="C14" s="6">
        <v>79518333</v>
      </c>
      <c r="D14" s="23">
        <v>106579869</v>
      </c>
      <c r="E14" s="24">
        <v>104850194</v>
      </c>
      <c r="F14" s="6">
        <v>0</v>
      </c>
      <c r="G14" s="25">
        <v>0</v>
      </c>
      <c r="H14" s="26">
        <v>0</v>
      </c>
      <c r="I14" s="24">
        <v>210400</v>
      </c>
      <c r="J14" s="6">
        <v>221972</v>
      </c>
      <c r="K14" s="25">
        <v>234180</v>
      </c>
    </row>
    <row r="15" spans="1:11" ht="13.5">
      <c r="A15" s="22" t="s">
        <v>25</v>
      </c>
      <c r="B15" s="6">
        <v>190234471</v>
      </c>
      <c r="C15" s="6">
        <v>191567880</v>
      </c>
      <c r="D15" s="23">
        <v>237779702</v>
      </c>
      <c r="E15" s="24">
        <v>180546200</v>
      </c>
      <c r="F15" s="6">
        <v>189086200</v>
      </c>
      <c r="G15" s="25">
        <v>189086200</v>
      </c>
      <c r="H15" s="26">
        <v>0</v>
      </c>
      <c r="I15" s="24">
        <v>275444639</v>
      </c>
      <c r="J15" s="6">
        <v>290594094</v>
      </c>
      <c r="K15" s="25">
        <v>306578432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258905462</v>
      </c>
      <c r="C17" s="6">
        <v>222362004</v>
      </c>
      <c r="D17" s="23">
        <v>218257115</v>
      </c>
      <c r="E17" s="24">
        <v>216197809</v>
      </c>
      <c r="F17" s="6">
        <v>224604297</v>
      </c>
      <c r="G17" s="25">
        <v>224604297</v>
      </c>
      <c r="H17" s="26">
        <v>0</v>
      </c>
      <c r="I17" s="24">
        <v>256902951</v>
      </c>
      <c r="J17" s="6">
        <v>252385789</v>
      </c>
      <c r="K17" s="25">
        <v>266549944</v>
      </c>
    </row>
    <row r="18" spans="1:11" ht="13.5">
      <c r="A18" s="34" t="s">
        <v>28</v>
      </c>
      <c r="B18" s="35">
        <f>SUM(B11:B17)</f>
        <v>805802583</v>
      </c>
      <c r="C18" s="36">
        <f aca="true" t="shared" si="1" ref="C18:K18">SUM(C11:C17)</f>
        <v>749177244</v>
      </c>
      <c r="D18" s="37">
        <f t="shared" si="1"/>
        <v>827058618</v>
      </c>
      <c r="E18" s="35">
        <f t="shared" si="1"/>
        <v>785070584</v>
      </c>
      <c r="F18" s="36">
        <f t="shared" si="1"/>
        <v>697072698</v>
      </c>
      <c r="G18" s="38">
        <f t="shared" si="1"/>
        <v>697072698</v>
      </c>
      <c r="H18" s="39">
        <f t="shared" si="1"/>
        <v>0</v>
      </c>
      <c r="I18" s="35">
        <f t="shared" si="1"/>
        <v>835705987</v>
      </c>
      <c r="J18" s="36">
        <f t="shared" si="1"/>
        <v>866307245</v>
      </c>
      <c r="K18" s="38">
        <f t="shared" si="1"/>
        <v>917752897</v>
      </c>
    </row>
    <row r="19" spans="1:11" ht="13.5">
      <c r="A19" s="34" t="s">
        <v>29</v>
      </c>
      <c r="B19" s="40">
        <f>+B10-B18</f>
        <v>-363964994</v>
      </c>
      <c r="C19" s="41">
        <f aca="true" t="shared" si="2" ref="C19:K19">+C10-C18</f>
        <v>-214144465</v>
      </c>
      <c r="D19" s="42">
        <f t="shared" si="2"/>
        <v>-264951696</v>
      </c>
      <c r="E19" s="40">
        <f t="shared" si="2"/>
        <v>-100900751</v>
      </c>
      <c r="F19" s="41">
        <f t="shared" si="2"/>
        <v>-78282832</v>
      </c>
      <c r="G19" s="43">
        <f t="shared" si="2"/>
        <v>-78282832</v>
      </c>
      <c r="H19" s="44">
        <f t="shared" si="2"/>
        <v>0</v>
      </c>
      <c r="I19" s="40">
        <f t="shared" si="2"/>
        <v>-132632843</v>
      </c>
      <c r="J19" s="41">
        <f t="shared" si="2"/>
        <v>-136336599</v>
      </c>
      <c r="K19" s="43">
        <f t="shared" si="2"/>
        <v>-141430489</v>
      </c>
    </row>
    <row r="20" spans="1:11" ht="13.5">
      <c r="A20" s="22" t="s">
        <v>30</v>
      </c>
      <c r="B20" s="24">
        <v>73386422</v>
      </c>
      <c r="C20" s="6">
        <v>76892078</v>
      </c>
      <c r="D20" s="23">
        <v>63035325</v>
      </c>
      <c r="E20" s="24">
        <v>90078000</v>
      </c>
      <c r="F20" s="6">
        <v>110178000</v>
      </c>
      <c r="G20" s="25">
        <v>110178000</v>
      </c>
      <c r="H20" s="26">
        <v>0</v>
      </c>
      <c r="I20" s="24">
        <v>102164000</v>
      </c>
      <c r="J20" s="6">
        <v>110811000</v>
      </c>
      <c r="K20" s="25">
        <v>123102000</v>
      </c>
    </row>
    <row r="21" spans="1:11" ht="13.5">
      <c r="A21" s="22" t="s">
        <v>98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99</v>
      </c>
      <c r="B22" s="51">
        <f>SUM(B19:B21)</f>
        <v>-290578572</v>
      </c>
      <c r="C22" s="52">
        <f aca="true" t="shared" si="3" ref="C22:K22">SUM(C19:C21)</f>
        <v>-137252387</v>
      </c>
      <c r="D22" s="53">
        <f t="shared" si="3"/>
        <v>-201916371</v>
      </c>
      <c r="E22" s="51">
        <f t="shared" si="3"/>
        <v>-10822751</v>
      </c>
      <c r="F22" s="52">
        <f t="shared" si="3"/>
        <v>31895168</v>
      </c>
      <c r="G22" s="54">
        <f t="shared" si="3"/>
        <v>31895168</v>
      </c>
      <c r="H22" s="55">
        <f t="shared" si="3"/>
        <v>0</v>
      </c>
      <c r="I22" s="51">
        <f t="shared" si="3"/>
        <v>-30468843</v>
      </c>
      <c r="J22" s="52">
        <f t="shared" si="3"/>
        <v>-25525599</v>
      </c>
      <c r="K22" s="54">
        <f t="shared" si="3"/>
        <v>-18328489</v>
      </c>
    </row>
    <row r="23" spans="1:11" ht="13.5">
      <c r="A23" s="56" t="s">
        <v>31</v>
      </c>
      <c r="B23" s="6">
        <v>0</v>
      </c>
      <c r="C23" s="6">
        <v>5576811</v>
      </c>
      <c r="D23" s="23">
        <v>10264089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-290578572</v>
      </c>
      <c r="C24" s="41">
        <f aca="true" t="shared" si="4" ref="C24:K24">SUM(C22:C23)</f>
        <v>-131675576</v>
      </c>
      <c r="D24" s="42">
        <f t="shared" si="4"/>
        <v>-191652282</v>
      </c>
      <c r="E24" s="40">
        <f t="shared" si="4"/>
        <v>-10822751</v>
      </c>
      <c r="F24" s="41">
        <f t="shared" si="4"/>
        <v>31895168</v>
      </c>
      <c r="G24" s="43">
        <f t="shared" si="4"/>
        <v>31895168</v>
      </c>
      <c r="H24" s="44">
        <f t="shared" si="4"/>
        <v>0</v>
      </c>
      <c r="I24" s="40">
        <f t="shared" si="4"/>
        <v>-30468843</v>
      </c>
      <c r="J24" s="41">
        <f t="shared" si="4"/>
        <v>-25525599</v>
      </c>
      <c r="K24" s="43">
        <f t="shared" si="4"/>
        <v>-18328489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68418379</v>
      </c>
      <c r="C27" s="7">
        <v>5474374</v>
      </c>
      <c r="D27" s="64">
        <v>121775641</v>
      </c>
      <c r="E27" s="65">
        <v>90078001</v>
      </c>
      <c r="F27" s="7">
        <v>125048001</v>
      </c>
      <c r="G27" s="66">
        <v>125048001</v>
      </c>
      <c r="H27" s="67">
        <v>84069454</v>
      </c>
      <c r="I27" s="65">
        <v>102164001</v>
      </c>
      <c r="J27" s="7">
        <v>110811000</v>
      </c>
      <c r="K27" s="66">
        <v>123102000</v>
      </c>
    </row>
    <row r="28" spans="1:11" ht="13.5">
      <c r="A28" s="68" t="s">
        <v>30</v>
      </c>
      <c r="B28" s="6">
        <v>0</v>
      </c>
      <c r="C28" s="6">
        <v>0</v>
      </c>
      <c r="D28" s="23">
        <v>115908334</v>
      </c>
      <c r="E28" s="24">
        <v>90078001</v>
      </c>
      <c r="F28" s="6">
        <v>118028001</v>
      </c>
      <c r="G28" s="25">
        <v>118028001</v>
      </c>
      <c r="H28" s="26">
        <v>83796046</v>
      </c>
      <c r="I28" s="24">
        <v>102164001</v>
      </c>
      <c r="J28" s="6">
        <v>110811000</v>
      </c>
      <c r="K28" s="25">
        <v>123102000</v>
      </c>
    </row>
    <row r="29" spans="1:11" ht="13.5">
      <c r="A29" s="22" t="s">
        <v>101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68418379</v>
      </c>
      <c r="C31" s="6">
        <v>5474375</v>
      </c>
      <c r="D31" s="23">
        <v>5867307</v>
      </c>
      <c r="E31" s="24">
        <v>0</v>
      </c>
      <c r="F31" s="6">
        <v>7020000</v>
      </c>
      <c r="G31" s="25">
        <v>7020000</v>
      </c>
      <c r="H31" s="26">
        <v>273408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68418379</v>
      </c>
      <c r="C32" s="7">
        <f aca="true" t="shared" si="5" ref="C32:K32">SUM(C28:C31)</f>
        <v>5474375</v>
      </c>
      <c r="D32" s="64">
        <f t="shared" si="5"/>
        <v>121775641</v>
      </c>
      <c r="E32" s="65">
        <f t="shared" si="5"/>
        <v>90078001</v>
      </c>
      <c r="F32" s="7">
        <f t="shared" si="5"/>
        <v>125048001</v>
      </c>
      <c r="G32" s="66">
        <f t="shared" si="5"/>
        <v>125048001</v>
      </c>
      <c r="H32" s="67">
        <f t="shared" si="5"/>
        <v>84069454</v>
      </c>
      <c r="I32" s="65">
        <f t="shared" si="5"/>
        <v>102164001</v>
      </c>
      <c r="J32" s="7">
        <f t="shared" si="5"/>
        <v>110811000</v>
      </c>
      <c r="K32" s="66">
        <f t="shared" si="5"/>
        <v>123102000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84231700</v>
      </c>
      <c r="C35" s="6">
        <v>153954059</v>
      </c>
      <c r="D35" s="23">
        <v>215319097</v>
      </c>
      <c r="E35" s="24">
        <v>678268268</v>
      </c>
      <c r="F35" s="6">
        <v>678268268</v>
      </c>
      <c r="G35" s="25">
        <v>678268268</v>
      </c>
      <c r="H35" s="26">
        <v>342805919</v>
      </c>
      <c r="I35" s="24">
        <v>226515690</v>
      </c>
      <c r="J35" s="6">
        <v>238974054</v>
      </c>
      <c r="K35" s="25">
        <v>252117626</v>
      </c>
    </row>
    <row r="36" spans="1:11" ht="13.5">
      <c r="A36" s="22" t="s">
        <v>39</v>
      </c>
      <c r="B36" s="6">
        <v>826245640</v>
      </c>
      <c r="C36" s="6">
        <v>853394087</v>
      </c>
      <c r="D36" s="23">
        <v>914415387</v>
      </c>
      <c r="E36" s="24">
        <v>896480716</v>
      </c>
      <c r="F36" s="6">
        <v>896480716</v>
      </c>
      <c r="G36" s="25">
        <v>896480716</v>
      </c>
      <c r="H36" s="26">
        <v>899821510</v>
      </c>
      <c r="I36" s="24">
        <v>955905961</v>
      </c>
      <c r="J36" s="6">
        <v>1008480789</v>
      </c>
      <c r="K36" s="25">
        <v>1063947232</v>
      </c>
    </row>
    <row r="37" spans="1:11" ht="13.5">
      <c r="A37" s="22" t="s">
        <v>40</v>
      </c>
      <c r="B37" s="6">
        <v>660327613</v>
      </c>
      <c r="C37" s="6">
        <v>818071867</v>
      </c>
      <c r="D37" s="23">
        <v>1143059439</v>
      </c>
      <c r="E37" s="24">
        <v>868282688</v>
      </c>
      <c r="F37" s="6">
        <v>868282688</v>
      </c>
      <c r="G37" s="25">
        <v>868282688</v>
      </c>
      <c r="H37" s="26">
        <v>1520299460</v>
      </c>
      <c r="I37" s="24">
        <v>1201726012</v>
      </c>
      <c r="J37" s="6">
        <v>1267820943</v>
      </c>
      <c r="K37" s="25">
        <v>1337551096</v>
      </c>
    </row>
    <row r="38" spans="1:11" ht="13.5">
      <c r="A38" s="22" t="s">
        <v>41</v>
      </c>
      <c r="B38" s="6">
        <v>168209377</v>
      </c>
      <c r="C38" s="6">
        <v>167593253</v>
      </c>
      <c r="D38" s="23">
        <v>156698130</v>
      </c>
      <c r="E38" s="24">
        <v>205257192</v>
      </c>
      <c r="F38" s="6">
        <v>205257192</v>
      </c>
      <c r="G38" s="25">
        <v>205257192</v>
      </c>
      <c r="H38" s="26">
        <v>81454000</v>
      </c>
      <c r="I38" s="24">
        <v>165618950</v>
      </c>
      <c r="J38" s="6">
        <v>174727993</v>
      </c>
      <c r="K38" s="25">
        <v>184338032</v>
      </c>
    </row>
    <row r="39" spans="1:11" ht="13.5">
      <c r="A39" s="22" t="s">
        <v>42</v>
      </c>
      <c r="B39" s="6">
        <v>81940350</v>
      </c>
      <c r="C39" s="6">
        <v>21683026</v>
      </c>
      <c r="D39" s="23">
        <v>-170023085</v>
      </c>
      <c r="E39" s="24">
        <v>501209103</v>
      </c>
      <c r="F39" s="6">
        <v>501209103</v>
      </c>
      <c r="G39" s="25">
        <v>501209103</v>
      </c>
      <c r="H39" s="26">
        <v>-359126031</v>
      </c>
      <c r="I39" s="24">
        <v>-184923311</v>
      </c>
      <c r="J39" s="6">
        <v>-195094093</v>
      </c>
      <c r="K39" s="25">
        <v>-205824268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70913191</v>
      </c>
      <c r="C42" s="6">
        <v>88557796</v>
      </c>
      <c r="D42" s="23">
        <v>74937506</v>
      </c>
      <c r="E42" s="24">
        <v>115827244</v>
      </c>
      <c r="F42" s="6">
        <v>45789298</v>
      </c>
      <c r="G42" s="25">
        <v>45789298</v>
      </c>
      <c r="H42" s="26">
        <v>88290597</v>
      </c>
      <c r="I42" s="24">
        <v>33785184</v>
      </c>
      <c r="J42" s="6">
        <v>42605572</v>
      </c>
      <c r="K42" s="25">
        <v>53834504</v>
      </c>
    </row>
    <row r="43" spans="1:11" ht="13.5">
      <c r="A43" s="22" t="s">
        <v>45</v>
      </c>
      <c r="B43" s="6">
        <v>-68407879</v>
      </c>
      <c r="C43" s="6">
        <v>-77196006</v>
      </c>
      <c r="D43" s="23">
        <v>-73209116</v>
      </c>
      <c r="E43" s="24">
        <v>-89578000</v>
      </c>
      <c r="F43" s="6">
        <v>-104178002</v>
      </c>
      <c r="G43" s="25">
        <v>-104178002</v>
      </c>
      <c r="H43" s="26">
        <v>-84750177</v>
      </c>
      <c r="I43" s="24">
        <v>-102164004</v>
      </c>
      <c r="J43" s="6">
        <v>-110811000</v>
      </c>
      <c r="K43" s="25">
        <v>-123102000</v>
      </c>
    </row>
    <row r="44" spans="1:11" ht="13.5">
      <c r="A44" s="22" t="s">
        <v>46</v>
      </c>
      <c r="B44" s="6">
        <v>-6259142</v>
      </c>
      <c r="C44" s="6">
        <v>-6003241</v>
      </c>
      <c r="D44" s="23">
        <v>-6391358</v>
      </c>
      <c r="E44" s="24">
        <v>-800000</v>
      </c>
      <c r="F44" s="6">
        <v>-800000</v>
      </c>
      <c r="G44" s="25">
        <v>-800000</v>
      </c>
      <c r="H44" s="26">
        <v>-1047392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3085214</v>
      </c>
      <c r="C45" s="7">
        <v>8443765</v>
      </c>
      <c r="D45" s="64">
        <v>3780797</v>
      </c>
      <c r="E45" s="65">
        <v>35449245</v>
      </c>
      <c r="F45" s="7">
        <v>-34096095</v>
      </c>
      <c r="G45" s="66">
        <v>-34096095</v>
      </c>
      <c r="H45" s="67">
        <v>6273819</v>
      </c>
      <c r="I45" s="65">
        <v>-66813450</v>
      </c>
      <c r="J45" s="7">
        <v>-135018878</v>
      </c>
      <c r="K45" s="66">
        <v>-204286374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3085216</v>
      </c>
      <c r="C48" s="6">
        <v>8443765</v>
      </c>
      <c r="D48" s="23">
        <v>3780791</v>
      </c>
      <c r="E48" s="24">
        <v>10739331</v>
      </c>
      <c r="F48" s="6">
        <v>8984166</v>
      </c>
      <c r="G48" s="25">
        <v>8984166</v>
      </c>
      <c r="H48" s="26">
        <v>6273825</v>
      </c>
      <c r="I48" s="24">
        <v>3977392</v>
      </c>
      <c r="J48" s="6">
        <v>4196149</v>
      </c>
      <c r="K48" s="25">
        <v>4426937</v>
      </c>
    </row>
    <row r="49" spans="1:11" ht="13.5">
      <c r="A49" s="22" t="s">
        <v>50</v>
      </c>
      <c r="B49" s="6">
        <f>+B75</f>
        <v>509201797.7632778</v>
      </c>
      <c r="C49" s="6">
        <f aca="true" t="shared" si="6" ref="C49:K49">+C75</f>
        <v>597588523.5930943</v>
      </c>
      <c r="D49" s="23">
        <f t="shared" si="6"/>
        <v>904042519.2067937</v>
      </c>
      <c r="E49" s="24">
        <f t="shared" si="6"/>
        <v>221832580.44378155</v>
      </c>
      <c r="F49" s="6">
        <f t="shared" si="6"/>
        <v>316430352.5374017</v>
      </c>
      <c r="G49" s="25">
        <f t="shared" si="6"/>
        <v>316430352.5374017</v>
      </c>
      <c r="H49" s="26">
        <f t="shared" si="6"/>
        <v>1192398553</v>
      </c>
      <c r="I49" s="24">
        <f t="shared" si="6"/>
        <v>944211609.6376148</v>
      </c>
      <c r="J49" s="6">
        <f t="shared" si="6"/>
        <v>996143246.0266016</v>
      </c>
      <c r="K49" s="25">
        <f t="shared" si="6"/>
        <v>1050931124.2622197</v>
      </c>
    </row>
    <row r="50" spans="1:11" ht="13.5">
      <c r="A50" s="34" t="s">
        <v>51</v>
      </c>
      <c r="B50" s="7">
        <f>+B48-B49</f>
        <v>-506116581.7632778</v>
      </c>
      <c r="C50" s="7">
        <f aca="true" t="shared" si="7" ref="C50:K50">+C48-C49</f>
        <v>-589144758.5930943</v>
      </c>
      <c r="D50" s="64">
        <f t="shared" si="7"/>
        <v>-900261728.2067937</v>
      </c>
      <c r="E50" s="65">
        <f t="shared" si="7"/>
        <v>-211093249.44378155</v>
      </c>
      <c r="F50" s="7">
        <f t="shared" si="7"/>
        <v>-307446186.5374017</v>
      </c>
      <c r="G50" s="66">
        <f t="shared" si="7"/>
        <v>-307446186.5374017</v>
      </c>
      <c r="H50" s="67">
        <f t="shared" si="7"/>
        <v>-1186124728</v>
      </c>
      <c r="I50" s="65">
        <f t="shared" si="7"/>
        <v>-940234217.6376148</v>
      </c>
      <c r="J50" s="7">
        <f t="shared" si="7"/>
        <v>-991947097.0266016</v>
      </c>
      <c r="K50" s="66">
        <f t="shared" si="7"/>
        <v>-1046504187.2622197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757994734</v>
      </c>
      <c r="C53" s="6">
        <v>852544494</v>
      </c>
      <c r="D53" s="23">
        <v>913503842</v>
      </c>
      <c r="E53" s="24">
        <v>741834528</v>
      </c>
      <c r="F53" s="6">
        <v>776804528</v>
      </c>
      <c r="G53" s="25">
        <v>776804528</v>
      </c>
      <c r="H53" s="26">
        <v>735825981</v>
      </c>
      <c r="I53" s="24">
        <v>961006041</v>
      </c>
      <c r="J53" s="6">
        <v>1013860971</v>
      </c>
      <c r="K53" s="25">
        <v>1069624248</v>
      </c>
    </row>
    <row r="54" spans="1:11" ht="13.5">
      <c r="A54" s="22" t="s">
        <v>97</v>
      </c>
      <c r="B54" s="6">
        <v>108132794</v>
      </c>
      <c r="C54" s="6">
        <v>62790113</v>
      </c>
      <c r="D54" s="23">
        <v>66234822</v>
      </c>
      <c r="E54" s="24">
        <v>65550000</v>
      </c>
      <c r="F54" s="6">
        <v>65550000</v>
      </c>
      <c r="G54" s="25">
        <v>65550000</v>
      </c>
      <c r="H54" s="26">
        <v>0</v>
      </c>
      <c r="I54" s="24">
        <v>68958600</v>
      </c>
      <c r="J54" s="6">
        <v>72751323</v>
      </c>
      <c r="K54" s="25">
        <v>76752646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18902578</v>
      </c>
      <c r="F55" s="6">
        <v>49872578</v>
      </c>
      <c r="G55" s="25">
        <v>49872578</v>
      </c>
      <c r="H55" s="26">
        <v>0</v>
      </c>
      <c r="I55" s="24">
        <v>3257293</v>
      </c>
      <c r="J55" s="6">
        <v>0</v>
      </c>
      <c r="K55" s="25">
        <v>0</v>
      </c>
    </row>
    <row r="56" spans="1:11" ht="13.5">
      <c r="A56" s="22" t="s">
        <v>55</v>
      </c>
      <c r="B56" s="6">
        <v>27739257</v>
      </c>
      <c r="C56" s="6">
        <v>10048011</v>
      </c>
      <c r="D56" s="23">
        <v>25643238</v>
      </c>
      <c r="E56" s="24">
        <v>23646200</v>
      </c>
      <c r="F56" s="6">
        <v>26186200</v>
      </c>
      <c r="G56" s="25">
        <v>26186200</v>
      </c>
      <c r="H56" s="26">
        <v>0</v>
      </c>
      <c r="I56" s="24">
        <v>27847882</v>
      </c>
      <c r="J56" s="6">
        <v>28824587</v>
      </c>
      <c r="K56" s="25">
        <v>30409937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39255048</v>
      </c>
      <c r="C60" s="6">
        <v>37152110</v>
      </c>
      <c r="D60" s="23">
        <v>42504550</v>
      </c>
      <c r="E60" s="24">
        <v>47857871</v>
      </c>
      <c r="F60" s="6">
        <v>47857871</v>
      </c>
      <c r="G60" s="25">
        <v>47857871</v>
      </c>
      <c r="H60" s="26">
        <v>33857613</v>
      </c>
      <c r="I60" s="24">
        <v>23420553</v>
      </c>
      <c r="J60" s="6">
        <v>24708683</v>
      </c>
      <c r="K60" s="25">
        <v>26067661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0.5670534205431342</v>
      </c>
      <c r="C70" s="5">
        <f aca="true" t="shared" si="8" ref="C70:K70">IF(ISERROR(C71/C72),0,(C71/C72))</f>
        <v>0.75846641956021</v>
      </c>
      <c r="D70" s="5">
        <f t="shared" si="8"/>
        <v>0.5891616602520502</v>
      </c>
      <c r="E70" s="5">
        <f t="shared" si="8"/>
        <v>0.8000767819765401</v>
      </c>
      <c r="F70" s="5">
        <f t="shared" si="8"/>
        <v>0.6587350530890069</v>
      </c>
      <c r="G70" s="5">
        <f t="shared" si="8"/>
        <v>0.6587350530890069</v>
      </c>
      <c r="H70" s="5">
        <f t="shared" si="8"/>
        <v>0</v>
      </c>
      <c r="I70" s="5">
        <f t="shared" si="8"/>
        <v>0.6199970943821546</v>
      </c>
      <c r="J70" s="5">
        <f t="shared" si="8"/>
        <v>0.6199971042346284</v>
      </c>
      <c r="K70" s="5">
        <f t="shared" si="8"/>
        <v>0.6199971083759827</v>
      </c>
    </row>
    <row r="71" spans="1:11" ht="12.75" hidden="1">
      <c r="A71" s="1" t="s">
        <v>103</v>
      </c>
      <c r="B71" s="1">
        <f>+B83</f>
        <v>182665613</v>
      </c>
      <c r="C71" s="1">
        <f aca="true" t="shared" si="9" ref="C71:K71">+C83</f>
        <v>260137260</v>
      </c>
      <c r="D71" s="1">
        <f t="shared" si="9"/>
        <v>228020572</v>
      </c>
      <c r="E71" s="1">
        <f t="shared" si="9"/>
        <v>410454457</v>
      </c>
      <c r="F71" s="1">
        <f t="shared" si="9"/>
        <v>298827613</v>
      </c>
      <c r="G71" s="1">
        <f t="shared" si="9"/>
        <v>298827613</v>
      </c>
      <c r="H71" s="1">
        <f t="shared" si="9"/>
        <v>274771720</v>
      </c>
      <c r="I71" s="1">
        <f t="shared" si="9"/>
        <v>314366640</v>
      </c>
      <c r="J71" s="1">
        <f t="shared" si="9"/>
        <v>331656813</v>
      </c>
      <c r="K71" s="1">
        <f t="shared" si="9"/>
        <v>349897938</v>
      </c>
    </row>
    <row r="72" spans="1:11" ht="12.75" hidden="1">
      <c r="A72" s="1" t="s">
        <v>104</v>
      </c>
      <c r="B72" s="1">
        <f>+B77</f>
        <v>322131225</v>
      </c>
      <c r="C72" s="1">
        <f aca="true" t="shared" si="10" ref="C72:K72">+C77</f>
        <v>342977953</v>
      </c>
      <c r="D72" s="1">
        <f t="shared" si="10"/>
        <v>387025476</v>
      </c>
      <c r="E72" s="1">
        <f t="shared" si="10"/>
        <v>513018833</v>
      </c>
      <c r="F72" s="1">
        <f t="shared" si="10"/>
        <v>453638548</v>
      </c>
      <c r="G72" s="1">
        <f t="shared" si="10"/>
        <v>453638548</v>
      </c>
      <c r="H72" s="1">
        <f t="shared" si="10"/>
        <v>0</v>
      </c>
      <c r="I72" s="1">
        <f t="shared" si="10"/>
        <v>507045344</v>
      </c>
      <c r="J72" s="1">
        <f t="shared" si="10"/>
        <v>534932842</v>
      </c>
      <c r="K72" s="1">
        <f t="shared" si="10"/>
        <v>564354145</v>
      </c>
    </row>
    <row r="73" spans="1:11" ht="12.75" hidden="1">
      <c r="A73" s="1" t="s">
        <v>105</v>
      </c>
      <c r="B73" s="1">
        <f>+B74</f>
        <v>-731929.8333333433</v>
      </c>
      <c r="C73" s="1">
        <f aca="true" t="shared" si="11" ref="C73:K73">+(C78+C80+C81+C82)-(B78+B80+B81+B82)</f>
        <v>64464602</v>
      </c>
      <c r="D73" s="1">
        <f t="shared" si="11"/>
        <v>65838440</v>
      </c>
      <c r="E73" s="1">
        <f t="shared" si="11"/>
        <v>458391469</v>
      </c>
      <c r="F73" s="1">
        <f>+(F78+F80+F81+F82)-(D78+D80+D81+D82)</f>
        <v>458391469</v>
      </c>
      <c r="G73" s="1">
        <f>+(G78+G80+G81+G82)-(D78+D80+D81+D82)</f>
        <v>458391469</v>
      </c>
      <c r="H73" s="1">
        <f>+(H78+H80+H81+H82)-(D78+D80+D81+D82)</f>
        <v>124887462</v>
      </c>
      <c r="I73" s="1">
        <f>+(I78+I80+I81+I82)-(E78+E80+E81+E82)</f>
        <v>-447425052</v>
      </c>
      <c r="J73" s="1">
        <f t="shared" si="11"/>
        <v>12202248</v>
      </c>
      <c r="K73" s="1">
        <f t="shared" si="11"/>
        <v>12873371</v>
      </c>
    </row>
    <row r="74" spans="1:11" ht="12.75" hidden="1">
      <c r="A74" s="1" t="s">
        <v>106</v>
      </c>
      <c r="B74" s="1">
        <f>+TREND(C74:E74)</f>
        <v>-731929.8333333433</v>
      </c>
      <c r="C74" s="1">
        <f>+C73</f>
        <v>64464602</v>
      </c>
      <c r="D74" s="1">
        <f aca="true" t="shared" si="12" ref="D74:K74">+D73</f>
        <v>65838440</v>
      </c>
      <c r="E74" s="1">
        <f t="shared" si="12"/>
        <v>458391469</v>
      </c>
      <c r="F74" s="1">
        <f t="shared" si="12"/>
        <v>458391469</v>
      </c>
      <c r="G74" s="1">
        <f t="shared" si="12"/>
        <v>458391469</v>
      </c>
      <c r="H74" s="1">
        <f t="shared" si="12"/>
        <v>124887462</v>
      </c>
      <c r="I74" s="1">
        <f t="shared" si="12"/>
        <v>-447425052</v>
      </c>
      <c r="J74" s="1">
        <f t="shared" si="12"/>
        <v>12202248</v>
      </c>
      <c r="K74" s="1">
        <f t="shared" si="12"/>
        <v>12873371</v>
      </c>
    </row>
    <row r="75" spans="1:11" ht="12.75" hidden="1">
      <c r="A75" s="1" t="s">
        <v>107</v>
      </c>
      <c r="B75" s="1">
        <f>+B84-(((B80+B81+B78)*B70)-B79)</f>
        <v>509201797.7632778</v>
      </c>
      <c r="C75" s="1">
        <f aca="true" t="shared" si="13" ref="C75:K75">+C84-(((C80+C81+C78)*C70)-C79)</f>
        <v>597588523.5930943</v>
      </c>
      <c r="D75" s="1">
        <f t="shared" si="13"/>
        <v>904042519.2067937</v>
      </c>
      <c r="E75" s="1">
        <f t="shared" si="13"/>
        <v>221832580.44378155</v>
      </c>
      <c r="F75" s="1">
        <f t="shared" si="13"/>
        <v>316430352.5374017</v>
      </c>
      <c r="G75" s="1">
        <f t="shared" si="13"/>
        <v>316430352.5374017</v>
      </c>
      <c r="H75" s="1">
        <f t="shared" si="13"/>
        <v>1192398553</v>
      </c>
      <c r="I75" s="1">
        <f t="shared" si="13"/>
        <v>944211609.6376148</v>
      </c>
      <c r="J75" s="1">
        <f t="shared" si="13"/>
        <v>996143246.0266016</v>
      </c>
      <c r="K75" s="1">
        <f t="shared" si="13"/>
        <v>1050931124.2622197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322131225</v>
      </c>
      <c r="C77" s="3">
        <v>342977953</v>
      </c>
      <c r="D77" s="3">
        <v>387025476</v>
      </c>
      <c r="E77" s="3">
        <v>513018833</v>
      </c>
      <c r="F77" s="3">
        <v>453638548</v>
      </c>
      <c r="G77" s="3">
        <v>453638548</v>
      </c>
      <c r="H77" s="3">
        <v>0</v>
      </c>
      <c r="I77" s="3">
        <v>507045344</v>
      </c>
      <c r="J77" s="3">
        <v>534932842</v>
      </c>
      <c r="K77" s="3">
        <v>564354145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554900401</v>
      </c>
      <c r="C79" s="3">
        <v>707607258</v>
      </c>
      <c r="D79" s="3">
        <v>1028292373</v>
      </c>
      <c r="E79" s="3">
        <v>757311251</v>
      </c>
      <c r="F79" s="3">
        <v>757311251</v>
      </c>
      <c r="G79" s="3">
        <v>757311251</v>
      </c>
      <c r="H79" s="3">
        <v>1192398553</v>
      </c>
      <c r="I79" s="3">
        <v>1081763576</v>
      </c>
      <c r="J79" s="3">
        <v>1141260573</v>
      </c>
      <c r="K79" s="3">
        <v>1204029905</v>
      </c>
    </row>
    <row r="80" spans="1:11" ht="12.75" hidden="1">
      <c r="A80" s="2" t="s">
        <v>67</v>
      </c>
      <c r="B80" s="3">
        <v>57598884</v>
      </c>
      <c r="C80" s="3">
        <v>46385682</v>
      </c>
      <c r="D80" s="3">
        <v>68897896</v>
      </c>
      <c r="E80" s="3">
        <v>669284102</v>
      </c>
      <c r="F80" s="3">
        <v>669284102</v>
      </c>
      <c r="G80" s="3">
        <v>669284102</v>
      </c>
      <c r="H80" s="3">
        <v>192308914</v>
      </c>
      <c r="I80" s="3">
        <v>149378463</v>
      </c>
      <c r="J80" s="3">
        <v>157594279</v>
      </c>
      <c r="K80" s="3">
        <v>166261964</v>
      </c>
    </row>
    <row r="81" spans="1:11" ht="12.75" hidden="1">
      <c r="A81" s="2" t="s">
        <v>68</v>
      </c>
      <c r="B81" s="3">
        <v>22990707</v>
      </c>
      <c r="C81" s="3">
        <v>98668511</v>
      </c>
      <c r="D81" s="3">
        <v>141994737</v>
      </c>
      <c r="E81" s="3">
        <v>0</v>
      </c>
      <c r="F81" s="3">
        <v>0</v>
      </c>
      <c r="G81" s="3">
        <v>0</v>
      </c>
      <c r="H81" s="3">
        <v>143471181</v>
      </c>
      <c r="I81" s="3">
        <v>72480587</v>
      </c>
      <c r="J81" s="3">
        <v>76467019</v>
      </c>
      <c r="K81" s="3">
        <v>80672705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182665613</v>
      </c>
      <c r="C83" s="3">
        <v>260137260</v>
      </c>
      <c r="D83" s="3">
        <v>228020572</v>
      </c>
      <c r="E83" s="3">
        <v>410454457</v>
      </c>
      <c r="F83" s="3">
        <v>298827613</v>
      </c>
      <c r="G83" s="3">
        <v>298827613</v>
      </c>
      <c r="H83" s="3">
        <v>274771720</v>
      </c>
      <c r="I83" s="3">
        <v>314366640</v>
      </c>
      <c r="J83" s="3">
        <v>331656813</v>
      </c>
      <c r="K83" s="3">
        <v>349897938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92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111299093</v>
      </c>
      <c r="C5" s="6">
        <v>114445494</v>
      </c>
      <c r="D5" s="23">
        <v>128980269</v>
      </c>
      <c r="E5" s="24">
        <v>129932000</v>
      </c>
      <c r="F5" s="6">
        <v>143267110</v>
      </c>
      <c r="G5" s="25">
        <v>143267110</v>
      </c>
      <c r="H5" s="26">
        <v>134499405</v>
      </c>
      <c r="I5" s="24">
        <v>140000600</v>
      </c>
      <c r="J5" s="6">
        <v>148063470</v>
      </c>
      <c r="K5" s="25">
        <v>156569880</v>
      </c>
    </row>
    <row r="6" spans="1:11" ht="13.5">
      <c r="A6" s="22" t="s">
        <v>18</v>
      </c>
      <c r="B6" s="6">
        <v>486640151</v>
      </c>
      <c r="C6" s="6">
        <v>513136112</v>
      </c>
      <c r="D6" s="23">
        <v>524105866</v>
      </c>
      <c r="E6" s="24">
        <v>738293100</v>
      </c>
      <c r="F6" s="6">
        <v>648594910</v>
      </c>
      <c r="G6" s="25">
        <v>648594910</v>
      </c>
      <c r="H6" s="26">
        <v>639185574</v>
      </c>
      <c r="I6" s="24">
        <v>727626490</v>
      </c>
      <c r="J6" s="6">
        <v>756694430</v>
      </c>
      <c r="K6" s="25">
        <v>799265350</v>
      </c>
    </row>
    <row r="7" spans="1:11" ht="13.5">
      <c r="A7" s="22" t="s">
        <v>19</v>
      </c>
      <c r="B7" s="6">
        <v>2167164</v>
      </c>
      <c r="C7" s="6">
        <v>2701837</v>
      </c>
      <c r="D7" s="23">
        <v>2108000</v>
      </c>
      <c r="E7" s="24">
        <v>1000000</v>
      </c>
      <c r="F7" s="6">
        <v>1400000</v>
      </c>
      <c r="G7" s="25">
        <v>1400000</v>
      </c>
      <c r="H7" s="26">
        <v>3778276</v>
      </c>
      <c r="I7" s="24">
        <v>1300000</v>
      </c>
      <c r="J7" s="6">
        <v>1300000</v>
      </c>
      <c r="K7" s="25">
        <v>1300000</v>
      </c>
    </row>
    <row r="8" spans="1:11" ht="13.5">
      <c r="A8" s="22" t="s">
        <v>20</v>
      </c>
      <c r="B8" s="6">
        <v>112282568</v>
      </c>
      <c r="C8" s="6">
        <v>122910709</v>
      </c>
      <c r="D8" s="23">
        <v>131170167</v>
      </c>
      <c r="E8" s="24">
        <v>147678900</v>
      </c>
      <c r="F8" s="6">
        <v>152778900</v>
      </c>
      <c r="G8" s="25">
        <v>152778900</v>
      </c>
      <c r="H8" s="26">
        <v>150216956</v>
      </c>
      <c r="I8" s="24">
        <v>168255300</v>
      </c>
      <c r="J8" s="6">
        <v>186714600</v>
      </c>
      <c r="K8" s="25">
        <v>207890250</v>
      </c>
    </row>
    <row r="9" spans="1:11" ht="13.5">
      <c r="A9" s="22" t="s">
        <v>21</v>
      </c>
      <c r="B9" s="6">
        <v>56268205</v>
      </c>
      <c r="C9" s="6">
        <v>85573751</v>
      </c>
      <c r="D9" s="23">
        <v>98994217</v>
      </c>
      <c r="E9" s="24">
        <v>72033480</v>
      </c>
      <c r="F9" s="6">
        <v>73322030</v>
      </c>
      <c r="G9" s="25">
        <v>73322030</v>
      </c>
      <c r="H9" s="26">
        <v>57902093</v>
      </c>
      <c r="I9" s="24">
        <v>68223600</v>
      </c>
      <c r="J9" s="6">
        <v>70857250</v>
      </c>
      <c r="K9" s="25">
        <v>67831000</v>
      </c>
    </row>
    <row r="10" spans="1:11" ht="25.5">
      <c r="A10" s="27" t="s">
        <v>96</v>
      </c>
      <c r="B10" s="28">
        <f>SUM(B5:B9)</f>
        <v>768657181</v>
      </c>
      <c r="C10" s="29">
        <f aca="true" t="shared" si="0" ref="C10:K10">SUM(C5:C9)</f>
        <v>838767903</v>
      </c>
      <c r="D10" s="30">
        <f t="shared" si="0"/>
        <v>885358519</v>
      </c>
      <c r="E10" s="28">
        <f t="shared" si="0"/>
        <v>1088937480</v>
      </c>
      <c r="F10" s="29">
        <f t="shared" si="0"/>
        <v>1019362950</v>
      </c>
      <c r="G10" s="31">
        <f t="shared" si="0"/>
        <v>1019362950</v>
      </c>
      <c r="H10" s="32">
        <f t="shared" si="0"/>
        <v>985582304</v>
      </c>
      <c r="I10" s="28">
        <f t="shared" si="0"/>
        <v>1105405990</v>
      </c>
      <c r="J10" s="29">
        <f t="shared" si="0"/>
        <v>1163629750</v>
      </c>
      <c r="K10" s="31">
        <f t="shared" si="0"/>
        <v>1232856480</v>
      </c>
    </row>
    <row r="11" spans="1:11" ht="13.5">
      <c r="A11" s="22" t="s">
        <v>22</v>
      </c>
      <c r="B11" s="6">
        <v>174727858</v>
      </c>
      <c r="C11" s="6">
        <v>231547661</v>
      </c>
      <c r="D11" s="23">
        <v>244980487</v>
      </c>
      <c r="E11" s="24">
        <v>271131070</v>
      </c>
      <c r="F11" s="6">
        <v>283764480</v>
      </c>
      <c r="G11" s="25">
        <v>283764480</v>
      </c>
      <c r="H11" s="26">
        <v>262460497</v>
      </c>
      <c r="I11" s="24">
        <v>307178430</v>
      </c>
      <c r="J11" s="6">
        <v>326770470</v>
      </c>
      <c r="K11" s="25">
        <v>342298760</v>
      </c>
    </row>
    <row r="12" spans="1:11" ht="13.5">
      <c r="A12" s="22" t="s">
        <v>23</v>
      </c>
      <c r="B12" s="6">
        <v>14409514</v>
      </c>
      <c r="C12" s="6">
        <v>15246934</v>
      </c>
      <c r="D12" s="23">
        <v>15757134</v>
      </c>
      <c r="E12" s="24">
        <v>17213350</v>
      </c>
      <c r="F12" s="6">
        <v>10571520</v>
      </c>
      <c r="G12" s="25">
        <v>10571520</v>
      </c>
      <c r="H12" s="26">
        <v>9996810</v>
      </c>
      <c r="I12" s="24">
        <v>18105160</v>
      </c>
      <c r="J12" s="6">
        <v>19103260</v>
      </c>
      <c r="K12" s="25">
        <v>19989900</v>
      </c>
    </row>
    <row r="13" spans="1:11" ht="13.5">
      <c r="A13" s="22" t="s">
        <v>97</v>
      </c>
      <c r="B13" s="6">
        <v>39608098</v>
      </c>
      <c r="C13" s="6">
        <v>42930417</v>
      </c>
      <c r="D13" s="23">
        <v>39336246</v>
      </c>
      <c r="E13" s="24">
        <v>76861220</v>
      </c>
      <c r="F13" s="6">
        <v>57135610</v>
      </c>
      <c r="G13" s="25">
        <v>57135610</v>
      </c>
      <c r="H13" s="26">
        <v>55128702</v>
      </c>
      <c r="I13" s="24">
        <v>67920380</v>
      </c>
      <c r="J13" s="6">
        <v>83285840</v>
      </c>
      <c r="K13" s="25">
        <v>94408380</v>
      </c>
    </row>
    <row r="14" spans="1:11" ht="13.5">
      <c r="A14" s="22" t="s">
        <v>24</v>
      </c>
      <c r="B14" s="6">
        <v>4602127</v>
      </c>
      <c r="C14" s="6">
        <v>991346</v>
      </c>
      <c r="D14" s="23">
        <v>3175420</v>
      </c>
      <c r="E14" s="24">
        <v>6059450</v>
      </c>
      <c r="F14" s="6">
        <v>5096950</v>
      </c>
      <c r="G14" s="25">
        <v>5096950</v>
      </c>
      <c r="H14" s="26">
        <v>4023940</v>
      </c>
      <c r="I14" s="24">
        <v>2714950</v>
      </c>
      <c r="J14" s="6">
        <v>2129700</v>
      </c>
      <c r="K14" s="25">
        <v>1542710</v>
      </c>
    </row>
    <row r="15" spans="1:11" ht="13.5">
      <c r="A15" s="22" t="s">
        <v>25</v>
      </c>
      <c r="B15" s="6">
        <v>304167317</v>
      </c>
      <c r="C15" s="6">
        <v>338288396</v>
      </c>
      <c r="D15" s="23">
        <v>342991113</v>
      </c>
      <c r="E15" s="24">
        <v>433581880</v>
      </c>
      <c r="F15" s="6">
        <v>386197880</v>
      </c>
      <c r="G15" s="25">
        <v>386197880</v>
      </c>
      <c r="H15" s="26">
        <v>352377138</v>
      </c>
      <c r="I15" s="24">
        <v>415422730</v>
      </c>
      <c r="J15" s="6">
        <v>438069790</v>
      </c>
      <c r="K15" s="25">
        <v>475336730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1235000</v>
      </c>
      <c r="G16" s="25">
        <v>1235000</v>
      </c>
      <c r="H16" s="26">
        <v>9000</v>
      </c>
      <c r="I16" s="24">
        <v>1040500</v>
      </c>
      <c r="J16" s="6">
        <v>1042020</v>
      </c>
      <c r="K16" s="25">
        <v>1043570</v>
      </c>
    </row>
    <row r="17" spans="1:11" ht="13.5">
      <c r="A17" s="22" t="s">
        <v>27</v>
      </c>
      <c r="B17" s="6">
        <v>271513507</v>
      </c>
      <c r="C17" s="6">
        <v>253668441</v>
      </c>
      <c r="D17" s="23">
        <v>255832952</v>
      </c>
      <c r="E17" s="24">
        <v>268498340</v>
      </c>
      <c r="F17" s="6">
        <v>270151380</v>
      </c>
      <c r="G17" s="25">
        <v>270151380</v>
      </c>
      <c r="H17" s="26">
        <v>277281643</v>
      </c>
      <c r="I17" s="24">
        <v>280447730</v>
      </c>
      <c r="J17" s="6">
        <v>280883010</v>
      </c>
      <c r="K17" s="25">
        <v>272470980</v>
      </c>
    </row>
    <row r="18" spans="1:11" ht="13.5">
      <c r="A18" s="34" t="s">
        <v>28</v>
      </c>
      <c r="B18" s="35">
        <f>SUM(B11:B17)</f>
        <v>809028421</v>
      </c>
      <c r="C18" s="36">
        <f aca="true" t="shared" si="1" ref="C18:K18">SUM(C11:C17)</f>
        <v>882673195</v>
      </c>
      <c r="D18" s="37">
        <f t="shared" si="1"/>
        <v>902073352</v>
      </c>
      <c r="E18" s="35">
        <f t="shared" si="1"/>
        <v>1073345310</v>
      </c>
      <c r="F18" s="36">
        <f t="shared" si="1"/>
        <v>1014152820</v>
      </c>
      <c r="G18" s="38">
        <f t="shared" si="1"/>
        <v>1014152820</v>
      </c>
      <c r="H18" s="39">
        <f t="shared" si="1"/>
        <v>961277730</v>
      </c>
      <c r="I18" s="35">
        <f t="shared" si="1"/>
        <v>1092829880</v>
      </c>
      <c r="J18" s="36">
        <f t="shared" si="1"/>
        <v>1151284090</v>
      </c>
      <c r="K18" s="38">
        <f t="shared" si="1"/>
        <v>1207091030</v>
      </c>
    </row>
    <row r="19" spans="1:11" ht="13.5">
      <c r="A19" s="34" t="s">
        <v>29</v>
      </c>
      <c r="B19" s="40">
        <f>+B10-B18</f>
        <v>-40371240</v>
      </c>
      <c r="C19" s="41">
        <f aca="true" t="shared" si="2" ref="C19:K19">+C10-C18</f>
        <v>-43905292</v>
      </c>
      <c r="D19" s="42">
        <f t="shared" si="2"/>
        <v>-16714833</v>
      </c>
      <c r="E19" s="40">
        <f t="shared" si="2"/>
        <v>15592170</v>
      </c>
      <c r="F19" s="41">
        <f t="shared" si="2"/>
        <v>5210130</v>
      </c>
      <c r="G19" s="43">
        <f t="shared" si="2"/>
        <v>5210130</v>
      </c>
      <c r="H19" s="44">
        <f t="shared" si="2"/>
        <v>24304574</v>
      </c>
      <c r="I19" s="40">
        <f t="shared" si="2"/>
        <v>12576110</v>
      </c>
      <c r="J19" s="41">
        <f t="shared" si="2"/>
        <v>12345660</v>
      </c>
      <c r="K19" s="43">
        <f t="shared" si="2"/>
        <v>25765450</v>
      </c>
    </row>
    <row r="20" spans="1:11" ht="13.5">
      <c r="A20" s="22" t="s">
        <v>30</v>
      </c>
      <c r="B20" s="24">
        <v>198486000</v>
      </c>
      <c r="C20" s="6">
        <v>79982999</v>
      </c>
      <c r="D20" s="23">
        <v>78471900</v>
      </c>
      <c r="E20" s="24">
        <v>133128100</v>
      </c>
      <c r="F20" s="6">
        <v>148459050</v>
      </c>
      <c r="G20" s="25">
        <v>148459050</v>
      </c>
      <c r="H20" s="26">
        <v>109885106</v>
      </c>
      <c r="I20" s="24">
        <v>68246700</v>
      </c>
      <c r="J20" s="6">
        <v>48819400</v>
      </c>
      <c r="K20" s="25">
        <v>76692750</v>
      </c>
    </row>
    <row r="21" spans="1:11" ht="13.5">
      <c r="A21" s="22" t="s">
        <v>98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40000000</v>
      </c>
      <c r="J21" s="46">
        <v>50000000</v>
      </c>
      <c r="K21" s="48">
        <v>42000000</v>
      </c>
    </row>
    <row r="22" spans="1:11" ht="25.5">
      <c r="A22" s="50" t="s">
        <v>99</v>
      </c>
      <c r="B22" s="51">
        <f>SUM(B19:B21)</f>
        <v>158114760</v>
      </c>
      <c r="C22" s="52">
        <f aca="true" t="shared" si="3" ref="C22:K22">SUM(C19:C21)</f>
        <v>36077707</v>
      </c>
      <c r="D22" s="53">
        <f t="shared" si="3"/>
        <v>61757067</v>
      </c>
      <c r="E22" s="51">
        <f t="shared" si="3"/>
        <v>148720270</v>
      </c>
      <c r="F22" s="52">
        <f t="shared" si="3"/>
        <v>153669180</v>
      </c>
      <c r="G22" s="54">
        <f t="shared" si="3"/>
        <v>153669180</v>
      </c>
      <c r="H22" s="55">
        <f t="shared" si="3"/>
        <v>134189680</v>
      </c>
      <c r="I22" s="51">
        <f t="shared" si="3"/>
        <v>120822810</v>
      </c>
      <c r="J22" s="52">
        <f t="shared" si="3"/>
        <v>111165060</v>
      </c>
      <c r="K22" s="54">
        <f t="shared" si="3"/>
        <v>144458200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158114760</v>
      </c>
      <c r="C24" s="41">
        <f aca="true" t="shared" si="4" ref="C24:K24">SUM(C22:C23)</f>
        <v>36077707</v>
      </c>
      <c r="D24" s="42">
        <f t="shared" si="4"/>
        <v>61757067</v>
      </c>
      <c r="E24" s="40">
        <f t="shared" si="4"/>
        <v>148720270</v>
      </c>
      <c r="F24" s="41">
        <f t="shared" si="4"/>
        <v>153669180</v>
      </c>
      <c r="G24" s="43">
        <f t="shared" si="4"/>
        <v>153669180</v>
      </c>
      <c r="H24" s="44">
        <f t="shared" si="4"/>
        <v>134189680</v>
      </c>
      <c r="I24" s="40">
        <f t="shared" si="4"/>
        <v>120822810</v>
      </c>
      <c r="J24" s="41">
        <f t="shared" si="4"/>
        <v>111165060</v>
      </c>
      <c r="K24" s="43">
        <f t="shared" si="4"/>
        <v>144458200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188267687</v>
      </c>
      <c r="C27" s="7">
        <v>99267341</v>
      </c>
      <c r="D27" s="64">
        <v>85973537</v>
      </c>
      <c r="E27" s="65">
        <v>166156660</v>
      </c>
      <c r="F27" s="7">
        <v>170745790</v>
      </c>
      <c r="G27" s="66">
        <v>170745790</v>
      </c>
      <c r="H27" s="67">
        <v>102539747</v>
      </c>
      <c r="I27" s="65">
        <v>777867800</v>
      </c>
      <c r="J27" s="7">
        <v>1173037280</v>
      </c>
      <c r="K27" s="66">
        <v>938572550</v>
      </c>
    </row>
    <row r="28" spans="1:11" ht="13.5">
      <c r="A28" s="68" t="s">
        <v>30</v>
      </c>
      <c r="B28" s="6">
        <v>184086000</v>
      </c>
      <c r="C28" s="6">
        <v>77636695</v>
      </c>
      <c r="D28" s="23">
        <v>62851427</v>
      </c>
      <c r="E28" s="24">
        <v>133128000</v>
      </c>
      <c r="F28" s="6">
        <v>143484950</v>
      </c>
      <c r="G28" s="25">
        <v>143484950</v>
      </c>
      <c r="H28" s="26">
        <v>81946590</v>
      </c>
      <c r="I28" s="24">
        <v>110746700</v>
      </c>
      <c r="J28" s="6">
        <v>101319400</v>
      </c>
      <c r="K28" s="25">
        <v>121192750</v>
      </c>
    </row>
    <row r="29" spans="1:11" ht="13.5">
      <c r="A29" s="22" t="s">
        <v>101</v>
      </c>
      <c r="B29" s="6">
        <v>0</v>
      </c>
      <c r="C29" s="6">
        <v>0</v>
      </c>
      <c r="D29" s="23">
        <v>0</v>
      </c>
      <c r="E29" s="24">
        <v>0</v>
      </c>
      <c r="F29" s="6">
        <v>4974100</v>
      </c>
      <c r="G29" s="25">
        <v>4974100</v>
      </c>
      <c r="H29" s="26">
        <v>15883454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4484791</v>
      </c>
      <c r="D30" s="23">
        <v>1570649</v>
      </c>
      <c r="E30" s="24">
        <v>3130000</v>
      </c>
      <c r="F30" s="6">
        <v>6669720</v>
      </c>
      <c r="G30" s="25">
        <v>6669720</v>
      </c>
      <c r="H30" s="26">
        <v>900470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4181687</v>
      </c>
      <c r="C31" s="6">
        <v>17145855</v>
      </c>
      <c r="D31" s="23">
        <v>21551463</v>
      </c>
      <c r="E31" s="24">
        <v>29898660</v>
      </c>
      <c r="F31" s="6">
        <v>15617020</v>
      </c>
      <c r="G31" s="25">
        <v>15617020</v>
      </c>
      <c r="H31" s="26">
        <v>3809232</v>
      </c>
      <c r="I31" s="24">
        <v>667121100</v>
      </c>
      <c r="J31" s="6">
        <v>1071717880</v>
      </c>
      <c r="K31" s="25">
        <v>817379800</v>
      </c>
    </row>
    <row r="32" spans="1:11" ht="13.5">
      <c r="A32" s="34" t="s">
        <v>36</v>
      </c>
      <c r="B32" s="7">
        <f>SUM(B28:B31)</f>
        <v>188267687</v>
      </c>
      <c r="C32" s="7">
        <f aca="true" t="shared" si="5" ref="C32:K32">SUM(C28:C31)</f>
        <v>99267341</v>
      </c>
      <c r="D32" s="64">
        <f t="shared" si="5"/>
        <v>85973539</v>
      </c>
      <c r="E32" s="65">
        <f t="shared" si="5"/>
        <v>166156660</v>
      </c>
      <c r="F32" s="7">
        <f t="shared" si="5"/>
        <v>170745790</v>
      </c>
      <c r="G32" s="66">
        <f t="shared" si="5"/>
        <v>170745790</v>
      </c>
      <c r="H32" s="67">
        <f t="shared" si="5"/>
        <v>102539746</v>
      </c>
      <c r="I32" s="65">
        <f t="shared" si="5"/>
        <v>777867800</v>
      </c>
      <c r="J32" s="7">
        <f t="shared" si="5"/>
        <v>1173037280</v>
      </c>
      <c r="K32" s="66">
        <f t="shared" si="5"/>
        <v>938572550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229134917</v>
      </c>
      <c r="C35" s="6">
        <v>246022091</v>
      </c>
      <c r="D35" s="23">
        <v>250853015</v>
      </c>
      <c r="E35" s="24">
        <v>397455000</v>
      </c>
      <c r="F35" s="6">
        <v>402911000</v>
      </c>
      <c r="G35" s="25">
        <v>402911000</v>
      </c>
      <c r="H35" s="26">
        <v>328962687</v>
      </c>
      <c r="I35" s="24">
        <v>444034000</v>
      </c>
      <c r="J35" s="6">
        <v>466376000</v>
      </c>
      <c r="K35" s="25">
        <v>517893000</v>
      </c>
    </row>
    <row r="36" spans="1:11" ht="13.5">
      <c r="A36" s="22" t="s">
        <v>39</v>
      </c>
      <c r="B36" s="6">
        <v>1164976053</v>
      </c>
      <c r="C36" s="6">
        <v>1234726398</v>
      </c>
      <c r="D36" s="23">
        <v>1288542630</v>
      </c>
      <c r="E36" s="24">
        <v>1376925000</v>
      </c>
      <c r="F36" s="6">
        <v>1402151000</v>
      </c>
      <c r="G36" s="25">
        <v>1402151000</v>
      </c>
      <c r="H36" s="26">
        <v>1328070297</v>
      </c>
      <c r="I36" s="24">
        <v>2112101000</v>
      </c>
      <c r="J36" s="6">
        <v>3201852000</v>
      </c>
      <c r="K36" s="25">
        <v>4047017000</v>
      </c>
    </row>
    <row r="37" spans="1:11" ht="13.5">
      <c r="A37" s="22" t="s">
        <v>40</v>
      </c>
      <c r="B37" s="6">
        <v>207982553</v>
      </c>
      <c r="C37" s="6">
        <v>248494862</v>
      </c>
      <c r="D37" s="23">
        <v>261310408</v>
      </c>
      <c r="E37" s="24">
        <v>192364000</v>
      </c>
      <c r="F37" s="6">
        <v>182364000</v>
      </c>
      <c r="G37" s="25">
        <v>182364000</v>
      </c>
      <c r="H37" s="26">
        <v>258954007</v>
      </c>
      <c r="I37" s="24">
        <v>259140000</v>
      </c>
      <c r="J37" s="6">
        <v>237309000</v>
      </c>
      <c r="K37" s="25">
        <v>232348000</v>
      </c>
    </row>
    <row r="38" spans="1:11" ht="13.5">
      <c r="A38" s="22" t="s">
        <v>41</v>
      </c>
      <c r="B38" s="6">
        <v>92204835</v>
      </c>
      <c r="C38" s="6">
        <v>101143636</v>
      </c>
      <c r="D38" s="23">
        <v>85218387</v>
      </c>
      <c r="E38" s="24">
        <v>125319000</v>
      </c>
      <c r="F38" s="6">
        <v>99368000</v>
      </c>
      <c r="G38" s="25">
        <v>99368000</v>
      </c>
      <c r="H38" s="26">
        <v>82967461</v>
      </c>
      <c r="I38" s="24">
        <v>13279000</v>
      </c>
      <c r="J38" s="6">
        <v>7413000</v>
      </c>
      <c r="K38" s="25">
        <v>3921000</v>
      </c>
    </row>
    <row r="39" spans="1:11" ht="13.5">
      <c r="A39" s="22" t="s">
        <v>42</v>
      </c>
      <c r="B39" s="6">
        <v>1093923582</v>
      </c>
      <c r="C39" s="6">
        <v>1131109991</v>
      </c>
      <c r="D39" s="23">
        <v>1192866850</v>
      </c>
      <c r="E39" s="24">
        <v>1456697000</v>
      </c>
      <c r="F39" s="6">
        <v>1523330000</v>
      </c>
      <c r="G39" s="25">
        <v>1523330000</v>
      </c>
      <c r="H39" s="26">
        <v>1315111516</v>
      </c>
      <c r="I39" s="24">
        <v>2283716000</v>
      </c>
      <c r="J39" s="6">
        <v>3423506000</v>
      </c>
      <c r="K39" s="25">
        <v>4328641000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44754918</v>
      </c>
      <c r="C42" s="6">
        <v>77265702</v>
      </c>
      <c r="D42" s="23">
        <v>79956160</v>
      </c>
      <c r="E42" s="24">
        <v>181112166</v>
      </c>
      <c r="F42" s="6">
        <v>150990464</v>
      </c>
      <c r="G42" s="25">
        <v>150990464</v>
      </c>
      <c r="H42" s="26">
        <v>98383303</v>
      </c>
      <c r="I42" s="24">
        <v>101446000</v>
      </c>
      <c r="J42" s="6">
        <v>132068400</v>
      </c>
      <c r="K42" s="25">
        <v>150520750</v>
      </c>
    </row>
    <row r="43" spans="1:11" ht="13.5">
      <c r="A43" s="22" t="s">
        <v>45</v>
      </c>
      <c r="B43" s="6">
        <v>-43619075</v>
      </c>
      <c r="C43" s="6">
        <v>-96348805</v>
      </c>
      <c r="D43" s="23">
        <v>-84375385</v>
      </c>
      <c r="E43" s="24">
        <v>-164154960</v>
      </c>
      <c r="F43" s="6">
        <v>-163771000</v>
      </c>
      <c r="G43" s="25">
        <v>-163771000</v>
      </c>
      <c r="H43" s="26">
        <v>-86656286</v>
      </c>
      <c r="I43" s="24">
        <v>-96168000</v>
      </c>
      <c r="J43" s="6">
        <v>-134237000</v>
      </c>
      <c r="K43" s="25">
        <v>-126373000</v>
      </c>
    </row>
    <row r="44" spans="1:11" ht="13.5">
      <c r="A44" s="22" t="s">
        <v>46</v>
      </c>
      <c r="B44" s="6">
        <v>-1070029</v>
      </c>
      <c r="C44" s="6">
        <v>8066919</v>
      </c>
      <c r="D44" s="23">
        <v>1867967</v>
      </c>
      <c r="E44" s="24">
        <v>-3823538</v>
      </c>
      <c r="F44" s="6">
        <v>166000</v>
      </c>
      <c r="G44" s="25">
        <v>166000</v>
      </c>
      <c r="H44" s="26">
        <v>-3311718</v>
      </c>
      <c r="I44" s="24">
        <v>-5511000</v>
      </c>
      <c r="J44" s="6">
        <v>-5924000</v>
      </c>
      <c r="K44" s="25">
        <v>-4242000</v>
      </c>
    </row>
    <row r="45" spans="1:11" ht="13.5">
      <c r="A45" s="34" t="s">
        <v>47</v>
      </c>
      <c r="B45" s="7">
        <v>26194963</v>
      </c>
      <c r="C45" s="7">
        <v>15178779</v>
      </c>
      <c r="D45" s="64">
        <v>12627595</v>
      </c>
      <c r="E45" s="65">
        <v>13598668</v>
      </c>
      <c r="F45" s="7">
        <v>13464</v>
      </c>
      <c r="G45" s="66">
        <v>13464</v>
      </c>
      <c r="H45" s="67">
        <v>21042894</v>
      </c>
      <c r="I45" s="65">
        <v>12395000</v>
      </c>
      <c r="J45" s="7">
        <v>4302400</v>
      </c>
      <c r="K45" s="66">
        <v>24208150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26194963</v>
      </c>
      <c r="C48" s="6">
        <v>15178853</v>
      </c>
      <c r="D48" s="23">
        <v>12627595</v>
      </c>
      <c r="E48" s="24">
        <v>13599000</v>
      </c>
      <c r="F48" s="6">
        <v>13000</v>
      </c>
      <c r="G48" s="25">
        <v>13000</v>
      </c>
      <c r="H48" s="26">
        <v>21042894</v>
      </c>
      <c r="I48" s="24">
        <v>15395000</v>
      </c>
      <c r="J48" s="6">
        <v>7603000</v>
      </c>
      <c r="K48" s="25">
        <v>26628000</v>
      </c>
    </row>
    <row r="49" spans="1:11" ht="13.5">
      <c r="A49" s="22" t="s">
        <v>50</v>
      </c>
      <c r="B49" s="6">
        <f>+B75</f>
        <v>134921541.25700715</v>
      </c>
      <c r="C49" s="6">
        <f aca="true" t="shared" si="6" ref="C49:K49">+C75</f>
        <v>154625540.31496143</v>
      </c>
      <c r="D49" s="23">
        <f t="shared" si="6"/>
        <v>146813766.65374306</v>
      </c>
      <c r="E49" s="24">
        <f t="shared" si="6"/>
        <v>-27085937.969494462</v>
      </c>
      <c r="F49" s="6">
        <f t="shared" si="6"/>
        <v>-158171982.3553775</v>
      </c>
      <c r="G49" s="25">
        <f t="shared" si="6"/>
        <v>-158171982.3553775</v>
      </c>
      <c r="H49" s="26">
        <f t="shared" si="6"/>
        <v>20165654.224941492</v>
      </c>
      <c r="I49" s="24">
        <f t="shared" si="6"/>
        <v>-60529354.77803624</v>
      </c>
      <c r="J49" s="6">
        <f t="shared" si="6"/>
        <v>-112982757.25889456</v>
      </c>
      <c r="K49" s="25">
        <f t="shared" si="6"/>
        <v>-145018488.09226614</v>
      </c>
    </row>
    <row r="50" spans="1:11" ht="13.5">
      <c r="A50" s="34" t="s">
        <v>51</v>
      </c>
      <c r="B50" s="7">
        <f>+B48-B49</f>
        <v>-108726578.25700715</v>
      </c>
      <c r="C50" s="7">
        <f aca="true" t="shared" si="7" ref="C50:K50">+C48-C49</f>
        <v>-139446687.31496143</v>
      </c>
      <c r="D50" s="64">
        <f t="shared" si="7"/>
        <v>-134186171.65374306</v>
      </c>
      <c r="E50" s="65">
        <f t="shared" si="7"/>
        <v>40684937.96949446</v>
      </c>
      <c r="F50" s="7">
        <f t="shared" si="7"/>
        <v>158184982.3553775</v>
      </c>
      <c r="G50" s="66">
        <f t="shared" si="7"/>
        <v>158184982.3553775</v>
      </c>
      <c r="H50" s="67">
        <f t="shared" si="7"/>
        <v>877239.7750585079</v>
      </c>
      <c r="I50" s="65">
        <f t="shared" si="7"/>
        <v>75924354.77803624</v>
      </c>
      <c r="J50" s="7">
        <f t="shared" si="7"/>
        <v>120585757.25889456</v>
      </c>
      <c r="K50" s="66">
        <f t="shared" si="7"/>
        <v>171646488.09226614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1164976570</v>
      </c>
      <c r="C53" s="6">
        <v>1234164917</v>
      </c>
      <c r="D53" s="23">
        <v>1287981628</v>
      </c>
      <c r="E53" s="24">
        <v>1376925680</v>
      </c>
      <c r="F53" s="6">
        <v>1402151829</v>
      </c>
      <c r="G53" s="25">
        <v>1402151829</v>
      </c>
      <c r="H53" s="26">
        <v>1333104696</v>
      </c>
      <c r="I53" s="24">
        <v>2112101809</v>
      </c>
      <c r="J53" s="6">
        <v>3201853249</v>
      </c>
      <c r="K53" s="25">
        <v>4046017904</v>
      </c>
    </row>
    <row r="54" spans="1:11" ht="13.5">
      <c r="A54" s="22" t="s">
        <v>97</v>
      </c>
      <c r="B54" s="6">
        <v>39608098</v>
      </c>
      <c r="C54" s="6">
        <v>42930417</v>
      </c>
      <c r="D54" s="23">
        <v>39336246</v>
      </c>
      <c r="E54" s="24">
        <v>76861220</v>
      </c>
      <c r="F54" s="6">
        <v>57135610</v>
      </c>
      <c r="G54" s="25">
        <v>57135610</v>
      </c>
      <c r="H54" s="26">
        <v>55128702</v>
      </c>
      <c r="I54" s="24">
        <v>67920380</v>
      </c>
      <c r="J54" s="6">
        <v>83285840</v>
      </c>
      <c r="K54" s="25">
        <v>94408380</v>
      </c>
    </row>
    <row r="55" spans="1:11" ht="13.5">
      <c r="A55" s="22" t="s">
        <v>54</v>
      </c>
      <c r="B55" s="6">
        <v>0</v>
      </c>
      <c r="C55" s="6">
        <v>10107398</v>
      </c>
      <c r="D55" s="23">
        <v>0</v>
      </c>
      <c r="E55" s="24">
        <v>42350000</v>
      </c>
      <c r="F55" s="6">
        <v>93363430</v>
      </c>
      <c r="G55" s="25">
        <v>93363430</v>
      </c>
      <c r="H55" s="26">
        <v>39982653</v>
      </c>
      <c r="I55" s="24">
        <v>653421560</v>
      </c>
      <c r="J55" s="6">
        <v>1052857400</v>
      </c>
      <c r="K55" s="25">
        <v>793735280</v>
      </c>
    </row>
    <row r="56" spans="1:11" ht="13.5">
      <c r="A56" s="22" t="s">
        <v>55</v>
      </c>
      <c r="B56" s="6">
        <v>59124001</v>
      </c>
      <c r="C56" s="6">
        <v>18129239</v>
      </c>
      <c r="D56" s="23">
        <v>18941729</v>
      </c>
      <c r="E56" s="24">
        <v>105052000</v>
      </c>
      <c r="F56" s="6">
        <v>0</v>
      </c>
      <c r="G56" s="25">
        <v>0</v>
      </c>
      <c r="H56" s="26">
        <v>0</v>
      </c>
      <c r="I56" s="24">
        <v>44229940</v>
      </c>
      <c r="J56" s="6">
        <v>45826150</v>
      </c>
      <c r="K56" s="25">
        <v>46488040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25667584</v>
      </c>
      <c r="C59" s="6">
        <v>31478048</v>
      </c>
      <c r="D59" s="23">
        <v>49345587</v>
      </c>
      <c r="E59" s="24">
        <v>58144270</v>
      </c>
      <c r="F59" s="6">
        <v>45548880</v>
      </c>
      <c r="G59" s="25">
        <v>45548880</v>
      </c>
      <c r="H59" s="26">
        <v>45548880</v>
      </c>
      <c r="I59" s="24">
        <v>47524130</v>
      </c>
      <c r="J59" s="6">
        <v>50137970</v>
      </c>
      <c r="K59" s="25">
        <v>52895550</v>
      </c>
    </row>
    <row r="60" spans="1:11" ht="13.5">
      <c r="A60" s="33" t="s">
        <v>58</v>
      </c>
      <c r="B60" s="6">
        <v>52910446</v>
      </c>
      <c r="C60" s="6">
        <v>24704000</v>
      </c>
      <c r="D60" s="23">
        <v>84581000</v>
      </c>
      <c r="E60" s="24">
        <v>30114090</v>
      </c>
      <c r="F60" s="6">
        <v>26076280</v>
      </c>
      <c r="G60" s="25">
        <v>26076280</v>
      </c>
      <c r="H60" s="26">
        <v>26076280</v>
      </c>
      <c r="I60" s="24">
        <v>26629780</v>
      </c>
      <c r="J60" s="6">
        <v>27269560</v>
      </c>
      <c r="K60" s="25">
        <v>27944470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887</v>
      </c>
      <c r="C62" s="92">
        <v>7670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8537</v>
      </c>
      <c r="C63" s="92">
        <v>14302</v>
      </c>
      <c r="D63" s="93">
        <v>0</v>
      </c>
      <c r="E63" s="91">
        <v>2000</v>
      </c>
      <c r="F63" s="92">
        <v>2000</v>
      </c>
      <c r="G63" s="93">
        <v>2000</v>
      </c>
      <c r="H63" s="94">
        <v>2000</v>
      </c>
      <c r="I63" s="91">
        <v>2000</v>
      </c>
      <c r="J63" s="92">
        <v>2000</v>
      </c>
      <c r="K63" s="93">
        <v>1500</v>
      </c>
    </row>
    <row r="64" spans="1:11" ht="13.5">
      <c r="A64" s="90" t="s">
        <v>62</v>
      </c>
      <c r="B64" s="91">
        <v>9408</v>
      </c>
      <c r="C64" s="92">
        <v>36415</v>
      </c>
      <c r="D64" s="93">
        <v>38340</v>
      </c>
      <c r="E64" s="91">
        <v>0</v>
      </c>
      <c r="F64" s="92">
        <v>0</v>
      </c>
      <c r="G64" s="93">
        <v>0</v>
      </c>
      <c r="H64" s="94">
        <v>0</v>
      </c>
      <c r="I64" s="91">
        <v>38961</v>
      </c>
      <c r="J64" s="92">
        <v>39959</v>
      </c>
      <c r="K64" s="93">
        <v>41010</v>
      </c>
    </row>
    <row r="65" spans="1:11" ht="13.5">
      <c r="A65" s="90" t="s">
        <v>63</v>
      </c>
      <c r="B65" s="91">
        <v>20000</v>
      </c>
      <c r="C65" s="92">
        <v>20000</v>
      </c>
      <c r="D65" s="93">
        <v>20000</v>
      </c>
      <c r="E65" s="91">
        <v>0</v>
      </c>
      <c r="F65" s="92">
        <v>0</v>
      </c>
      <c r="G65" s="93">
        <v>0</v>
      </c>
      <c r="H65" s="94">
        <v>0</v>
      </c>
      <c r="I65" s="91">
        <v>20000</v>
      </c>
      <c r="J65" s="92">
        <v>20000</v>
      </c>
      <c r="K65" s="93">
        <v>20000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0.7466934906026755</v>
      </c>
      <c r="C70" s="5">
        <f aca="true" t="shared" si="8" ref="C70:K70">IF(ISERROR(C71/C72),0,(C71/C72))</f>
        <v>0.7572538030984964</v>
      </c>
      <c r="D70" s="5">
        <f t="shared" si="8"/>
        <v>0.731487941982443</v>
      </c>
      <c r="E70" s="5">
        <f t="shared" si="8"/>
        <v>0.8258199288941529</v>
      </c>
      <c r="F70" s="5">
        <f t="shared" si="8"/>
        <v>0.8192021373949278</v>
      </c>
      <c r="G70" s="5">
        <f t="shared" si="8"/>
        <v>0.8192021373949278</v>
      </c>
      <c r="H70" s="5">
        <f t="shared" si="8"/>
        <v>0.7226877958025547</v>
      </c>
      <c r="I70" s="5">
        <f t="shared" si="8"/>
        <v>0.814967609843831</v>
      </c>
      <c r="J70" s="5">
        <f t="shared" si="8"/>
        <v>0.8344161117219223</v>
      </c>
      <c r="K70" s="5">
        <f t="shared" si="8"/>
        <v>0.8420664614480835</v>
      </c>
    </row>
    <row r="71" spans="1:11" ht="12.75" hidden="1">
      <c r="A71" s="1" t="s">
        <v>103</v>
      </c>
      <c r="B71" s="1">
        <f>+B83</f>
        <v>488426598</v>
      </c>
      <c r="C71" s="1">
        <f aca="true" t="shared" si="9" ref="C71:K71">+C83</f>
        <v>538887066</v>
      </c>
      <c r="D71" s="1">
        <f t="shared" si="9"/>
        <v>549850338</v>
      </c>
      <c r="E71" s="1">
        <f t="shared" si="9"/>
        <v>774831808</v>
      </c>
      <c r="F71" s="1">
        <f t="shared" si="9"/>
        <v>708760623</v>
      </c>
      <c r="G71" s="1">
        <f t="shared" si="9"/>
        <v>708760623</v>
      </c>
      <c r="H71" s="1">
        <f t="shared" si="9"/>
        <v>600900520</v>
      </c>
      <c r="I71" s="1">
        <f t="shared" si="9"/>
        <v>762688000</v>
      </c>
      <c r="J71" s="1">
        <f t="shared" si="9"/>
        <v>814069000</v>
      </c>
      <c r="K71" s="1">
        <f t="shared" si="9"/>
        <v>861995000</v>
      </c>
    </row>
    <row r="72" spans="1:11" ht="12.75" hidden="1">
      <c r="A72" s="1" t="s">
        <v>104</v>
      </c>
      <c r="B72" s="1">
        <f>+B77</f>
        <v>654119266</v>
      </c>
      <c r="C72" s="1">
        <f aca="true" t="shared" si="10" ref="C72:K72">+C77</f>
        <v>711633357</v>
      </c>
      <c r="D72" s="1">
        <f t="shared" si="10"/>
        <v>751687494</v>
      </c>
      <c r="E72" s="1">
        <f t="shared" si="10"/>
        <v>938257580</v>
      </c>
      <c r="F72" s="1">
        <f t="shared" si="10"/>
        <v>865184050</v>
      </c>
      <c r="G72" s="1">
        <f t="shared" si="10"/>
        <v>865184050</v>
      </c>
      <c r="H72" s="1">
        <f t="shared" si="10"/>
        <v>831480099</v>
      </c>
      <c r="I72" s="1">
        <f t="shared" si="10"/>
        <v>935850690</v>
      </c>
      <c r="J72" s="1">
        <f t="shared" si="10"/>
        <v>975615150</v>
      </c>
      <c r="K72" s="1">
        <f t="shared" si="10"/>
        <v>1023666230</v>
      </c>
    </row>
    <row r="73" spans="1:11" ht="12.75" hidden="1">
      <c r="A73" s="1" t="s">
        <v>105</v>
      </c>
      <c r="B73" s="1">
        <f>+B74</f>
        <v>-4088831.6666666567</v>
      </c>
      <c r="C73" s="1">
        <f aca="true" t="shared" si="11" ref="C73:K73">+(C78+C80+C81+C82)-(B78+B80+B81+B82)</f>
        <v>20975790</v>
      </c>
      <c r="D73" s="1">
        <f t="shared" si="11"/>
        <v>7639761</v>
      </c>
      <c r="E73" s="1">
        <f t="shared" si="11"/>
        <v>144691462</v>
      </c>
      <c r="F73" s="1">
        <f>+(F78+F80+F81+F82)-(D78+D80+D81+D82)</f>
        <v>163733462</v>
      </c>
      <c r="G73" s="1">
        <f>+(G78+G80+G81+G82)-(D78+D80+D81+D82)</f>
        <v>163733462</v>
      </c>
      <c r="H73" s="1">
        <f>+(H78+H80+H81+H82)-(D78+D80+D81+D82)</f>
        <v>66353772</v>
      </c>
      <c r="I73" s="1">
        <f>+(I78+I80+I81+I82)-(E78+E80+E81+E82)</f>
        <v>46783000</v>
      </c>
      <c r="J73" s="1">
        <f t="shared" si="11"/>
        <v>30134000</v>
      </c>
      <c r="K73" s="1">
        <f t="shared" si="11"/>
        <v>32317000</v>
      </c>
    </row>
    <row r="74" spans="1:11" ht="12.75" hidden="1">
      <c r="A74" s="1" t="s">
        <v>106</v>
      </c>
      <c r="B74" s="1">
        <f>+TREND(C74:E74)</f>
        <v>-4088831.6666666567</v>
      </c>
      <c r="C74" s="1">
        <f>+C73</f>
        <v>20975790</v>
      </c>
      <c r="D74" s="1">
        <f aca="true" t="shared" si="12" ref="D74:K74">+D73</f>
        <v>7639761</v>
      </c>
      <c r="E74" s="1">
        <f t="shared" si="12"/>
        <v>144691462</v>
      </c>
      <c r="F74" s="1">
        <f t="shared" si="12"/>
        <v>163733462</v>
      </c>
      <c r="G74" s="1">
        <f t="shared" si="12"/>
        <v>163733462</v>
      </c>
      <c r="H74" s="1">
        <f t="shared" si="12"/>
        <v>66353772</v>
      </c>
      <c r="I74" s="1">
        <f t="shared" si="12"/>
        <v>46783000</v>
      </c>
      <c r="J74" s="1">
        <f t="shared" si="12"/>
        <v>30134000</v>
      </c>
      <c r="K74" s="1">
        <f t="shared" si="12"/>
        <v>32317000</v>
      </c>
    </row>
    <row r="75" spans="1:11" ht="12.75" hidden="1">
      <c r="A75" s="1" t="s">
        <v>107</v>
      </c>
      <c r="B75" s="1">
        <f>+B84-(((B80+B81+B78)*B70)-B79)</f>
        <v>134921541.25700715</v>
      </c>
      <c r="C75" s="1">
        <f aca="true" t="shared" si="13" ref="C75:K75">+C84-(((C80+C81+C78)*C70)-C79)</f>
        <v>154625540.31496143</v>
      </c>
      <c r="D75" s="1">
        <f t="shared" si="13"/>
        <v>146813766.65374306</v>
      </c>
      <c r="E75" s="1">
        <f t="shared" si="13"/>
        <v>-27085937.969494462</v>
      </c>
      <c r="F75" s="1">
        <f t="shared" si="13"/>
        <v>-158171982.3553775</v>
      </c>
      <c r="G75" s="1">
        <f t="shared" si="13"/>
        <v>-158171982.3553775</v>
      </c>
      <c r="H75" s="1">
        <f t="shared" si="13"/>
        <v>20165654.224941492</v>
      </c>
      <c r="I75" s="1">
        <f t="shared" si="13"/>
        <v>-60529354.77803624</v>
      </c>
      <c r="J75" s="1">
        <f t="shared" si="13"/>
        <v>-112982757.25889456</v>
      </c>
      <c r="K75" s="1">
        <f t="shared" si="13"/>
        <v>-145018488.09226614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654119266</v>
      </c>
      <c r="C77" s="3">
        <v>711633357</v>
      </c>
      <c r="D77" s="3">
        <v>751687494</v>
      </c>
      <c r="E77" s="3">
        <v>938257580</v>
      </c>
      <c r="F77" s="3">
        <v>865184050</v>
      </c>
      <c r="G77" s="3">
        <v>865184050</v>
      </c>
      <c r="H77" s="3">
        <v>831480099</v>
      </c>
      <c r="I77" s="3">
        <v>935850690</v>
      </c>
      <c r="J77" s="3">
        <v>975615150</v>
      </c>
      <c r="K77" s="3">
        <v>1023666230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189373755</v>
      </c>
      <c r="C79" s="3">
        <v>225941523</v>
      </c>
      <c r="D79" s="3">
        <v>235403936</v>
      </c>
      <c r="E79" s="3">
        <v>166400000</v>
      </c>
      <c r="F79" s="3">
        <v>156400000</v>
      </c>
      <c r="G79" s="3">
        <v>156400000</v>
      </c>
      <c r="H79" s="3">
        <v>227039958</v>
      </c>
      <c r="I79" s="3">
        <v>187737000</v>
      </c>
      <c r="J79" s="3">
        <v>160377000</v>
      </c>
      <c r="K79" s="3">
        <v>150402000</v>
      </c>
    </row>
    <row r="80" spans="1:11" ht="12.75" hidden="1">
      <c r="A80" s="2" t="s">
        <v>67</v>
      </c>
      <c r="B80" s="3">
        <v>125621080</v>
      </c>
      <c r="C80" s="3">
        <v>147923830</v>
      </c>
      <c r="D80" s="3">
        <v>142215392</v>
      </c>
      <c r="E80" s="3">
        <v>331956000</v>
      </c>
      <c r="F80" s="3">
        <v>350998000</v>
      </c>
      <c r="G80" s="3">
        <v>350998000</v>
      </c>
      <c r="H80" s="3">
        <v>196428617</v>
      </c>
      <c r="I80" s="3">
        <v>339686000</v>
      </c>
      <c r="J80" s="3">
        <v>357829000</v>
      </c>
      <c r="K80" s="3">
        <v>378227000</v>
      </c>
    </row>
    <row r="81" spans="1:11" ht="12.75" hidden="1">
      <c r="A81" s="2" t="s">
        <v>68</v>
      </c>
      <c r="B81" s="3">
        <v>63041625</v>
      </c>
      <c r="C81" s="3">
        <v>63483471</v>
      </c>
      <c r="D81" s="3">
        <v>77930642</v>
      </c>
      <c r="E81" s="3">
        <v>33000000</v>
      </c>
      <c r="F81" s="3">
        <v>33000000</v>
      </c>
      <c r="G81" s="3">
        <v>33000000</v>
      </c>
      <c r="H81" s="3">
        <v>89828194</v>
      </c>
      <c r="I81" s="3">
        <v>74953000</v>
      </c>
      <c r="J81" s="3">
        <v>86944000</v>
      </c>
      <c r="K81" s="3">
        <v>98863000</v>
      </c>
    </row>
    <row r="82" spans="1:11" ht="12.75" hidden="1">
      <c r="A82" s="2" t="s">
        <v>69</v>
      </c>
      <c r="B82" s="3">
        <v>5886282</v>
      </c>
      <c r="C82" s="3">
        <v>4117476</v>
      </c>
      <c r="D82" s="3">
        <v>3018504</v>
      </c>
      <c r="E82" s="3">
        <v>2900000</v>
      </c>
      <c r="F82" s="3">
        <v>2900000</v>
      </c>
      <c r="G82" s="3">
        <v>2900000</v>
      </c>
      <c r="H82" s="3">
        <v>3261499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488426598</v>
      </c>
      <c r="C83" s="3">
        <v>538887066</v>
      </c>
      <c r="D83" s="3">
        <v>549850338</v>
      </c>
      <c r="E83" s="3">
        <v>774831808</v>
      </c>
      <c r="F83" s="3">
        <v>708760623</v>
      </c>
      <c r="G83" s="3">
        <v>708760623</v>
      </c>
      <c r="H83" s="3">
        <v>600900520</v>
      </c>
      <c r="I83" s="3">
        <v>762688000</v>
      </c>
      <c r="J83" s="3">
        <v>814069000</v>
      </c>
      <c r="K83" s="3">
        <v>861995000</v>
      </c>
    </row>
    <row r="84" spans="1:11" ht="12.75" hidden="1">
      <c r="A84" s="2" t="s">
        <v>71</v>
      </c>
      <c r="B84" s="3">
        <v>86421000</v>
      </c>
      <c r="C84" s="3">
        <v>88773000</v>
      </c>
      <c r="D84" s="3">
        <v>72444000</v>
      </c>
      <c r="E84" s="3">
        <v>107902000</v>
      </c>
      <c r="F84" s="3">
        <v>0</v>
      </c>
      <c r="G84" s="3">
        <v>0</v>
      </c>
      <c r="H84" s="3">
        <v>0</v>
      </c>
      <c r="I84" s="3">
        <v>89651000</v>
      </c>
      <c r="J84" s="3">
        <v>97766000</v>
      </c>
      <c r="K84" s="3">
        <v>106321000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21152561</v>
      </c>
      <c r="C5" s="6">
        <v>22693193</v>
      </c>
      <c r="D5" s="23">
        <v>0</v>
      </c>
      <c r="E5" s="24">
        <v>28804973</v>
      </c>
      <c r="F5" s="6">
        <v>28804972</v>
      </c>
      <c r="G5" s="25">
        <v>28804972</v>
      </c>
      <c r="H5" s="26">
        <v>0</v>
      </c>
      <c r="I5" s="24">
        <v>30533270</v>
      </c>
      <c r="J5" s="6">
        <v>32365267</v>
      </c>
      <c r="K5" s="25">
        <v>34307183</v>
      </c>
    </row>
    <row r="6" spans="1:11" ht="13.5">
      <c r="A6" s="22" t="s">
        <v>18</v>
      </c>
      <c r="B6" s="6">
        <v>61461665</v>
      </c>
      <c r="C6" s="6">
        <v>65138739</v>
      </c>
      <c r="D6" s="23">
        <v>0</v>
      </c>
      <c r="E6" s="24">
        <v>57062427</v>
      </c>
      <c r="F6" s="6">
        <v>57186171</v>
      </c>
      <c r="G6" s="25">
        <v>57186171</v>
      </c>
      <c r="H6" s="26">
        <v>0</v>
      </c>
      <c r="I6" s="24">
        <v>67199128</v>
      </c>
      <c r="J6" s="6">
        <v>69244821</v>
      </c>
      <c r="K6" s="25">
        <v>73399511</v>
      </c>
    </row>
    <row r="7" spans="1:11" ht="13.5">
      <c r="A7" s="22" t="s">
        <v>19</v>
      </c>
      <c r="B7" s="6">
        <v>91143</v>
      </c>
      <c r="C7" s="6">
        <v>236187</v>
      </c>
      <c r="D7" s="23">
        <v>0</v>
      </c>
      <c r="E7" s="24">
        <v>214243</v>
      </c>
      <c r="F7" s="6">
        <v>2164243</v>
      </c>
      <c r="G7" s="25">
        <v>2164243</v>
      </c>
      <c r="H7" s="26">
        <v>0</v>
      </c>
      <c r="I7" s="24">
        <v>205453</v>
      </c>
      <c r="J7" s="6">
        <v>217780</v>
      </c>
      <c r="K7" s="25">
        <v>230847</v>
      </c>
    </row>
    <row r="8" spans="1:11" ht="13.5">
      <c r="A8" s="22" t="s">
        <v>20</v>
      </c>
      <c r="B8" s="6">
        <v>83705052</v>
      </c>
      <c r="C8" s="6">
        <v>86948674</v>
      </c>
      <c r="D8" s="23">
        <v>0</v>
      </c>
      <c r="E8" s="24">
        <v>83172000</v>
      </c>
      <c r="F8" s="6">
        <v>83172000</v>
      </c>
      <c r="G8" s="25">
        <v>83172000</v>
      </c>
      <c r="H8" s="26">
        <v>0</v>
      </c>
      <c r="I8" s="24">
        <v>88694000</v>
      </c>
      <c r="J8" s="6">
        <v>97656000</v>
      </c>
      <c r="K8" s="25">
        <v>106101000</v>
      </c>
    </row>
    <row r="9" spans="1:11" ht="13.5">
      <c r="A9" s="22" t="s">
        <v>21</v>
      </c>
      <c r="B9" s="6">
        <v>24322373</v>
      </c>
      <c r="C9" s="6">
        <v>30157974</v>
      </c>
      <c r="D9" s="23">
        <v>0</v>
      </c>
      <c r="E9" s="24">
        <v>33875662</v>
      </c>
      <c r="F9" s="6">
        <v>29326958</v>
      </c>
      <c r="G9" s="25">
        <v>29326958</v>
      </c>
      <c r="H9" s="26">
        <v>0</v>
      </c>
      <c r="I9" s="24">
        <v>30116731</v>
      </c>
      <c r="J9" s="6">
        <v>31923734</v>
      </c>
      <c r="K9" s="25">
        <v>33839157</v>
      </c>
    </row>
    <row r="10" spans="1:11" ht="25.5">
      <c r="A10" s="27" t="s">
        <v>96</v>
      </c>
      <c r="B10" s="28">
        <f>SUM(B5:B9)</f>
        <v>190732794</v>
      </c>
      <c r="C10" s="29">
        <f aca="true" t="shared" si="0" ref="C10:K10">SUM(C5:C9)</f>
        <v>205174767</v>
      </c>
      <c r="D10" s="30">
        <f t="shared" si="0"/>
        <v>0</v>
      </c>
      <c r="E10" s="28">
        <f t="shared" si="0"/>
        <v>203129305</v>
      </c>
      <c r="F10" s="29">
        <f t="shared" si="0"/>
        <v>200654344</v>
      </c>
      <c r="G10" s="31">
        <f t="shared" si="0"/>
        <v>200654344</v>
      </c>
      <c r="H10" s="32">
        <f t="shared" si="0"/>
        <v>0</v>
      </c>
      <c r="I10" s="28">
        <f t="shared" si="0"/>
        <v>216748582</v>
      </c>
      <c r="J10" s="29">
        <f t="shared" si="0"/>
        <v>231407602</v>
      </c>
      <c r="K10" s="31">
        <f t="shared" si="0"/>
        <v>247877698</v>
      </c>
    </row>
    <row r="11" spans="1:11" ht="13.5">
      <c r="A11" s="22" t="s">
        <v>22</v>
      </c>
      <c r="B11" s="6">
        <v>73311313</v>
      </c>
      <c r="C11" s="6">
        <v>77102233</v>
      </c>
      <c r="D11" s="23">
        <v>0</v>
      </c>
      <c r="E11" s="24">
        <v>85790601</v>
      </c>
      <c r="F11" s="6">
        <v>85790605</v>
      </c>
      <c r="G11" s="25">
        <v>85790605</v>
      </c>
      <c r="H11" s="26">
        <v>0</v>
      </c>
      <c r="I11" s="24">
        <v>98785870</v>
      </c>
      <c r="J11" s="6">
        <v>104083021</v>
      </c>
      <c r="K11" s="25">
        <v>110291117</v>
      </c>
    </row>
    <row r="12" spans="1:11" ht="13.5">
      <c r="A12" s="22" t="s">
        <v>23</v>
      </c>
      <c r="B12" s="6">
        <v>4946053</v>
      </c>
      <c r="C12" s="6">
        <v>5613522</v>
      </c>
      <c r="D12" s="23">
        <v>0</v>
      </c>
      <c r="E12" s="24">
        <v>5985277</v>
      </c>
      <c r="F12" s="6">
        <v>5985277</v>
      </c>
      <c r="G12" s="25">
        <v>5985277</v>
      </c>
      <c r="H12" s="26">
        <v>0</v>
      </c>
      <c r="I12" s="24">
        <v>6380553</v>
      </c>
      <c r="J12" s="6">
        <v>6763386</v>
      </c>
      <c r="K12" s="25">
        <v>7169190</v>
      </c>
    </row>
    <row r="13" spans="1:11" ht="13.5">
      <c r="A13" s="22" t="s">
        <v>97</v>
      </c>
      <c r="B13" s="6">
        <v>37286363</v>
      </c>
      <c r="C13" s="6">
        <v>38259177</v>
      </c>
      <c r="D13" s="23">
        <v>0</v>
      </c>
      <c r="E13" s="24">
        <v>38259177</v>
      </c>
      <c r="F13" s="6">
        <v>38259177</v>
      </c>
      <c r="G13" s="25">
        <v>38259177</v>
      </c>
      <c r="H13" s="26">
        <v>0</v>
      </c>
      <c r="I13" s="24">
        <v>5000000</v>
      </c>
      <c r="J13" s="6">
        <v>5300000</v>
      </c>
      <c r="K13" s="25">
        <v>5618000</v>
      </c>
    </row>
    <row r="14" spans="1:11" ht="13.5">
      <c r="A14" s="22" t="s">
        <v>24</v>
      </c>
      <c r="B14" s="6">
        <v>12101882</v>
      </c>
      <c r="C14" s="6">
        <v>21271001</v>
      </c>
      <c r="D14" s="23">
        <v>0</v>
      </c>
      <c r="E14" s="24">
        <v>3298072</v>
      </c>
      <c r="F14" s="6">
        <v>3298072</v>
      </c>
      <c r="G14" s="25">
        <v>3298072</v>
      </c>
      <c r="H14" s="26">
        <v>0</v>
      </c>
      <c r="I14" s="24">
        <v>3000000</v>
      </c>
      <c r="J14" s="6">
        <v>3499254</v>
      </c>
      <c r="K14" s="25">
        <v>3712709</v>
      </c>
    </row>
    <row r="15" spans="1:11" ht="13.5">
      <c r="A15" s="22" t="s">
        <v>25</v>
      </c>
      <c r="B15" s="6">
        <v>23768637</v>
      </c>
      <c r="C15" s="6">
        <v>45946294</v>
      </c>
      <c r="D15" s="23">
        <v>0</v>
      </c>
      <c r="E15" s="24">
        <v>6000000</v>
      </c>
      <c r="F15" s="6">
        <v>4000000</v>
      </c>
      <c r="G15" s="25">
        <v>4000000</v>
      </c>
      <c r="H15" s="26">
        <v>0</v>
      </c>
      <c r="I15" s="24">
        <v>4000000</v>
      </c>
      <c r="J15" s="6">
        <v>4240000</v>
      </c>
      <c r="K15" s="25">
        <v>4494400</v>
      </c>
    </row>
    <row r="16" spans="1:11" ht="13.5">
      <c r="A16" s="33" t="s">
        <v>26</v>
      </c>
      <c r="B16" s="6">
        <v>3547907</v>
      </c>
      <c r="C16" s="6">
        <v>9595124</v>
      </c>
      <c r="D16" s="23">
        <v>0</v>
      </c>
      <c r="E16" s="24">
        <v>10000000</v>
      </c>
      <c r="F16" s="6">
        <v>10000000</v>
      </c>
      <c r="G16" s="25">
        <v>10000000</v>
      </c>
      <c r="H16" s="26">
        <v>0</v>
      </c>
      <c r="I16" s="24">
        <v>10000000</v>
      </c>
      <c r="J16" s="6">
        <v>10600000</v>
      </c>
      <c r="K16" s="25">
        <v>11236000</v>
      </c>
    </row>
    <row r="17" spans="1:11" ht="13.5">
      <c r="A17" s="22" t="s">
        <v>27</v>
      </c>
      <c r="B17" s="6">
        <v>109240045</v>
      </c>
      <c r="C17" s="6">
        <v>70103722</v>
      </c>
      <c r="D17" s="23">
        <v>0</v>
      </c>
      <c r="E17" s="24">
        <v>64197881</v>
      </c>
      <c r="F17" s="6">
        <v>62044057</v>
      </c>
      <c r="G17" s="25">
        <v>62044057</v>
      </c>
      <c r="H17" s="26">
        <v>0</v>
      </c>
      <c r="I17" s="24">
        <v>43681524</v>
      </c>
      <c r="J17" s="6">
        <v>46741998</v>
      </c>
      <c r="K17" s="25">
        <v>46935695</v>
      </c>
    </row>
    <row r="18" spans="1:11" ht="13.5">
      <c r="A18" s="34" t="s">
        <v>28</v>
      </c>
      <c r="B18" s="35">
        <f>SUM(B11:B17)</f>
        <v>264202200</v>
      </c>
      <c r="C18" s="36">
        <f aca="true" t="shared" si="1" ref="C18:K18">SUM(C11:C17)</f>
        <v>267891073</v>
      </c>
      <c r="D18" s="37">
        <f t="shared" si="1"/>
        <v>0</v>
      </c>
      <c r="E18" s="35">
        <f t="shared" si="1"/>
        <v>213531008</v>
      </c>
      <c r="F18" s="36">
        <f t="shared" si="1"/>
        <v>209377188</v>
      </c>
      <c r="G18" s="38">
        <f t="shared" si="1"/>
        <v>209377188</v>
      </c>
      <c r="H18" s="39">
        <f t="shared" si="1"/>
        <v>0</v>
      </c>
      <c r="I18" s="35">
        <f t="shared" si="1"/>
        <v>170847947</v>
      </c>
      <c r="J18" s="36">
        <f t="shared" si="1"/>
        <v>181227659</v>
      </c>
      <c r="K18" s="38">
        <f t="shared" si="1"/>
        <v>189457111</v>
      </c>
    </row>
    <row r="19" spans="1:11" ht="13.5">
      <c r="A19" s="34" t="s">
        <v>29</v>
      </c>
      <c r="B19" s="40">
        <f>+B10-B18</f>
        <v>-73469406</v>
      </c>
      <c r="C19" s="41">
        <f aca="true" t="shared" si="2" ref="C19:K19">+C10-C18</f>
        <v>-62716306</v>
      </c>
      <c r="D19" s="42">
        <f t="shared" si="2"/>
        <v>0</v>
      </c>
      <c r="E19" s="40">
        <f t="shared" si="2"/>
        <v>-10401703</v>
      </c>
      <c r="F19" s="41">
        <f t="shared" si="2"/>
        <v>-8722844</v>
      </c>
      <c r="G19" s="43">
        <f t="shared" si="2"/>
        <v>-8722844</v>
      </c>
      <c r="H19" s="44">
        <f t="shared" si="2"/>
        <v>0</v>
      </c>
      <c r="I19" s="40">
        <f t="shared" si="2"/>
        <v>45900635</v>
      </c>
      <c r="J19" s="41">
        <f t="shared" si="2"/>
        <v>50179943</v>
      </c>
      <c r="K19" s="43">
        <f t="shared" si="2"/>
        <v>58420587</v>
      </c>
    </row>
    <row r="20" spans="1:11" ht="13.5">
      <c r="A20" s="22" t="s">
        <v>30</v>
      </c>
      <c r="B20" s="24">
        <v>18508416</v>
      </c>
      <c r="C20" s="6">
        <v>12635910</v>
      </c>
      <c r="D20" s="23">
        <v>0</v>
      </c>
      <c r="E20" s="24">
        <v>32080000</v>
      </c>
      <c r="F20" s="6">
        <v>32080000</v>
      </c>
      <c r="G20" s="25">
        <v>32080000</v>
      </c>
      <c r="H20" s="26">
        <v>0</v>
      </c>
      <c r="I20" s="24">
        <v>37064000</v>
      </c>
      <c r="J20" s="6">
        <v>35004000</v>
      </c>
      <c r="K20" s="25">
        <v>29897000</v>
      </c>
    </row>
    <row r="21" spans="1:11" ht="13.5">
      <c r="A21" s="22" t="s">
        <v>98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99</v>
      </c>
      <c r="B22" s="51">
        <f>SUM(B19:B21)</f>
        <v>-54960990</v>
      </c>
      <c r="C22" s="52">
        <f aca="true" t="shared" si="3" ref="C22:K22">SUM(C19:C21)</f>
        <v>-50080396</v>
      </c>
      <c r="D22" s="53">
        <f t="shared" si="3"/>
        <v>0</v>
      </c>
      <c r="E22" s="51">
        <f t="shared" si="3"/>
        <v>21678297</v>
      </c>
      <c r="F22" s="52">
        <f t="shared" si="3"/>
        <v>23357156</v>
      </c>
      <c r="G22" s="54">
        <f t="shared" si="3"/>
        <v>23357156</v>
      </c>
      <c r="H22" s="55">
        <f t="shared" si="3"/>
        <v>0</v>
      </c>
      <c r="I22" s="51">
        <f t="shared" si="3"/>
        <v>82964635</v>
      </c>
      <c r="J22" s="52">
        <f t="shared" si="3"/>
        <v>85183943</v>
      </c>
      <c r="K22" s="54">
        <f t="shared" si="3"/>
        <v>88317587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-54960990</v>
      </c>
      <c r="C24" s="41">
        <f aca="true" t="shared" si="4" ref="C24:K24">SUM(C22:C23)</f>
        <v>-50080396</v>
      </c>
      <c r="D24" s="42">
        <f t="shared" si="4"/>
        <v>0</v>
      </c>
      <c r="E24" s="40">
        <f t="shared" si="4"/>
        <v>21678297</v>
      </c>
      <c r="F24" s="41">
        <f t="shared" si="4"/>
        <v>23357156</v>
      </c>
      <c r="G24" s="43">
        <f t="shared" si="4"/>
        <v>23357156</v>
      </c>
      <c r="H24" s="44">
        <f t="shared" si="4"/>
        <v>0</v>
      </c>
      <c r="I24" s="40">
        <f t="shared" si="4"/>
        <v>82964635</v>
      </c>
      <c r="J24" s="41">
        <f t="shared" si="4"/>
        <v>85183943</v>
      </c>
      <c r="K24" s="43">
        <f t="shared" si="4"/>
        <v>88317587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14082654</v>
      </c>
      <c r="C27" s="7">
        <v>9031915</v>
      </c>
      <c r="D27" s="64">
        <v>0</v>
      </c>
      <c r="E27" s="65">
        <v>33091914</v>
      </c>
      <c r="F27" s="7">
        <v>33341913</v>
      </c>
      <c r="G27" s="66">
        <v>33341913</v>
      </c>
      <c r="H27" s="67">
        <v>0</v>
      </c>
      <c r="I27" s="65">
        <v>47060800</v>
      </c>
      <c r="J27" s="7">
        <v>45013800</v>
      </c>
      <c r="K27" s="66">
        <v>40524192</v>
      </c>
    </row>
    <row r="28" spans="1:11" ht="13.5">
      <c r="A28" s="68" t="s">
        <v>30</v>
      </c>
      <c r="B28" s="6">
        <v>12656687</v>
      </c>
      <c r="C28" s="6">
        <v>8051791</v>
      </c>
      <c r="D28" s="23">
        <v>0</v>
      </c>
      <c r="E28" s="24">
        <v>31091914</v>
      </c>
      <c r="F28" s="6">
        <v>31091913</v>
      </c>
      <c r="G28" s="25">
        <v>31091913</v>
      </c>
      <c r="H28" s="26">
        <v>0</v>
      </c>
      <c r="I28" s="24">
        <v>36360800</v>
      </c>
      <c r="J28" s="6">
        <v>33881800</v>
      </c>
      <c r="K28" s="25">
        <v>28722150</v>
      </c>
    </row>
    <row r="29" spans="1:11" ht="13.5">
      <c r="A29" s="22" t="s">
        <v>101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1425967</v>
      </c>
      <c r="C31" s="6">
        <v>980124</v>
      </c>
      <c r="D31" s="23">
        <v>0</v>
      </c>
      <c r="E31" s="24">
        <v>2000000</v>
      </c>
      <c r="F31" s="6">
        <v>2250000</v>
      </c>
      <c r="G31" s="25">
        <v>2250000</v>
      </c>
      <c r="H31" s="26">
        <v>0</v>
      </c>
      <c r="I31" s="24">
        <v>10700000</v>
      </c>
      <c r="J31" s="6">
        <v>11132000</v>
      </c>
      <c r="K31" s="25">
        <v>11802042</v>
      </c>
    </row>
    <row r="32" spans="1:11" ht="13.5">
      <c r="A32" s="34" t="s">
        <v>36</v>
      </c>
      <c r="B32" s="7">
        <f>SUM(B28:B31)</f>
        <v>14082654</v>
      </c>
      <c r="C32" s="7">
        <f aca="true" t="shared" si="5" ref="C32:K32">SUM(C28:C31)</f>
        <v>9031915</v>
      </c>
      <c r="D32" s="64">
        <f t="shared" si="5"/>
        <v>0</v>
      </c>
      <c r="E32" s="65">
        <f t="shared" si="5"/>
        <v>33091914</v>
      </c>
      <c r="F32" s="7">
        <f t="shared" si="5"/>
        <v>33341913</v>
      </c>
      <c r="G32" s="66">
        <f t="shared" si="5"/>
        <v>33341913</v>
      </c>
      <c r="H32" s="67">
        <f t="shared" si="5"/>
        <v>0</v>
      </c>
      <c r="I32" s="65">
        <f t="shared" si="5"/>
        <v>47060800</v>
      </c>
      <c r="J32" s="7">
        <f t="shared" si="5"/>
        <v>45013800</v>
      </c>
      <c r="K32" s="66">
        <f t="shared" si="5"/>
        <v>40524192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76348630</v>
      </c>
      <c r="C35" s="6">
        <v>144434319</v>
      </c>
      <c r="D35" s="23">
        <v>0</v>
      </c>
      <c r="E35" s="24">
        <v>75615630</v>
      </c>
      <c r="F35" s="6">
        <v>75615630</v>
      </c>
      <c r="G35" s="25">
        <v>75615630</v>
      </c>
      <c r="H35" s="26">
        <v>-1420005</v>
      </c>
      <c r="I35" s="24">
        <v>75165196</v>
      </c>
      <c r="J35" s="6">
        <v>78525166</v>
      </c>
      <c r="K35" s="25">
        <v>83236676</v>
      </c>
    </row>
    <row r="36" spans="1:11" ht="13.5">
      <c r="A36" s="22" t="s">
        <v>39</v>
      </c>
      <c r="B36" s="6">
        <v>776826823</v>
      </c>
      <c r="C36" s="6">
        <v>747598223</v>
      </c>
      <c r="D36" s="23">
        <v>0</v>
      </c>
      <c r="E36" s="24">
        <v>1099118824</v>
      </c>
      <c r="F36" s="6">
        <v>1099118824</v>
      </c>
      <c r="G36" s="25">
        <v>1099118824</v>
      </c>
      <c r="H36" s="26">
        <v>0</v>
      </c>
      <c r="I36" s="24">
        <v>871594350</v>
      </c>
      <c r="J36" s="6">
        <v>917924492</v>
      </c>
      <c r="K36" s="25">
        <v>982752158</v>
      </c>
    </row>
    <row r="37" spans="1:11" ht="13.5">
      <c r="A37" s="22" t="s">
        <v>40</v>
      </c>
      <c r="B37" s="6">
        <v>295214101</v>
      </c>
      <c r="C37" s="6">
        <v>376464599</v>
      </c>
      <c r="D37" s="23">
        <v>0</v>
      </c>
      <c r="E37" s="24">
        <v>60347381</v>
      </c>
      <c r="F37" s="6">
        <v>60347381</v>
      </c>
      <c r="G37" s="25">
        <v>60347381</v>
      </c>
      <c r="H37" s="26">
        <v>9242908</v>
      </c>
      <c r="I37" s="24">
        <v>81452439</v>
      </c>
      <c r="J37" s="6">
        <v>86334916</v>
      </c>
      <c r="K37" s="25">
        <v>94221762</v>
      </c>
    </row>
    <row r="38" spans="1:11" ht="13.5">
      <c r="A38" s="22" t="s">
        <v>41</v>
      </c>
      <c r="B38" s="6">
        <v>25534352</v>
      </c>
      <c r="C38" s="6">
        <v>24896943</v>
      </c>
      <c r="D38" s="23">
        <v>0</v>
      </c>
      <c r="E38" s="24">
        <v>16192432</v>
      </c>
      <c r="F38" s="6">
        <v>26272234</v>
      </c>
      <c r="G38" s="25">
        <v>26272234</v>
      </c>
      <c r="H38" s="26">
        <v>0</v>
      </c>
      <c r="I38" s="24">
        <v>34580730</v>
      </c>
      <c r="J38" s="6">
        <v>37050396</v>
      </c>
      <c r="K38" s="25">
        <v>38668631</v>
      </c>
    </row>
    <row r="39" spans="1:11" ht="13.5">
      <c r="A39" s="22" t="s">
        <v>42</v>
      </c>
      <c r="B39" s="6">
        <v>532427000</v>
      </c>
      <c r="C39" s="6">
        <v>490671000</v>
      </c>
      <c r="D39" s="23">
        <v>0</v>
      </c>
      <c r="E39" s="24">
        <v>1098194641</v>
      </c>
      <c r="F39" s="6">
        <v>1088114839</v>
      </c>
      <c r="G39" s="25">
        <v>1088114839</v>
      </c>
      <c r="H39" s="26">
        <v>-10662913</v>
      </c>
      <c r="I39" s="24">
        <v>830726378</v>
      </c>
      <c r="J39" s="6">
        <v>873064346</v>
      </c>
      <c r="K39" s="25">
        <v>933098440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28436976</v>
      </c>
      <c r="C42" s="6">
        <v>188197</v>
      </c>
      <c r="D42" s="23">
        <v>0</v>
      </c>
      <c r="E42" s="24">
        <v>26669463</v>
      </c>
      <c r="F42" s="6">
        <v>28669465</v>
      </c>
      <c r="G42" s="25">
        <v>28669465</v>
      </c>
      <c r="H42" s="26">
        <v>-75004739</v>
      </c>
      <c r="I42" s="24">
        <v>41925537</v>
      </c>
      <c r="J42" s="6">
        <v>44441070</v>
      </c>
      <c r="K42" s="25">
        <v>47107532</v>
      </c>
    </row>
    <row r="43" spans="1:11" ht="13.5">
      <c r="A43" s="22" t="s">
        <v>45</v>
      </c>
      <c r="B43" s="6">
        <v>-23343427</v>
      </c>
      <c r="C43" s="6">
        <v>-87182</v>
      </c>
      <c r="D43" s="23">
        <v>0</v>
      </c>
      <c r="E43" s="24">
        <v>-33091913</v>
      </c>
      <c r="F43" s="6">
        <v>-33091913</v>
      </c>
      <c r="G43" s="25">
        <v>-33091913</v>
      </c>
      <c r="H43" s="26">
        <v>75595528</v>
      </c>
      <c r="I43" s="24">
        <v>-42060800</v>
      </c>
      <c r="J43" s="6">
        <v>-44584448</v>
      </c>
      <c r="K43" s="25">
        <v>-47259515</v>
      </c>
    </row>
    <row r="44" spans="1:11" ht="13.5">
      <c r="A44" s="22" t="s">
        <v>46</v>
      </c>
      <c r="B44" s="6">
        <v>-3145152</v>
      </c>
      <c r="C44" s="6">
        <v>-529097</v>
      </c>
      <c r="D44" s="23">
        <v>0</v>
      </c>
      <c r="E44" s="24">
        <v>0</v>
      </c>
      <c r="F44" s="6">
        <v>0</v>
      </c>
      <c r="G44" s="25">
        <v>0</v>
      </c>
      <c r="H44" s="26">
        <v>-550000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2012764</v>
      </c>
      <c r="C45" s="7">
        <v>191846</v>
      </c>
      <c r="D45" s="64">
        <v>0</v>
      </c>
      <c r="E45" s="65">
        <v>-6422450</v>
      </c>
      <c r="F45" s="7">
        <v>-4422448</v>
      </c>
      <c r="G45" s="66">
        <v>-4422448</v>
      </c>
      <c r="H45" s="67">
        <v>389157</v>
      </c>
      <c r="I45" s="65">
        <v>392737</v>
      </c>
      <c r="J45" s="7">
        <v>249359</v>
      </c>
      <c r="K45" s="66">
        <v>97376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619928</v>
      </c>
      <c r="C48" s="6">
        <v>635344</v>
      </c>
      <c r="D48" s="23">
        <v>0</v>
      </c>
      <c r="E48" s="24">
        <v>-149858</v>
      </c>
      <c r="F48" s="6">
        <v>-149858</v>
      </c>
      <c r="G48" s="25">
        <v>-149858</v>
      </c>
      <c r="H48" s="26">
        <v>-3143513</v>
      </c>
      <c r="I48" s="24">
        <v>1576959</v>
      </c>
      <c r="J48" s="6">
        <v>567821</v>
      </c>
      <c r="K48" s="25">
        <v>648077</v>
      </c>
    </row>
    <row r="49" spans="1:11" ht="13.5">
      <c r="A49" s="22" t="s">
        <v>50</v>
      </c>
      <c r="B49" s="6">
        <f>+B75</f>
        <v>263458388.01568466</v>
      </c>
      <c r="C49" s="6">
        <f aca="true" t="shared" si="6" ref="C49:K49">+C75</f>
        <v>264827613.52236584</v>
      </c>
      <c r="D49" s="23">
        <f t="shared" si="6"/>
        <v>0</v>
      </c>
      <c r="E49" s="24">
        <f t="shared" si="6"/>
        <v>29756260.667428758</v>
      </c>
      <c r="F49" s="6">
        <f t="shared" si="6"/>
        <v>29535001.301305637</v>
      </c>
      <c r="G49" s="25">
        <f t="shared" si="6"/>
        <v>29535001.301305637</v>
      </c>
      <c r="H49" s="26">
        <f t="shared" si="6"/>
        <v>9242908</v>
      </c>
      <c r="I49" s="24">
        <f t="shared" si="6"/>
        <v>36157325.21253304</v>
      </c>
      <c r="J49" s="6">
        <f t="shared" si="6"/>
        <v>38545846.033517174</v>
      </c>
      <c r="K49" s="25">
        <f t="shared" si="6"/>
        <v>43581270.42283587</v>
      </c>
    </row>
    <row r="50" spans="1:11" ht="13.5">
      <c r="A50" s="34" t="s">
        <v>51</v>
      </c>
      <c r="B50" s="7">
        <f>+B48-B49</f>
        <v>-262838460.01568466</v>
      </c>
      <c r="C50" s="7">
        <f aca="true" t="shared" si="7" ref="C50:K50">+C48-C49</f>
        <v>-264192269.52236584</v>
      </c>
      <c r="D50" s="64">
        <f t="shared" si="7"/>
        <v>0</v>
      </c>
      <c r="E50" s="65">
        <f t="shared" si="7"/>
        <v>-29906118.667428758</v>
      </c>
      <c r="F50" s="7">
        <f t="shared" si="7"/>
        <v>-29684859.301305637</v>
      </c>
      <c r="G50" s="66">
        <f t="shared" si="7"/>
        <v>-29684859.301305637</v>
      </c>
      <c r="H50" s="67">
        <f t="shared" si="7"/>
        <v>-12386421</v>
      </c>
      <c r="I50" s="65">
        <f t="shared" si="7"/>
        <v>-34580366.21253304</v>
      </c>
      <c r="J50" s="7">
        <f t="shared" si="7"/>
        <v>-37978025.033517174</v>
      </c>
      <c r="K50" s="66">
        <f t="shared" si="7"/>
        <v>-42933193.42283587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88435516</v>
      </c>
      <c r="C53" s="6">
        <v>82635954</v>
      </c>
      <c r="D53" s="23">
        <v>0</v>
      </c>
      <c r="E53" s="24">
        <v>1151954914</v>
      </c>
      <c r="F53" s="6">
        <v>1152204913</v>
      </c>
      <c r="G53" s="25">
        <v>1152204913</v>
      </c>
      <c r="H53" s="26">
        <v>1119042702</v>
      </c>
      <c r="I53" s="24">
        <v>47060800</v>
      </c>
      <c r="J53" s="6">
        <v>45013800</v>
      </c>
      <c r="K53" s="25">
        <v>40524192</v>
      </c>
    </row>
    <row r="54" spans="1:11" ht="13.5">
      <c r="A54" s="22" t="s">
        <v>97</v>
      </c>
      <c r="B54" s="6">
        <v>37286363</v>
      </c>
      <c r="C54" s="6">
        <v>38259177</v>
      </c>
      <c r="D54" s="23">
        <v>0</v>
      </c>
      <c r="E54" s="24">
        <v>38259177</v>
      </c>
      <c r="F54" s="6">
        <v>38259177</v>
      </c>
      <c r="G54" s="25">
        <v>38259177</v>
      </c>
      <c r="H54" s="26">
        <v>0</v>
      </c>
      <c r="I54" s="24">
        <v>5000000</v>
      </c>
      <c r="J54" s="6">
        <v>5300000</v>
      </c>
      <c r="K54" s="25">
        <v>5618000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7224071</v>
      </c>
      <c r="F55" s="6">
        <v>7224070</v>
      </c>
      <c r="G55" s="25">
        <v>7224070</v>
      </c>
      <c r="H55" s="26">
        <v>0</v>
      </c>
      <c r="I55" s="24">
        <v>1164830</v>
      </c>
      <c r="J55" s="6">
        <v>1136165</v>
      </c>
      <c r="K55" s="25">
        <v>1200000</v>
      </c>
    </row>
    <row r="56" spans="1:11" ht="13.5">
      <c r="A56" s="22" t="s">
        <v>55</v>
      </c>
      <c r="B56" s="6">
        <v>32876183</v>
      </c>
      <c r="C56" s="6">
        <v>0</v>
      </c>
      <c r="D56" s="23">
        <v>0</v>
      </c>
      <c r="E56" s="24">
        <v>18240255</v>
      </c>
      <c r="F56" s="6">
        <v>16564500</v>
      </c>
      <c r="G56" s="25">
        <v>16564500</v>
      </c>
      <c r="H56" s="26">
        <v>0</v>
      </c>
      <c r="I56" s="24">
        <v>12534500</v>
      </c>
      <c r="J56" s="6">
        <v>13286570</v>
      </c>
      <c r="K56" s="25">
        <v>14083764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19200</v>
      </c>
      <c r="F59" s="6">
        <v>4800</v>
      </c>
      <c r="G59" s="25">
        <v>4800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1300</v>
      </c>
      <c r="D62" s="93">
        <v>0</v>
      </c>
      <c r="E62" s="91">
        <v>600</v>
      </c>
      <c r="F62" s="92">
        <v>600</v>
      </c>
      <c r="G62" s="93">
        <v>600</v>
      </c>
      <c r="H62" s="94">
        <v>0</v>
      </c>
      <c r="I62" s="91">
        <v>2470</v>
      </c>
      <c r="J62" s="92">
        <v>2470</v>
      </c>
      <c r="K62" s="93">
        <v>2470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4270</v>
      </c>
      <c r="J63" s="92">
        <v>4270</v>
      </c>
      <c r="K63" s="93">
        <v>4270</v>
      </c>
    </row>
    <row r="64" spans="1:11" ht="13.5">
      <c r="A64" s="90" t="s">
        <v>62</v>
      </c>
      <c r="B64" s="91">
        <v>0</v>
      </c>
      <c r="C64" s="92">
        <v>2860</v>
      </c>
      <c r="D64" s="93">
        <v>0</v>
      </c>
      <c r="E64" s="91">
        <v>2000</v>
      </c>
      <c r="F64" s="92">
        <v>2000</v>
      </c>
      <c r="G64" s="93">
        <v>2000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4000</v>
      </c>
      <c r="D65" s="93">
        <v>0</v>
      </c>
      <c r="E65" s="91">
        <v>4500</v>
      </c>
      <c r="F65" s="92">
        <v>4500</v>
      </c>
      <c r="G65" s="93">
        <v>4500</v>
      </c>
      <c r="H65" s="94">
        <v>0</v>
      </c>
      <c r="I65" s="91">
        <v>9515</v>
      </c>
      <c r="J65" s="92">
        <v>9515</v>
      </c>
      <c r="K65" s="93">
        <v>9515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0.4004236049297451</v>
      </c>
      <c r="C70" s="5">
        <f aca="true" t="shared" si="8" ref="C70:K70">IF(ISERROR(C71/C72),0,(C71/C72))</f>
        <v>0.7711360798717728</v>
      </c>
      <c r="D70" s="5">
        <f t="shared" si="8"/>
        <v>0</v>
      </c>
      <c r="E70" s="5">
        <f t="shared" si="8"/>
        <v>0.3893963456025206</v>
      </c>
      <c r="F70" s="5">
        <f t="shared" si="8"/>
        <v>0.39236374521984196</v>
      </c>
      <c r="G70" s="5">
        <f t="shared" si="8"/>
        <v>0.39236374521984196</v>
      </c>
      <c r="H70" s="5">
        <f t="shared" si="8"/>
        <v>0</v>
      </c>
      <c r="I70" s="5">
        <f t="shared" si="8"/>
        <v>0.5698392957691433</v>
      </c>
      <c r="J70" s="5">
        <f t="shared" si="8"/>
        <v>0.5785140403885494</v>
      </c>
      <c r="K70" s="5">
        <f t="shared" si="8"/>
        <v>0.5785140348312933</v>
      </c>
    </row>
    <row r="71" spans="1:11" ht="12.75" hidden="1">
      <c r="A71" s="1" t="s">
        <v>103</v>
      </c>
      <c r="B71" s="1">
        <f>+B83</f>
        <v>42258945</v>
      </c>
      <c r="C71" s="1">
        <f aca="true" t="shared" si="9" ref="C71:K71">+C83</f>
        <v>91001731</v>
      </c>
      <c r="D71" s="1">
        <f t="shared" si="9"/>
        <v>0</v>
      </c>
      <c r="E71" s="1">
        <f t="shared" si="9"/>
        <v>45246642</v>
      </c>
      <c r="F71" s="1">
        <f t="shared" si="9"/>
        <v>45246642</v>
      </c>
      <c r="G71" s="1">
        <f t="shared" si="9"/>
        <v>45246642</v>
      </c>
      <c r="H71" s="1">
        <f t="shared" si="9"/>
        <v>74370152</v>
      </c>
      <c r="I71" s="1">
        <f t="shared" si="9"/>
        <v>71209669</v>
      </c>
      <c r="J71" s="1">
        <f t="shared" si="9"/>
        <v>75482250</v>
      </c>
      <c r="K71" s="1">
        <f t="shared" si="9"/>
        <v>80011184</v>
      </c>
    </row>
    <row r="72" spans="1:11" ht="12.75" hidden="1">
      <c r="A72" s="1" t="s">
        <v>104</v>
      </c>
      <c r="B72" s="1">
        <f>+B77</f>
        <v>105535599</v>
      </c>
      <c r="C72" s="1">
        <f aca="true" t="shared" si="10" ref="C72:K72">+C77</f>
        <v>118009951</v>
      </c>
      <c r="D72" s="1">
        <f t="shared" si="10"/>
        <v>0</v>
      </c>
      <c r="E72" s="1">
        <f t="shared" si="10"/>
        <v>116196884</v>
      </c>
      <c r="F72" s="1">
        <f t="shared" si="10"/>
        <v>115318101</v>
      </c>
      <c r="G72" s="1">
        <f t="shared" si="10"/>
        <v>115318101</v>
      </c>
      <c r="H72" s="1">
        <f t="shared" si="10"/>
        <v>0</v>
      </c>
      <c r="I72" s="1">
        <f t="shared" si="10"/>
        <v>124964476</v>
      </c>
      <c r="J72" s="1">
        <f t="shared" si="10"/>
        <v>130476090</v>
      </c>
      <c r="K72" s="1">
        <f t="shared" si="10"/>
        <v>138304655</v>
      </c>
    </row>
    <row r="73" spans="1:11" ht="12.75" hidden="1">
      <c r="A73" s="1" t="s">
        <v>105</v>
      </c>
      <c r="B73" s="1">
        <f>+B74</f>
        <v>-3454577.333333335</v>
      </c>
      <c r="C73" s="1">
        <f aca="true" t="shared" si="11" ref="C73:K73">+(C78+C80+C81+C82)-(B78+B80+B81+B82)</f>
        <v>68125059</v>
      </c>
      <c r="D73" s="1">
        <f t="shared" si="11"/>
        <v>-143403606</v>
      </c>
      <c r="E73" s="1">
        <f t="shared" si="11"/>
        <v>74545547</v>
      </c>
      <c r="F73" s="1">
        <f>+(F78+F80+F81+F82)-(D78+D80+D81+D82)</f>
        <v>74545547</v>
      </c>
      <c r="G73" s="1">
        <f>+(G78+G80+G81+G82)-(D78+D80+D81+D82)</f>
        <v>74545547</v>
      </c>
      <c r="H73" s="1">
        <f>+(H78+H80+H81+H82)-(D78+D80+D81+D82)</f>
        <v>1723508</v>
      </c>
      <c r="I73" s="1">
        <f>+(I78+I80+I81+I82)-(E78+E80+E81+E82)</f>
        <v>-2204260</v>
      </c>
      <c r="J73" s="1">
        <f t="shared" si="11"/>
        <v>4340478</v>
      </c>
      <c r="K73" s="1">
        <f t="shared" si="11"/>
        <v>4600906</v>
      </c>
    </row>
    <row r="74" spans="1:11" ht="12.75" hidden="1">
      <c r="A74" s="1" t="s">
        <v>106</v>
      </c>
      <c r="B74" s="1">
        <f>+TREND(C74:E74)</f>
        <v>-3454577.333333335</v>
      </c>
      <c r="C74" s="1">
        <f>+C73</f>
        <v>68125059</v>
      </c>
      <c r="D74" s="1">
        <f aca="true" t="shared" si="12" ref="D74:K74">+D73</f>
        <v>-143403606</v>
      </c>
      <c r="E74" s="1">
        <f t="shared" si="12"/>
        <v>74545547</v>
      </c>
      <c r="F74" s="1">
        <f t="shared" si="12"/>
        <v>74545547</v>
      </c>
      <c r="G74" s="1">
        <f t="shared" si="12"/>
        <v>74545547</v>
      </c>
      <c r="H74" s="1">
        <f t="shared" si="12"/>
        <v>1723508</v>
      </c>
      <c r="I74" s="1">
        <f t="shared" si="12"/>
        <v>-2204260</v>
      </c>
      <c r="J74" s="1">
        <f t="shared" si="12"/>
        <v>4340478</v>
      </c>
      <c r="K74" s="1">
        <f t="shared" si="12"/>
        <v>4600906</v>
      </c>
    </row>
    <row r="75" spans="1:11" ht="12.75" hidden="1">
      <c r="A75" s="1" t="s">
        <v>107</v>
      </c>
      <c r="B75" s="1">
        <f>+B84-(((B80+B81+B78)*B70)-B79)</f>
        <v>263458388.01568466</v>
      </c>
      <c r="C75" s="1">
        <f aca="true" t="shared" si="13" ref="C75:K75">+C84-(((C80+C81+C78)*C70)-C79)</f>
        <v>264827613.52236584</v>
      </c>
      <c r="D75" s="1">
        <f t="shared" si="13"/>
        <v>0</v>
      </c>
      <c r="E75" s="1">
        <f t="shared" si="13"/>
        <v>29756260.667428758</v>
      </c>
      <c r="F75" s="1">
        <f t="shared" si="13"/>
        <v>29535001.301305637</v>
      </c>
      <c r="G75" s="1">
        <f t="shared" si="13"/>
        <v>29535001.301305637</v>
      </c>
      <c r="H75" s="1">
        <f t="shared" si="13"/>
        <v>9242908</v>
      </c>
      <c r="I75" s="1">
        <f t="shared" si="13"/>
        <v>36157325.21253304</v>
      </c>
      <c r="J75" s="1">
        <f t="shared" si="13"/>
        <v>38545846.033517174</v>
      </c>
      <c r="K75" s="1">
        <f t="shared" si="13"/>
        <v>43581270.42283587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105535599</v>
      </c>
      <c r="C77" s="3">
        <v>118009951</v>
      </c>
      <c r="D77" s="3">
        <v>0</v>
      </c>
      <c r="E77" s="3">
        <v>116196884</v>
      </c>
      <c r="F77" s="3">
        <v>115318101</v>
      </c>
      <c r="G77" s="3">
        <v>115318101</v>
      </c>
      <c r="H77" s="3">
        <v>0</v>
      </c>
      <c r="I77" s="3">
        <v>124964476</v>
      </c>
      <c r="J77" s="3">
        <v>130476090</v>
      </c>
      <c r="K77" s="3">
        <v>138304655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293585456</v>
      </c>
      <c r="C79" s="3">
        <v>375354982</v>
      </c>
      <c r="D79" s="3">
        <v>0</v>
      </c>
      <c r="E79" s="3">
        <v>58768059</v>
      </c>
      <c r="F79" s="3">
        <v>58768059</v>
      </c>
      <c r="G79" s="3">
        <v>58768059</v>
      </c>
      <c r="H79" s="3">
        <v>9242908</v>
      </c>
      <c r="I79" s="3">
        <v>77355737</v>
      </c>
      <c r="J79" s="3">
        <v>82880962</v>
      </c>
      <c r="K79" s="3">
        <v>90576493</v>
      </c>
    </row>
    <row r="80" spans="1:11" ht="12.75" hidden="1">
      <c r="A80" s="2" t="s">
        <v>67</v>
      </c>
      <c r="B80" s="3">
        <v>63954782</v>
      </c>
      <c r="C80" s="3">
        <v>120617069</v>
      </c>
      <c r="D80" s="3">
        <v>0</v>
      </c>
      <c r="E80" s="3">
        <v>63221782</v>
      </c>
      <c r="F80" s="3">
        <v>63221782</v>
      </c>
      <c r="G80" s="3">
        <v>63221782</v>
      </c>
      <c r="H80" s="3">
        <v>1723508</v>
      </c>
      <c r="I80" s="3">
        <v>67015089</v>
      </c>
      <c r="J80" s="3">
        <v>71035994</v>
      </c>
      <c r="K80" s="3">
        <v>75298154</v>
      </c>
    </row>
    <row r="81" spans="1:11" ht="12.75" hidden="1">
      <c r="A81" s="2" t="s">
        <v>68</v>
      </c>
      <c r="B81" s="3">
        <v>11283210</v>
      </c>
      <c r="C81" s="3">
        <v>22713494</v>
      </c>
      <c r="D81" s="3">
        <v>0</v>
      </c>
      <c r="E81" s="3">
        <v>11282765</v>
      </c>
      <c r="F81" s="3">
        <v>11283210</v>
      </c>
      <c r="G81" s="3">
        <v>11283210</v>
      </c>
      <c r="H81" s="3">
        <v>0</v>
      </c>
      <c r="I81" s="3">
        <v>5283210</v>
      </c>
      <c r="J81" s="3">
        <v>5600203</v>
      </c>
      <c r="K81" s="3">
        <v>5936215</v>
      </c>
    </row>
    <row r="82" spans="1:11" ht="12.75" hidden="1">
      <c r="A82" s="2" t="s">
        <v>69</v>
      </c>
      <c r="B82" s="3">
        <v>40555</v>
      </c>
      <c r="C82" s="3">
        <v>73043</v>
      </c>
      <c r="D82" s="3">
        <v>0</v>
      </c>
      <c r="E82" s="3">
        <v>41000</v>
      </c>
      <c r="F82" s="3">
        <v>40555</v>
      </c>
      <c r="G82" s="3">
        <v>40555</v>
      </c>
      <c r="H82" s="3">
        <v>0</v>
      </c>
      <c r="I82" s="3">
        <v>42988</v>
      </c>
      <c r="J82" s="3">
        <v>45568</v>
      </c>
      <c r="K82" s="3">
        <v>48302</v>
      </c>
    </row>
    <row r="83" spans="1:11" ht="12.75" hidden="1">
      <c r="A83" s="2" t="s">
        <v>70</v>
      </c>
      <c r="B83" s="3">
        <v>42258945</v>
      </c>
      <c r="C83" s="3">
        <v>91001731</v>
      </c>
      <c r="D83" s="3">
        <v>0</v>
      </c>
      <c r="E83" s="3">
        <v>45246642</v>
      </c>
      <c r="F83" s="3">
        <v>45246642</v>
      </c>
      <c r="G83" s="3">
        <v>45246642</v>
      </c>
      <c r="H83" s="3">
        <v>74370152</v>
      </c>
      <c r="I83" s="3">
        <v>71209669</v>
      </c>
      <c r="J83" s="3">
        <v>75482250</v>
      </c>
      <c r="K83" s="3">
        <v>80011184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8043872</v>
      </c>
      <c r="C7" s="6">
        <v>7989415</v>
      </c>
      <c r="D7" s="23">
        <v>6731631</v>
      </c>
      <c r="E7" s="24">
        <v>6100000</v>
      </c>
      <c r="F7" s="6">
        <v>6100000</v>
      </c>
      <c r="G7" s="25">
        <v>6100000</v>
      </c>
      <c r="H7" s="26">
        <v>0</v>
      </c>
      <c r="I7" s="24">
        <v>8837160</v>
      </c>
      <c r="J7" s="6">
        <v>9314367</v>
      </c>
      <c r="K7" s="25">
        <v>9826657</v>
      </c>
    </row>
    <row r="8" spans="1:11" ht="13.5">
      <c r="A8" s="22" t="s">
        <v>20</v>
      </c>
      <c r="B8" s="6">
        <v>143365922</v>
      </c>
      <c r="C8" s="6">
        <v>145367031</v>
      </c>
      <c r="D8" s="23">
        <v>145706632</v>
      </c>
      <c r="E8" s="24">
        <v>145571000</v>
      </c>
      <c r="F8" s="6">
        <v>145571000</v>
      </c>
      <c r="G8" s="25">
        <v>145571000</v>
      </c>
      <c r="H8" s="26">
        <v>0</v>
      </c>
      <c r="I8" s="24">
        <v>152376000</v>
      </c>
      <c r="J8" s="6">
        <v>157633000</v>
      </c>
      <c r="K8" s="25">
        <v>162512000</v>
      </c>
    </row>
    <row r="9" spans="1:11" ht="13.5">
      <c r="A9" s="22" t="s">
        <v>21</v>
      </c>
      <c r="B9" s="6">
        <v>3150764</v>
      </c>
      <c r="C9" s="6">
        <v>1788675</v>
      </c>
      <c r="D9" s="23">
        <v>2427894</v>
      </c>
      <c r="E9" s="24">
        <v>615000</v>
      </c>
      <c r="F9" s="6">
        <v>615000</v>
      </c>
      <c r="G9" s="25">
        <v>615000</v>
      </c>
      <c r="H9" s="26">
        <v>0</v>
      </c>
      <c r="I9" s="24">
        <v>1012000</v>
      </c>
      <c r="J9" s="6">
        <v>1066658</v>
      </c>
      <c r="K9" s="25">
        <v>1225413</v>
      </c>
    </row>
    <row r="10" spans="1:11" ht="25.5">
      <c r="A10" s="27" t="s">
        <v>96</v>
      </c>
      <c r="B10" s="28">
        <f>SUM(B5:B9)</f>
        <v>154560558</v>
      </c>
      <c r="C10" s="29">
        <f aca="true" t="shared" si="0" ref="C10:K10">SUM(C5:C9)</f>
        <v>155145121</v>
      </c>
      <c r="D10" s="30">
        <f t="shared" si="0"/>
        <v>154866157</v>
      </c>
      <c r="E10" s="28">
        <f t="shared" si="0"/>
        <v>152286000</v>
      </c>
      <c r="F10" s="29">
        <f t="shared" si="0"/>
        <v>152286000</v>
      </c>
      <c r="G10" s="31">
        <f t="shared" si="0"/>
        <v>152286000</v>
      </c>
      <c r="H10" s="32">
        <f t="shared" si="0"/>
        <v>0</v>
      </c>
      <c r="I10" s="28">
        <f t="shared" si="0"/>
        <v>162225160</v>
      </c>
      <c r="J10" s="29">
        <f t="shared" si="0"/>
        <v>168014025</v>
      </c>
      <c r="K10" s="31">
        <f t="shared" si="0"/>
        <v>173564070</v>
      </c>
    </row>
    <row r="11" spans="1:11" ht="13.5">
      <c r="A11" s="22" t="s">
        <v>22</v>
      </c>
      <c r="B11" s="6">
        <v>80294398</v>
      </c>
      <c r="C11" s="6">
        <v>88361309</v>
      </c>
      <c r="D11" s="23">
        <v>90656986</v>
      </c>
      <c r="E11" s="24">
        <v>96349000</v>
      </c>
      <c r="F11" s="6">
        <v>96349000</v>
      </c>
      <c r="G11" s="25">
        <v>96349000</v>
      </c>
      <c r="H11" s="26">
        <v>0</v>
      </c>
      <c r="I11" s="24">
        <v>100623900</v>
      </c>
      <c r="J11" s="6">
        <v>107832821</v>
      </c>
      <c r="K11" s="25">
        <v>115983847</v>
      </c>
    </row>
    <row r="12" spans="1:11" ht="13.5">
      <c r="A12" s="22" t="s">
        <v>23</v>
      </c>
      <c r="B12" s="6">
        <v>6576591</v>
      </c>
      <c r="C12" s="6">
        <v>6894723</v>
      </c>
      <c r="D12" s="23">
        <v>6547121</v>
      </c>
      <c r="E12" s="24">
        <v>7543000</v>
      </c>
      <c r="F12" s="6">
        <v>7543000</v>
      </c>
      <c r="G12" s="25">
        <v>7543000</v>
      </c>
      <c r="H12" s="26">
        <v>0</v>
      </c>
      <c r="I12" s="24">
        <v>7787000</v>
      </c>
      <c r="J12" s="6">
        <v>8171755</v>
      </c>
      <c r="K12" s="25">
        <v>8576663</v>
      </c>
    </row>
    <row r="13" spans="1:11" ht="13.5">
      <c r="A13" s="22" t="s">
        <v>97</v>
      </c>
      <c r="B13" s="6">
        <v>3845512</v>
      </c>
      <c r="C13" s="6">
        <v>3490419</v>
      </c>
      <c r="D13" s="23">
        <v>3140875</v>
      </c>
      <c r="E13" s="24">
        <v>4500000</v>
      </c>
      <c r="F13" s="6">
        <v>4500000</v>
      </c>
      <c r="G13" s="25">
        <v>4500000</v>
      </c>
      <c r="H13" s="26">
        <v>0</v>
      </c>
      <c r="I13" s="24">
        <v>3500000</v>
      </c>
      <c r="J13" s="6">
        <v>3689000</v>
      </c>
      <c r="K13" s="25">
        <v>3891895</v>
      </c>
    </row>
    <row r="14" spans="1:11" ht="13.5">
      <c r="A14" s="22" t="s">
        <v>24</v>
      </c>
      <c r="B14" s="6">
        <v>1011421</v>
      </c>
      <c r="C14" s="6">
        <v>0</v>
      </c>
      <c r="D14" s="23">
        <v>1996000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1564559</v>
      </c>
      <c r="C15" s="6">
        <v>1504260</v>
      </c>
      <c r="D15" s="23">
        <v>2135471</v>
      </c>
      <c r="E15" s="24">
        <v>1793500</v>
      </c>
      <c r="F15" s="6">
        <v>1793500</v>
      </c>
      <c r="G15" s="25">
        <v>1793500</v>
      </c>
      <c r="H15" s="26">
        <v>0</v>
      </c>
      <c r="I15" s="24">
        <v>1775500</v>
      </c>
      <c r="J15" s="6">
        <v>1871535</v>
      </c>
      <c r="K15" s="25">
        <v>1974549</v>
      </c>
    </row>
    <row r="16" spans="1:11" ht="13.5">
      <c r="A16" s="33" t="s">
        <v>26</v>
      </c>
      <c r="B16" s="6">
        <v>28083756</v>
      </c>
      <c r="C16" s="6">
        <v>10343901</v>
      </c>
      <c r="D16" s="23">
        <v>61662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63330479</v>
      </c>
      <c r="C17" s="6">
        <v>65940889</v>
      </c>
      <c r="D17" s="23">
        <v>54215556</v>
      </c>
      <c r="E17" s="24">
        <v>44496500</v>
      </c>
      <c r="F17" s="6">
        <v>44496500</v>
      </c>
      <c r="G17" s="25">
        <v>44496500</v>
      </c>
      <c r="H17" s="26">
        <v>0</v>
      </c>
      <c r="I17" s="24">
        <v>43500760</v>
      </c>
      <c r="J17" s="6">
        <v>45757159</v>
      </c>
      <c r="K17" s="25">
        <v>48185355</v>
      </c>
    </row>
    <row r="18" spans="1:11" ht="13.5">
      <c r="A18" s="34" t="s">
        <v>28</v>
      </c>
      <c r="B18" s="35">
        <f>SUM(B11:B17)</f>
        <v>184706716</v>
      </c>
      <c r="C18" s="36">
        <f aca="true" t="shared" si="1" ref="C18:K18">SUM(C11:C17)</f>
        <v>176535501</v>
      </c>
      <c r="D18" s="37">
        <f t="shared" si="1"/>
        <v>158753671</v>
      </c>
      <c r="E18" s="35">
        <f t="shared" si="1"/>
        <v>154682000</v>
      </c>
      <c r="F18" s="36">
        <f t="shared" si="1"/>
        <v>154682000</v>
      </c>
      <c r="G18" s="38">
        <f t="shared" si="1"/>
        <v>154682000</v>
      </c>
      <c r="H18" s="39">
        <f t="shared" si="1"/>
        <v>0</v>
      </c>
      <c r="I18" s="35">
        <f t="shared" si="1"/>
        <v>157187160</v>
      </c>
      <c r="J18" s="36">
        <f t="shared" si="1"/>
        <v>167322270</v>
      </c>
      <c r="K18" s="38">
        <f t="shared" si="1"/>
        <v>178612309</v>
      </c>
    </row>
    <row r="19" spans="1:11" ht="13.5">
      <c r="A19" s="34" t="s">
        <v>29</v>
      </c>
      <c r="B19" s="40">
        <f>+B10-B18</f>
        <v>-30146158</v>
      </c>
      <c r="C19" s="41">
        <f aca="true" t="shared" si="2" ref="C19:K19">+C10-C18</f>
        <v>-21390380</v>
      </c>
      <c r="D19" s="42">
        <f t="shared" si="2"/>
        <v>-3887514</v>
      </c>
      <c r="E19" s="40">
        <f t="shared" si="2"/>
        <v>-2396000</v>
      </c>
      <c r="F19" s="41">
        <f t="shared" si="2"/>
        <v>-2396000</v>
      </c>
      <c r="G19" s="43">
        <f t="shared" si="2"/>
        <v>-2396000</v>
      </c>
      <c r="H19" s="44">
        <f t="shared" si="2"/>
        <v>0</v>
      </c>
      <c r="I19" s="40">
        <f t="shared" si="2"/>
        <v>5038000</v>
      </c>
      <c r="J19" s="41">
        <f t="shared" si="2"/>
        <v>691755</v>
      </c>
      <c r="K19" s="43">
        <f t="shared" si="2"/>
        <v>-5048239</v>
      </c>
    </row>
    <row r="20" spans="1:11" ht="13.5">
      <c r="A20" s="22" t="s">
        <v>30</v>
      </c>
      <c r="B20" s="24">
        <v>0</v>
      </c>
      <c r="C20" s="6">
        <v>0</v>
      </c>
      <c r="D20" s="23">
        <v>0</v>
      </c>
      <c r="E20" s="24">
        <v>0</v>
      </c>
      <c r="F20" s="6">
        <v>0</v>
      </c>
      <c r="G20" s="25">
        <v>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98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99</v>
      </c>
      <c r="B22" s="51">
        <f>SUM(B19:B21)</f>
        <v>-30146158</v>
      </c>
      <c r="C22" s="52">
        <f aca="true" t="shared" si="3" ref="C22:K22">SUM(C19:C21)</f>
        <v>-21390380</v>
      </c>
      <c r="D22" s="53">
        <f t="shared" si="3"/>
        <v>-3887514</v>
      </c>
      <c r="E22" s="51">
        <f t="shared" si="3"/>
        <v>-2396000</v>
      </c>
      <c r="F22" s="52">
        <f t="shared" si="3"/>
        <v>-2396000</v>
      </c>
      <c r="G22" s="54">
        <f t="shared" si="3"/>
        <v>-2396000</v>
      </c>
      <c r="H22" s="55">
        <f t="shared" si="3"/>
        <v>0</v>
      </c>
      <c r="I22" s="51">
        <f t="shared" si="3"/>
        <v>5038000</v>
      </c>
      <c r="J22" s="52">
        <f t="shared" si="3"/>
        <v>691755</v>
      </c>
      <c r="K22" s="54">
        <f t="shared" si="3"/>
        <v>-5048239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-30146158</v>
      </c>
      <c r="C24" s="41">
        <f aca="true" t="shared" si="4" ref="C24:K24">SUM(C22:C23)</f>
        <v>-21390380</v>
      </c>
      <c r="D24" s="42">
        <f t="shared" si="4"/>
        <v>-3887514</v>
      </c>
      <c r="E24" s="40">
        <f t="shared" si="4"/>
        <v>-2396000</v>
      </c>
      <c r="F24" s="41">
        <f t="shared" si="4"/>
        <v>-2396000</v>
      </c>
      <c r="G24" s="43">
        <f t="shared" si="4"/>
        <v>-2396000</v>
      </c>
      <c r="H24" s="44">
        <f t="shared" si="4"/>
        <v>0</v>
      </c>
      <c r="I24" s="40">
        <f t="shared" si="4"/>
        <v>5038000</v>
      </c>
      <c r="J24" s="41">
        <f t="shared" si="4"/>
        <v>691755</v>
      </c>
      <c r="K24" s="43">
        <f t="shared" si="4"/>
        <v>-5048239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4324479</v>
      </c>
      <c r="C27" s="7">
        <v>3604929</v>
      </c>
      <c r="D27" s="64">
        <v>4281819</v>
      </c>
      <c r="E27" s="65">
        <v>2915000</v>
      </c>
      <c r="F27" s="7">
        <v>2915000</v>
      </c>
      <c r="G27" s="66">
        <v>2915000</v>
      </c>
      <c r="H27" s="67">
        <v>0</v>
      </c>
      <c r="I27" s="65">
        <v>5038000</v>
      </c>
      <c r="J27" s="7">
        <v>5320600</v>
      </c>
      <c r="K27" s="66">
        <v>5619728</v>
      </c>
    </row>
    <row r="28" spans="1:11" ht="13.5">
      <c r="A28" s="68" t="s">
        <v>30</v>
      </c>
      <c r="B28" s="6">
        <v>1709000</v>
      </c>
      <c r="C28" s="6">
        <v>0</v>
      </c>
      <c r="D28" s="23">
        <v>0</v>
      </c>
      <c r="E28" s="24">
        <v>2183000</v>
      </c>
      <c r="F28" s="6">
        <v>2183000</v>
      </c>
      <c r="G28" s="25">
        <v>2183000</v>
      </c>
      <c r="H28" s="26">
        <v>0</v>
      </c>
      <c r="I28" s="24">
        <v>2188000</v>
      </c>
      <c r="J28" s="6">
        <v>2317000</v>
      </c>
      <c r="K28" s="25">
        <v>2451000</v>
      </c>
    </row>
    <row r="29" spans="1:11" ht="13.5">
      <c r="A29" s="22" t="s">
        <v>101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2615479</v>
      </c>
      <c r="C31" s="6">
        <v>3604929</v>
      </c>
      <c r="D31" s="23">
        <v>4281819</v>
      </c>
      <c r="E31" s="24">
        <v>732000</v>
      </c>
      <c r="F31" s="6">
        <v>732000</v>
      </c>
      <c r="G31" s="25">
        <v>732000</v>
      </c>
      <c r="H31" s="26">
        <v>0</v>
      </c>
      <c r="I31" s="24">
        <v>2850000</v>
      </c>
      <c r="J31" s="6">
        <v>3003600</v>
      </c>
      <c r="K31" s="25">
        <v>3168728</v>
      </c>
    </row>
    <row r="32" spans="1:11" ht="13.5">
      <c r="A32" s="34" t="s">
        <v>36</v>
      </c>
      <c r="B32" s="7">
        <f>SUM(B28:B31)</f>
        <v>4324479</v>
      </c>
      <c r="C32" s="7">
        <f aca="true" t="shared" si="5" ref="C32:K32">SUM(C28:C31)</f>
        <v>3604929</v>
      </c>
      <c r="D32" s="64">
        <f t="shared" si="5"/>
        <v>4281819</v>
      </c>
      <c r="E32" s="65">
        <f t="shared" si="5"/>
        <v>2915000</v>
      </c>
      <c r="F32" s="7">
        <f t="shared" si="5"/>
        <v>2915000</v>
      </c>
      <c r="G32" s="66">
        <f t="shared" si="5"/>
        <v>2915000</v>
      </c>
      <c r="H32" s="67">
        <f t="shared" si="5"/>
        <v>0</v>
      </c>
      <c r="I32" s="65">
        <f t="shared" si="5"/>
        <v>5038000</v>
      </c>
      <c r="J32" s="7">
        <f t="shared" si="5"/>
        <v>5320600</v>
      </c>
      <c r="K32" s="66">
        <f t="shared" si="5"/>
        <v>5619728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111443888</v>
      </c>
      <c r="C35" s="6">
        <v>93855135</v>
      </c>
      <c r="D35" s="23">
        <v>77567420</v>
      </c>
      <c r="E35" s="24">
        <v>62400000</v>
      </c>
      <c r="F35" s="6">
        <v>62400000</v>
      </c>
      <c r="G35" s="25">
        <v>62400000</v>
      </c>
      <c r="H35" s="26">
        <v>0</v>
      </c>
      <c r="I35" s="24">
        <v>62350764</v>
      </c>
      <c r="J35" s="6">
        <v>65717705</v>
      </c>
      <c r="K35" s="25">
        <v>69332179</v>
      </c>
    </row>
    <row r="36" spans="1:11" ht="13.5">
      <c r="A36" s="22" t="s">
        <v>39</v>
      </c>
      <c r="B36" s="6">
        <v>30571433</v>
      </c>
      <c r="C36" s="6">
        <v>32758976</v>
      </c>
      <c r="D36" s="23">
        <v>33863426</v>
      </c>
      <c r="E36" s="24">
        <v>32268000</v>
      </c>
      <c r="F36" s="6">
        <v>32268000</v>
      </c>
      <c r="G36" s="25">
        <v>32268000</v>
      </c>
      <c r="H36" s="26">
        <v>0</v>
      </c>
      <c r="I36" s="24">
        <v>27282000</v>
      </c>
      <c r="J36" s="6">
        <v>28755228</v>
      </c>
      <c r="K36" s="25">
        <v>30336766</v>
      </c>
    </row>
    <row r="37" spans="1:11" ht="13.5">
      <c r="A37" s="22" t="s">
        <v>40</v>
      </c>
      <c r="B37" s="6">
        <v>29429297</v>
      </c>
      <c r="C37" s="6">
        <v>32352144</v>
      </c>
      <c r="D37" s="23">
        <v>19354394</v>
      </c>
      <c r="E37" s="24">
        <v>13623000</v>
      </c>
      <c r="F37" s="6">
        <v>13623000</v>
      </c>
      <c r="G37" s="25">
        <v>13623000</v>
      </c>
      <c r="H37" s="26">
        <v>0</v>
      </c>
      <c r="I37" s="24">
        <v>12274568</v>
      </c>
      <c r="J37" s="6">
        <v>12937395</v>
      </c>
      <c r="K37" s="25">
        <v>13648951</v>
      </c>
    </row>
    <row r="38" spans="1:11" ht="13.5">
      <c r="A38" s="22" t="s">
        <v>41</v>
      </c>
      <c r="B38" s="6">
        <v>17090683</v>
      </c>
      <c r="C38" s="6">
        <v>20157000</v>
      </c>
      <c r="D38" s="23">
        <v>21859000</v>
      </c>
      <c r="E38" s="24">
        <v>20157000</v>
      </c>
      <c r="F38" s="6">
        <v>20157000</v>
      </c>
      <c r="G38" s="25">
        <v>20157000</v>
      </c>
      <c r="H38" s="26">
        <v>0</v>
      </c>
      <c r="I38" s="24">
        <v>22559000</v>
      </c>
      <c r="J38" s="6">
        <v>23777186</v>
      </c>
      <c r="K38" s="25">
        <v>25084931</v>
      </c>
    </row>
    <row r="39" spans="1:11" ht="13.5">
      <c r="A39" s="22" t="s">
        <v>42</v>
      </c>
      <c r="B39" s="6">
        <v>95495341</v>
      </c>
      <c r="C39" s="6">
        <v>74104967</v>
      </c>
      <c r="D39" s="23">
        <v>70217452</v>
      </c>
      <c r="E39" s="24">
        <v>60888000</v>
      </c>
      <c r="F39" s="6">
        <v>60888000</v>
      </c>
      <c r="G39" s="25">
        <v>60888000</v>
      </c>
      <c r="H39" s="26">
        <v>0</v>
      </c>
      <c r="I39" s="24">
        <v>54799196</v>
      </c>
      <c r="J39" s="6">
        <v>57758352</v>
      </c>
      <c r="K39" s="25">
        <v>60935063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-34071413</v>
      </c>
      <c r="C42" s="6">
        <v>-16667521</v>
      </c>
      <c r="D42" s="23">
        <v>-14640883</v>
      </c>
      <c r="E42" s="24">
        <v>2104013</v>
      </c>
      <c r="F42" s="6">
        <v>2104013</v>
      </c>
      <c r="G42" s="25">
        <v>2104013</v>
      </c>
      <c r="H42" s="26">
        <v>59351221</v>
      </c>
      <c r="I42" s="24">
        <v>8538007</v>
      </c>
      <c r="J42" s="6">
        <v>4380745</v>
      </c>
      <c r="K42" s="25">
        <v>-1256443</v>
      </c>
    </row>
    <row r="43" spans="1:11" ht="13.5">
      <c r="A43" s="22" t="s">
        <v>45</v>
      </c>
      <c r="B43" s="6">
        <v>0</v>
      </c>
      <c r="C43" s="6">
        <v>-5887054</v>
      </c>
      <c r="D43" s="23">
        <v>-4274057</v>
      </c>
      <c r="E43" s="24">
        <v>-732000</v>
      </c>
      <c r="F43" s="6">
        <v>-732000</v>
      </c>
      <c r="G43" s="25">
        <v>-732000</v>
      </c>
      <c r="H43" s="26">
        <v>-293393</v>
      </c>
      <c r="I43" s="24">
        <v>-2850000</v>
      </c>
      <c r="J43" s="6">
        <v>-3003900</v>
      </c>
      <c r="K43" s="25">
        <v>-3169115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75671839</v>
      </c>
      <c r="C45" s="7">
        <v>87188677</v>
      </c>
      <c r="D45" s="64">
        <v>68234333</v>
      </c>
      <c r="E45" s="65">
        <v>63772013</v>
      </c>
      <c r="F45" s="7">
        <v>63772013</v>
      </c>
      <c r="G45" s="66">
        <v>63772013</v>
      </c>
      <c r="H45" s="67">
        <v>146673658</v>
      </c>
      <c r="I45" s="65">
        <v>57688007</v>
      </c>
      <c r="J45" s="7">
        <v>59064852</v>
      </c>
      <c r="K45" s="66">
        <v>54639294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109743252</v>
      </c>
      <c r="C48" s="6">
        <v>87149273</v>
      </c>
      <c r="D48" s="23">
        <v>68216656</v>
      </c>
      <c r="E48" s="24">
        <v>62400000</v>
      </c>
      <c r="F48" s="6">
        <v>62400000</v>
      </c>
      <c r="G48" s="25">
        <v>62400000</v>
      </c>
      <c r="H48" s="26">
        <v>0</v>
      </c>
      <c r="I48" s="24">
        <v>53000000</v>
      </c>
      <c r="J48" s="6">
        <v>55862000</v>
      </c>
      <c r="K48" s="25">
        <v>58934410</v>
      </c>
    </row>
    <row r="49" spans="1:11" ht="13.5">
      <c r="A49" s="22" t="s">
        <v>50</v>
      </c>
      <c r="B49" s="6">
        <f>+B75</f>
        <v>29357820.138419762</v>
      </c>
      <c r="C49" s="6">
        <f aca="true" t="shared" si="6" ref="C49:K49">+C75</f>
        <v>15938332</v>
      </c>
      <c r="D49" s="23">
        <f t="shared" si="6"/>
        <v>8467687.133189505</v>
      </c>
      <c r="E49" s="24">
        <f t="shared" si="6"/>
        <v>13623000</v>
      </c>
      <c r="F49" s="6">
        <f t="shared" si="6"/>
        <v>13623000</v>
      </c>
      <c r="G49" s="25">
        <f t="shared" si="6"/>
        <v>13623000</v>
      </c>
      <c r="H49" s="26">
        <f t="shared" si="6"/>
        <v>0</v>
      </c>
      <c r="I49" s="24">
        <f t="shared" si="6"/>
        <v>2923804</v>
      </c>
      <c r="J49" s="6">
        <f t="shared" si="6"/>
        <v>3081782.397985108</v>
      </c>
      <c r="K49" s="25">
        <f t="shared" si="6"/>
        <v>4100533.42611593</v>
      </c>
    </row>
    <row r="50" spans="1:11" ht="13.5">
      <c r="A50" s="34" t="s">
        <v>51</v>
      </c>
      <c r="B50" s="7">
        <f>+B48-B49</f>
        <v>80385431.86158024</v>
      </c>
      <c r="C50" s="7">
        <f aca="true" t="shared" si="7" ref="C50:K50">+C48-C49</f>
        <v>71210941</v>
      </c>
      <c r="D50" s="64">
        <f t="shared" si="7"/>
        <v>59748968.86681049</v>
      </c>
      <c r="E50" s="65">
        <f t="shared" si="7"/>
        <v>48777000</v>
      </c>
      <c r="F50" s="7">
        <f t="shared" si="7"/>
        <v>48777000</v>
      </c>
      <c r="G50" s="66">
        <f t="shared" si="7"/>
        <v>48777000</v>
      </c>
      <c r="H50" s="67">
        <f t="shared" si="7"/>
        <v>0</v>
      </c>
      <c r="I50" s="65">
        <f t="shared" si="7"/>
        <v>50076196</v>
      </c>
      <c r="J50" s="7">
        <f t="shared" si="7"/>
        <v>52780217.60201489</v>
      </c>
      <c r="K50" s="66">
        <f t="shared" si="7"/>
        <v>54833876.57388407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29558479</v>
      </c>
      <c r="C53" s="6">
        <v>32757929</v>
      </c>
      <c r="D53" s="23">
        <v>33863426</v>
      </c>
      <c r="E53" s="24">
        <v>32268000</v>
      </c>
      <c r="F53" s="6">
        <v>32268000</v>
      </c>
      <c r="G53" s="25">
        <v>32268000</v>
      </c>
      <c r="H53" s="26">
        <v>29814841</v>
      </c>
      <c r="I53" s="24">
        <v>26470000</v>
      </c>
      <c r="J53" s="6">
        <v>27909600</v>
      </c>
      <c r="K53" s="25">
        <v>29451728</v>
      </c>
    </row>
    <row r="54" spans="1:11" ht="13.5">
      <c r="A54" s="22" t="s">
        <v>97</v>
      </c>
      <c r="B54" s="6">
        <v>3845512</v>
      </c>
      <c r="C54" s="6">
        <v>3490419</v>
      </c>
      <c r="D54" s="23">
        <v>3140875</v>
      </c>
      <c r="E54" s="24">
        <v>4500000</v>
      </c>
      <c r="F54" s="6">
        <v>4500000</v>
      </c>
      <c r="G54" s="25">
        <v>4500000</v>
      </c>
      <c r="H54" s="26">
        <v>0</v>
      </c>
      <c r="I54" s="24">
        <v>3500000</v>
      </c>
      <c r="J54" s="6">
        <v>3689000</v>
      </c>
      <c r="K54" s="25">
        <v>3891895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1564570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1776000</v>
      </c>
      <c r="J56" s="6">
        <v>1872000</v>
      </c>
      <c r="K56" s="25">
        <v>1975000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0.042029488720830885</v>
      </c>
      <c r="C70" s="5">
        <f aca="true" t="shared" si="8" ref="C70:K70">IF(ISERROR(C71/C72),0,(C71/C72))</f>
        <v>1</v>
      </c>
      <c r="D70" s="5">
        <f t="shared" si="8"/>
        <v>0.6724198008644529</v>
      </c>
      <c r="E70" s="5">
        <f t="shared" si="8"/>
        <v>1</v>
      </c>
      <c r="F70" s="5">
        <f t="shared" si="8"/>
        <v>1</v>
      </c>
      <c r="G70" s="5">
        <f t="shared" si="8"/>
        <v>1</v>
      </c>
      <c r="H70" s="5">
        <f t="shared" si="8"/>
        <v>0</v>
      </c>
      <c r="I70" s="5">
        <f t="shared" si="8"/>
        <v>1</v>
      </c>
      <c r="J70" s="5">
        <f t="shared" si="8"/>
        <v>0.9999906249238275</v>
      </c>
      <c r="K70" s="5">
        <f t="shared" si="8"/>
        <v>0.9183140704399252</v>
      </c>
    </row>
    <row r="71" spans="1:11" ht="12.75" hidden="1">
      <c r="A71" s="1" t="s">
        <v>103</v>
      </c>
      <c r="B71" s="1">
        <f>+B83</f>
        <v>132425</v>
      </c>
      <c r="C71" s="1">
        <f aca="true" t="shared" si="9" ref="C71:K71">+C83</f>
        <v>1788675</v>
      </c>
      <c r="D71" s="1">
        <f t="shared" si="9"/>
        <v>1632564</v>
      </c>
      <c r="E71" s="1">
        <f t="shared" si="9"/>
        <v>615000</v>
      </c>
      <c r="F71" s="1">
        <f t="shared" si="9"/>
        <v>615000</v>
      </c>
      <c r="G71" s="1">
        <f t="shared" si="9"/>
        <v>615000</v>
      </c>
      <c r="H71" s="1">
        <f t="shared" si="9"/>
        <v>1068424</v>
      </c>
      <c r="I71" s="1">
        <f t="shared" si="9"/>
        <v>1012000</v>
      </c>
      <c r="J71" s="1">
        <f t="shared" si="9"/>
        <v>1066648</v>
      </c>
      <c r="K71" s="1">
        <f t="shared" si="9"/>
        <v>1125314</v>
      </c>
    </row>
    <row r="72" spans="1:11" ht="12.75" hidden="1">
      <c r="A72" s="1" t="s">
        <v>104</v>
      </c>
      <c r="B72" s="1">
        <f>+B77</f>
        <v>3150764</v>
      </c>
      <c r="C72" s="1">
        <f aca="true" t="shared" si="10" ref="C72:K72">+C77</f>
        <v>1788675</v>
      </c>
      <c r="D72" s="1">
        <f t="shared" si="10"/>
        <v>2427894</v>
      </c>
      <c r="E72" s="1">
        <f t="shared" si="10"/>
        <v>615000</v>
      </c>
      <c r="F72" s="1">
        <f t="shared" si="10"/>
        <v>615000</v>
      </c>
      <c r="G72" s="1">
        <f t="shared" si="10"/>
        <v>615000</v>
      </c>
      <c r="H72" s="1">
        <f t="shared" si="10"/>
        <v>0</v>
      </c>
      <c r="I72" s="1">
        <f t="shared" si="10"/>
        <v>1012000</v>
      </c>
      <c r="J72" s="1">
        <f t="shared" si="10"/>
        <v>1066658</v>
      </c>
      <c r="K72" s="1">
        <f t="shared" si="10"/>
        <v>1225413</v>
      </c>
    </row>
    <row r="73" spans="1:11" ht="12.75" hidden="1">
      <c r="A73" s="1" t="s">
        <v>105</v>
      </c>
      <c r="B73" s="1">
        <f>+B74</f>
        <v>6611116.333333335</v>
      </c>
      <c r="C73" s="1">
        <f aca="true" t="shared" si="11" ref="C73:K73">+(C78+C80+C81+C82)-(B78+B80+B81+B82)</f>
        <v>5005226</v>
      </c>
      <c r="D73" s="1">
        <f t="shared" si="11"/>
        <v>2644902</v>
      </c>
      <c r="E73" s="1">
        <f t="shared" si="11"/>
        <v>-9350764</v>
      </c>
      <c r="F73" s="1">
        <f>+(F78+F80+F81+F82)-(D78+D80+D81+D82)</f>
        <v>-9350764</v>
      </c>
      <c r="G73" s="1">
        <f>+(G78+G80+G81+G82)-(D78+D80+D81+D82)</f>
        <v>-9350764</v>
      </c>
      <c r="H73" s="1">
        <f>+(H78+H80+H81+H82)-(D78+D80+D81+D82)</f>
        <v>-9350764</v>
      </c>
      <c r="I73" s="1">
        <f>+(I78+I80+I81+I82)-(E78+E80+E81+E82)</f>
        <v>9350764</v>
      </c>
      <c r="J73" s="1">
        <f t="shared" si="11"/>
        <v>504941</v>
      </c>
      <c r="K73" s="1">
        <f t="shared" si="11"/>
        <v>542064</v>
      </c>
    </row>
    <row r="74" spans="1:11" ht="12.75" hidden="1">
      <c r="A74" s="1" t="s">
        <v>106</v>
      </c>
      <c r="B74" s="1">
        <f>+TREND(C74:E74)</f>
        <v>6611116.333333335</v>
      </c>
      <c r="C74" s="1">
        <f>+C73</f>
        <v>5005226</v>
      </c>
      <c r="D74" s="1">
        <f aca="true" t="shared" si="12" ref="D74:K74">+D73</f>
        <v>2644902</v>
      </c>
      <c r="E74" s="1">
        <f t="shared" si="12"/>
        <v>-9350764</v>
      </c>
      <c r="F74" s="1">
        <f t="shared" si="12"/>
        <v>-9350764</v>
      </c>
      <c r="G74" s="1">
        <f t="shared" si="12"/>
        <v>-9350764</v>
      </c>
      <c r="H74" s="1">
        <f t="shared" si="12"/>
        <v>-9350764</v>
      </c>
      <c r="I74" s="1">
        <f t="shared" si="12"/>
        <v>9350764</v>
      </c>
      <c r="J74" s="1">
        <f t="shared" si="12"/>
        <v>504941</v>
      </c>
      <c r="K74" s="1">
        <f t="shared" si="12"/>
        <v>542064</v>
      </c>
    </row>
    <row r="75" spans="1:11" ht="12.75" hidden="1">
      <c r="A75" s="1" t="s">
        <v>107</v>
      </c>
      <c r="B75" s="1">
        <f>+B84-(((B80+B81+B78)*B70)-B79)</f>
        <v>29357820.138419762</v>
      </c>
      <c r="C75" s="1">
        <f aca="true" t="shared" si="13" ref="C75:K75">+C84-(((C80+C81+C78)*C70)-C79)</f>
        <v>15938332</v>
      </c>
      <c r="D75" s="1">
        <f t="shared" si="13"/>
        <v>8467687.133189505</v>
      </c>
      <c r="E75" s="1">
        <f t="shared" si="13"/>
        <v>13623000</v>
      </c>
      <c r="F75" s="1">
        <f t="shared" si="13"/>
        <v>13623000</v>
      </c>
      <c r="G75" s="1">
        <f t="shared" si="13"/>
        <v>13623000</v>
      </c>
      <c r="H75" s="1">
        <f t="shared" si="13"/>
        <v>0</v>
      </c>
      <c r="I75" s="1">
        <f t="shared" si="13"/>
        <v>2923804</v>
      </c>
      <c r="J75" s="1">
        <f t="shared" si="13"/>
        <v>3081782.397985108</v>
      </c>
      <c r="K75" s="1">
        <f t="shared" si="13"/>
        <v>4100533.42611593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3150764</v>
      </c>
      <c r="C77" s="3">
        <v>1788675</v>
      </c>
      <c r="D77" s="3">
        <v>2427894</v>
      </c>
      <c r="E77" s="3">
        <v>615000</v>
      </c>
      <c r="F77" s="3">
        <v>615000</v>
      </c>
      <c r="G77" s="3">
        <v>615000</v>
      </c>
      <c r="H77" s="3">
        <v>0</v>
      </c>
      <c r="I77" s="3">
        <v>1012000</v>
      </c>
      <c r="J77" s="3">
        <v>1066658</v>
      </c>
      <c r="K77" s="3">
        <v>1225413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29429297</v>
      </c>
      <c r="C79" s="3">
        <v>22644194</v>
      </c>
      <c r="D79" s="3">
        <v>14755326</v>
      </c>
      <c r="E79" s="3">
        <v>13623000</v>
      </c>
      <c r="F79" s="3">
        <v>13623000</v>
      </c>
      <c r="G79" s="3">
        <v>13623000</v>
      </c>
      <c r="H79" s="3">
        <v>0</v>
      </c>
      <c r="I79" s="3">
        <v>12274568</v>
      </c>
      <c r="J79" s="3">
        <v>12937395</v>
      </c>
      <c r="K79" s="3">
        <v>13648951</v>
      </c>
    </row>
    <row r="80" spans="1:11" ht="12.75" hidden="1">
      <c r="A80" s="2" t="s">
        <v>67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</row>
    <row r="81" spans="1:11" ht="12.75" hidden="1">
      <c r="A81" s="2" t="s">
        <v>68</v>
      </c>
      <c r="B81" s="3">
        <v>1700636</v>
      </c>
      <c r="C81" s="3">
        <v>6705862</v>
      </c>
      <c r="D81" s="3">
        <v>9350764</v>
      </c>
      <c r="E81" s="3">
        <v>0</v>
      </c>
      <c r="F81" s="3">
        <v>0</v>
      </c>
      <c r="G81" s="3">
        <v>0</v>
      </c>
      <c r="H81" s="3">
        <v>0</v>
      </c>
      <c r="I81" s="3">
        <v>9350764</v>
      </c>
      <c r="J81" s="3">
        <v>9855705</v>
      </c>
      <c r="K81" s="3">
        <v>10397769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132425</v>
      </c>
      <c r="C83" s="3">
        <v>1788675</v>
      </c>
      <c r="D83" s="3">
        <v>1632564</v>
      </c>
      <c r="E83" s="3">
        <v>615000</v>
      </c>
      <c r="F83" s="3">
        <v>615000</v>
      </c>
      <c r="G83" s="3">
        <v>615000</v>
      </c>
      <c r="H83" s="3">
        <v>1068424</v>
      </c>
      <c r="I83" s="3">
        <v>1012000</v>
      </c>
      <c r="J83" s="3">
        <v>1066648</v>
      </c>
      <c r="K83" s="3">
        <v>1125314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14563811</v>
      </c>
      <c r="C5" s="6">
        <v>13227770</v>
      </c>
      <c r="D5" s="23">
        <v>14917157</v>
      </c>
      <c r="E5" s="24">
        <v>18225256</v>
      </c>
      <c r="F5" s="6">
        <v>18225256</v>
      </c>
      <c r="G5" s="25">
        <v>18225256</v>
      </c>
      <c r="H5" s="26">
        <v>0</v>
      </c>
      <c r="I5" s="24">
        <v>19797160</v>
      </c>
      <c r="J5" s="6">
        <v>20866207</v>
      </c>
      <c r="K5" s="25">
        <v>22013848</v>
      </c>
    </row>
    <row r="6" spans="1:11" ht="13.5">
      <c r="A6" s="22" t="s">
        <v>18</v>
      </c>
      <c r="B6" s="6">
        <v>31316128</v>
      </c>
      <c r="C6" s="6">
        <v>41196000</v>
      </c>
      <c r="D6" s="23">
        <v>48932367</v>
      </c>
      <c r="E6" s="24">
        <v>50754952</v>
      </c>
      <c r="F6" s="6">
        <v>49045835</v>
      </c>
      <c r="G6" s="25">
        <v>49045835</v>
      </c>
      <c r="H6" s="26">
        <v>0</v>
      </c>
      <c r="I6" s="24">
        <v>50426000</v>
      </c>
      <c r="J6" s="6">
        <v>53446680</v>
      </c>
      <c r="K6" s="25">
        <v>56920468</v>
      </c>
    </row>
    <row r="7" spans="1:11" ht="13.5">
      <c r="A7" s="22" t="s">
        <v>19</v>
      </c>
      <c r="B7" s="6">
        <v>1849970</v>
      </c>
      <c r="C7" s="6">
        <v>231731</v>
      </c>
      <c r="D7" s="23">
        <v>578992</v>
      </c>
      <c r="E7" s="24">
        <v>796936</v>
      </c>
      <c r="F7" s="6">
        <v>100000</v>
      </c>
      <c r="G7" s="25">
        <v>100000</v>
      </c>
      <c r="H7" s="26">
        <v>0</v>
      </c>
      <c r="I7" s="24">
        <v>842429</v>
      </c>
      <c r="J7" s="6">
        <v>889605</v>
      </c>
      <c r="K7" s="25">
        <v>939000</v>
      </c>
    </row>
    <row r="8" spans="1:11" ht="13.5">
      <c r="A8" s="22" t="s">
        <v>20</v>
      </c>
      <c r="B8" s="6">
        <v>50185000</v>
      </c>
      <c r="C8" s="6">
        <v>53514000</v>
      </c>
      <c r="D8" s="23">
        <v>50227000</v>
      </c>
      <c r="E8" s="24">
        <v>52089000</v>
      </c>
      <c r="F8" s="6">
        <v>52089000</v>
      </c>
      <c r="G8" s="25">
        <v>52089000</v>
      </c>
      <c r="H8" s="26">
        <v>0</v>
      </c>
      <c r="I8" s="24">
        <v>61052000</v>
      </c>
      <c r="J8" s="6">
        <v>68726000</v>
      </c>
      <c r="K8" s="25">
        <v>75820000</v>
      </c>
    </row>
    <row r="9" spans="1:11" ht="13.5">
      <c r="A9" s="22" t="s">
        <v>21</v>
      </c>
      <c r="B9" s="6">
        <v>11068993</v>
      </c>
      <c r="C9" s="6">
        <v>8728899</v>
      </c>
      <c r="D9" s="23">
        <v>13288543</v>
      </c>
      <c r="E9" s="24">
        <v>11464342</v>
      </c>
      <c r="F9" s="6">
        <v>10544374</v>
      </c>
      <c r="G9" s="25">
        <v>10544374</v>
      </c>
      <c r="H9" s="26">
        <v>0</v>
      </c>
      <c r="I9" s="24">
        <v>6467238</v>
      </c>
      <c r="J9" s="6">
        <v>6829403</v>
      </c>
      <c r="K9" s="25">
        <v>7205059</v>
      </c>
    </row>
    <row r="10" spans="1:11" ht="25.5">
      <c r="A10" s="27" t="s">
        <v>96</v>
      </c>
      <c r="B10" s="28">
        <f>SUM(B5:B9)</f>
        <v>108983902</v>
      </c>
      <c r="C10" s="29">
        <f aca="true" t="shared" si="0" ref="C10:K10">SUM(C5:C9)</f>
        <v>116898400</v>
      </c>
      <c r="D10" s="30">
        <f t="shared" si="0"/>
        <v>127944059</v>
      </c>
      <c r="E10" s="28">
        <f t="shared" si="0"/>
        <v>133330486</v>
      </c>
      <c r="F10" s="29">
        <f t="shared" si="0"/>
        <v>130004465</v>
      </c>
      <c r="G10" s="31">
        <f t="shared" si="0"/>
        <v>130004465</v>
      </c>
      <c r="H10" s="32">
        <f t="shared" si="0"/>
        <v>0</v>
      </c>
      <c r="I10" s="28">
        <f t="shared" si="0"/>
        <v>138584827</v>
      </c>
      <c r="J10" s="29">
        <f t="shared" si="0"/>
        <v>150757895</v>
      </c>
      <c r="K10" s="31">
        <f t="shared" si="0"/>
        <v>162898375</v>
      </c>
    </row>
    <row r="11" spans="1:11" ht="13.5">
      <c r="A11" s="22" t="s">
        <v>22</v>
      </c>
      <c r="B11" s="6">
        <v>38844544</v>
      </c>
      <c r="C11" s="6">
        <v>40897555</v>
      </c>
      <c r="D11" s="23">
        <v>46643301</v>
      </c>
      <c r="E11" s="24">
        <v>49220000</v>
      </c>
      <c r="F11" s="6">
        <v>50166296</v>
      </c>
      <c r="G11" s="25">
        <v>50166296</v>
      </c>
      <c r="H11" s="26">
        <v>0</v>
      </c>
      <c r="I11" s="24">
        <v>51715358</v>
      </c>
      <c r="J11" s="6">
        <v>54496294</v>
      </c>
      <c r="K11" s="25">
        <v>57493590</v>
      </c>
    </row>
    <row r="12" spans="1:11" ht="13.5">
      <c r="A12" s="22" t="s">
        <v>23</v>
      </c>
      <c r="B12" s="6">
        <v>3143467</v>
      </c>
      <c r="C12" s="6">
        <v>3395189</v>
      </c>
      <c r="D12" s="23">
        <v>3348214</v>
      </c>
      <c r="E12" s="24">
        <v>3500002</v>
      </c>
      <c r="F12" s="6">
        <v>3859402</v>
      </c>
      <c r="G12" s="25">
        <v>3859402</v>
      </c>
      <c r="H12" s="26">
        <v>0</v>
      </c>
      <c r="I12" s="24">
        <v>3859402</v>
      </c>
      <c r="J12" s="6">
        <v>3906672</v>
      </c>
      <c r="K12" s="25">
        <v>4121539</v>
      </c>
    </row>
    <row r="13" spans="1:11" ht="13.5">
      <c r="A13" s="22" t="s">
        <v>97</v>
      </c>
      <c r="B13" s="6">
        <v>28729139</v>
      </c>
      <c r="C13" s="6">
        <v>27589030</v>
      </c>
      <c r="D13" s="23">
        <v>32865634</v>
      </c>
      <c r="E13" s="24">
        <v>31920000</v>
      </c>
      <c r="F13" s="6">
        <v>37785353</v>
      </c>
      <c r="G13" s="25">
        <v>37785353</v>
      </c>
      <c r="H13" s="26">
        <v>0</v>
      </c>
      <c r="I13" s="24">
        <v>33739440</v>
      </c>
      <c r="J13" s="6">
        <v>35628849</v>
      </c>
      <c r="K13" s="25">
        <v>37588435</v>
      </c>
    </row>
    <row r="14" spans="1:11" ht="13.5">
      <c r="A14" s="22" t="s">
        <v>24</v>
      </c>
      <c r="B14" s="6">
        <v>992213</v>
      </c>
      <c r="C14" s="6">
        <v>1552213</v>
      </c>
      <c r="D14" s="23">
        <v>3010152</v>
      </c>
      <c r="E14" s="24">
        <v>50000</v>
      </c>
      <c r="F14" s="6">
        <v>400000</v>
      </c>
      <c r="G14" s="25">
        <v>400000</v>
      </c>
      <c r="H14" s="26">
        <v>0</v>
      </c>
      <c r="I14" s="24">
        <v>52850</v>
      </c>
      <c r="J14" s="6">
        <v>55810</v>
      </c>
      <c r="K14" s="25">
        <v>58879</v>
      </c>
    </row>
    <row r="15" spans="1:11" ht="13.5">
      <c r="A15" s="22" t="s">
        <v>25</v>
      </c>
      <c r="B15" s="6">
        <v>22604783</v>
      </c>
      <c r="C15" s="6">
        <v>21611373</v>
      </c>
      <c r="D15" s="23">
        <v>26844034</v>
      </c>
      <c r="E15" s="24">
        <v>27354142</v>
      </c>
      <c r="F15" s="6">
        <v>28188096</v>
      </c>
      <c r="G15" s="25">
        <v>28188096</v>
      </c>
      <c r="H15" s="26">
        <v>0</v>
      </c>
      <c r="I15" s="24">
        <v>37181000</v>
      </c>
      <c r="J15" s="6">
        <v>36062856</v>
      </c>
      <c r="K15" s="25">
        <v>38046313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47744898</v>
      </c>
      <c r="C17" s="6">
        <v>41149775</v>
      </c>
      <c r="D17" s="23">
        <v>72764847</v>
      </c>
      <c r="E17" s="24">
        <v>52346487</v>
      </c>
      <c r="F17" s="6">
        <v>59785315</v>
      </c>
      <c r="G17" s="25">
        <v>59785315</v>
      </c>
      <c r="H17" s="26">
        <v>0</v>
      </c>
      <c r="I17" s="24">
        <v>53598704</v>
      </c>
      <c r="J17" s="6">
        <v>58286448</v>
      </c>
      <c r="K17" s="25">
        <v>58682667</v>
      </c>
    </row>
    <row r="18" spans="1:11" ht="13.5">
      <c r="A18" s="34" t="s">
        <v>28</v>
      </c>
      <c r="B18" s="35">
        <f>SUM(B11:B17)</f>
        <v>142059044</v>
      </c>
      <c r="C18" s="36">
        <f aca="true" t="shared" si="1" ref="C18:K18">SUM(C11:C17)</f>
        <v>136195135</v>
      </c>
      <c r="D18" s="37">
        <f t="shared" si="1"/>
        <v>185476182</v>
      </c>
      <c r="E18" s="35">
        <f t="shared" si="1"/>
        <v>164390631</v>
      </c>
      <c r="F18" s="36">
        <f t="shared" si="1"/>
        <v>180184462</v>
      </c>
      <c r="G18" s="38">
        <f t="shared" si="1"/>
        <v>180184462</v>
      </c>
      <c r="H18" s="39">
        <f t="shared" si="1"/>
        <v>0</v>
      </c>
      <c r="I18" s="35">
        <f t="shared" si="1"/>
        <v>180146754</v>
      </c>
      <c r="J18" s="36">
        <f t="shared" si="1"/>
        <v>188436929</v>
      </c>
      <c r="K18" s="38">
        <f t="shared" si="1"/>
        <v>195991423</v>
      </c>
    </row>
    <row r="19" spans="1:11" ht="13.5">
      <c r="A19" s="34" t="s">
        <v>29</v>
      </c>
      <c r="B19" s="40">
        <f>+B10-B18</f>
        <v>-33075142</v>
      </c>
      <c r="C19" s="41">
        <f aca="true" t="shared" si="2" ref="C19:K19">+C10-C18</f>
        <v>-19296735</v>
      </c>
      <c r="D19" s="42">
        <f t="shared" si="2"/>
        <v>-57532123</v>
      </c>
      <c r="E19" s="40">
        <f t="shared" si="2"/>
        <v>-31060145</v>
      </c>
      <c r="F19" s="41">
        <f t="shared" si="2"/>
        <v>-50179997</v>
      </c>
      <c r="G19" s="43">
        <f t="shared" si="2"/>
        <v>-50179997</v>
      </c>
      <c r="H19" s="44">
        <f t="shared" si="2"/>
        <v>0</v>
      </c>
      <c r="I19" s="40">
        <f t="shared" si="2"/>
        <v>-41561927</v>
      </c>
      <c r="J19" s="41">
        <f t="shared" si="2"/>
        <v>-37679034</v>
      </c>
      <c r="K19" s="43">
        <f t="shared" si="2"/>
        <v>-33093048</v>
      </c>
    </row>
    <row r="20" spans="1:11" ht="13.5">
      <c r="A20" s="22" t="s">
        <v>30</v>
      </c>
      <c r="B20" s="24">
        <v>17445377</v>
      </c>
      <c r="C20" s="6">
        <v>24557114</v>
      </c>
      <c r="D20" s="23">
        <v>55528753</v>
      </c>
      <c r="E20" s="24">
        <v>46877000</v>
      </c>
      <c r="F20" s="6">
        <v>46877000</v>
      </c>
      <c r="G20" s="25">
        <v>46877000</v>
      </c>
      <c r="H20" s="26">
        <v>0</v>
      </c>
      <c r="I20" s="24">
        <v>49949000</v>
      </c>
      <c r="J20" s="6">
        <v>41149000</v>
      </c>
      <c r="K20" s="25">
        <v>42083000</v>
      </c>
    </row>
    <row r="21" spans="1:11" ht="13.5">
      <c r="A21" s="22" t="s">
        <v>98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99</v>
      </c>
      <c r="B22" s="51">
        <f>SUM(B19:B21)</f>
        <v>-15629765</v>
      </c>
      <c r="C22" s="52">
        <f aca="true" t="shared" si="3" ref="C22:K22">SUM(C19:C21)</f>
        <v>5260379</v>
      </c>
      <c r="D22" s="53">
        <f t="shared" si="3"/>
        <v>-2003370</v>
      </c>
      <c r="E22" s="51">
        <f t="shared" si="3"/>
        <v>15816855</v>
      </c>
      <c r="F22" s="52">
        <f t="shared" si="3"/>
        <v>-3302997</v>
      </c>
      <c r="G22" s="54">
        <f t="shared" si="3"/>
        <v>-3302997</v>
      </c>
      <c r="H22" s="55">
        <f t="shared" si="3"/>
        <v>0</v>
      </c>
      <c r="I22" s="51">
        <f t="shared" si="3"/>
        <v>8387073</v>
      </c>
      <c r="J22" s="52">
        <f t="shared" si="3"/>
        <v>3469966</v>
      </c>
      <c r="K22" s="54">
        <f t="shared" si="3"/>
        <v>8989952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-15629765</v>
      </c>
      <c r="C24" s="41">
        <f aca="true" t="shared" si="4" ref="C24:K24">SUM(C22:C23)</f>
        <v>5260379</v>
      </c>
      <c r="D24" s="42">
        <f t="shared" si="4"/>
        <v>-2003370</v>
      </c>
      <c r="E24" s="40">
        <f t="shared" si="4"/>
        <v>15816855</v>
      </c>
      <c r="F24" s="41">
        <f t="shared" si="4"/>
        <v>-3302997</v>
      </c>
      <c r="G24" s="43">
        <f t="shared" si="4"/>
        <v>-3302997</v>
      </c>
      <c r="H24" s="44">
        <f t="shared" si="4"/>
        <v>0</v>
      </c>
      <c r="I24" s="40">
        <f t="shared" si="4"/>
        <v>8387073</v>
      </c>
      <c r="J24" s="41">
        <f t="shared" si="4"/>
        <v>3469966</v>
      </c>
      <c r="K24" s="43">
        <f t="shared" si="4"/>
        <v>8989952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19552113</v>
      </c>
      <c r="C27" s="7">
        <v>30079517</v>
      </c>
      <c r="D27" s="64">
        <v>59225804</v>
      </c>
      <c r="E27" s="65">
        <v>46877001</v>
      </c>
      <c r="F27" s="7">
        <v>43047185</v>
      </c>
      <c r="G27" s="66">
        <v>43047185</v>
      </c>
      <c r="H27" s="67">
        <v>0</v>
      </c>
      <c r="I27" s="65">
        <v>49949000</v>
      </c>
      <c r="J27" s="7">
        <v>41149000</v>
      </c>
      <c r="K27" s="66">
        <v>42083250</v>
      </c>
    </row>
    <row r="28" spans="1:11" ht="13.5">
      <c r="A28" s="68" t="s">
        <v>30</v>
      </c>
      <c r="B28" s="6">
        <v>18821934</v>
      </c>
      <c r="C28" s="6">
        <v>28952176</v>
      </c>
      <c r="D28" s="23">
        <v>59221519</v>
      </c>
      <c r="E28" s="24">
        <v>46877001</v>
      </c>
      <c r="F28" s="6">
        <v>43047185</v>
      </c>
      <c r="G28" s="25">
        <v>43047185</v>
      </c>
      <c r="H28" s="26">
        <v>0</v>
      </c>
      <c r="I28" s="24">
        <v>49949000</v>
      </c>
      <c r="J28" s="6">
        <v>41149000</v>
      </c>
      <c r="K28" s="25">
        <v>42083250</v>
      </c>
    </row>
    <row r="29" spans="1:11" ht="13.5">
      <c r="A29" s="22" t="s">
        <v>101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730179</v>
      </c>
      <c r="C31" s="6">
        <v>1127341</v>
      </c>
      <c r="D31" s="23">
        <v>4285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19552113</v>
      </c>
      <c r="C32" s="7">
        <f aca="true" t="shared" si="5" ref="C32:K32">SUM(C28:C31)</f>
        <v>30079517</v>
      </c>
      <c r="D32" s="64">
        <f t="shared" si="5"/>
        <v>59225804</v>
      </c>
      <c r="E32" s="65">
        <f t="shared" si="5"/>
        <v>46877001</v>
      </c>
      <c r="F32" s="7">
        <f t="shared" si="5"/>
        <v>43047185</v>
      </c>
      <c r="G32" s="66">
        <f t="shared" si="5"/>
        <v>43047185</v>
      </c>
      <c r="H32" s="67">
        <f t="shared" si="5"/>
        <v>0</v>
      </c>
      <c r="I32" s="65">
        <f t="shared" si="5"/>
        <v>49949000</v>
      </c>
      <c r="J32" s="7">
        <f t="shared" si="5"/>
        <v>41149000</v>
      </c>
      <c r="K32" s="66">
        <f t="shared" si="5"/>
        <v>42083250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38104682</v>
      </c>
      <c r="C35" s="6">
        <v>55708699</v>
      </c>
      <c r="D35" s="23">
        <v>69904108</v>
      </c>
      <c r="E35" s="24">
        <v>91699711</v>
      </c>
      <c r="F35" s="6">
        <v>91699547</v>
      </c>
      <c r="G35" s="25">
        <v>91699547</v>
      </c>
      <c r="H35" s="26">
        <v>99502430</v>
      </c>
      <c r="I35" s="24">
        <v>31205035</v>
      </c>
      <c r="J35" s="6">
        <v>61020710</v>
      </c>
      <c r="K35" s="25">
        <v>67086851</v>
      </c>
    </row>
    <row r="36" spans="1:11" ht="13.5">
      <c r="A36" s="22" t="s">
        <v>39</v>
      </c>
      <c r="B36" s="6">
        <v>576644718</v>
      </c>
      <c r="C36" s="6">
        <v>569476238</v>
      </c>
      <c r="D36" s="23">
        <v>594935744</v>
      </c>
      <c r="E36" s="24">
        <v>642902000</v>
      </c>
      <c r="F36" s="6">
        <v>642902000</v>
      </c>
      <c r="G36" s="25">
        <v>642902000</v>
      </c>
      <c r="H36" s="26">
        <v>-66520057</v>
      </c>
      <c r="I36" s="24">
        <v>694872569</v>
      </c>
      <c r="J36" s="6">
        <v>733786115</v>
      </c>
      <c r="K36" s="25">
        <v>774144350</v>
      </c>
    </row>
    <row r="37" spans="1:11" ht="13.5">
      <c r="A37" s="22" t="s">
        <v>40</v>
      </c>
      <c r="B37" s="6">
        <v>23749149</v>
      </c>
      <c r="C37" s="6">
        <v>17431449</v>
      </c>
      <c r="D37" s="23">
        <v>55705263</v>
      </c>
      <c r="E37" s="24">
        <v>12545813</v>
      </c>
      <c r="F37" s="6">
        <v>12545813</v>
      </c>
      <c r="G37" s="25">
        <v>12545813</v>
      </c>
      <c r="H37" s="26">
        <v>102027459</v>
      </c>
      <c r="I37" s="24">
        <v>13315669</v>
      </c>
      <c r="J37" s="6">
        <v>14096559</v>
      </c>
      <c r="K37" s="25">
        <v>14871870</v>
      </c>
    </row>
    <row r="38" spans="1:11" ht="13.5">
      <c r="A38" s="22" t="s">
        <v>41</v>
      </c>
      <c r="B38" s="6">
        <v>10747405</v>
      </c>
      <c r="C38" s="6">
        <v>16818634</v>
      </c>
      <c r="D38" s="23">
        <v>21849940</v>
      </c>
      <c r="E38" s="24">
        <v>11456734</v>
      </c>
      <c r="F38" s="6">
        <v>11456734</v>
      </c>
      <c r="G38" s="25">
        <v>11456734</v>
      </c>
      <c r="H38" s="26">
        <v>0</v>
      </c>
      <c r="I38" s="24">
        <v>12167051</v>
      </c>
      <c r="J38" s="6">
        <v>12884906</v>
      </c>
      <c r="K38" s="25">
        <v>13593576</v>
      </c>
    </row>
    <row r="39" spans="1:11" ht="13.5">
      <c r="A39" s="22" t="s">
        <v>42</v>
      </c>
      <c r="B39" s="6">
        <v>580252846</v>
      </c>
      <c r="C39" s="6">
        <v>590934854</v>
      </c>
      <c r="D39" s="23">
        <v>587284649</v>
      </c>
      <c r="E39" s="24">
        <v>710599164</v>
      </c>
      <c r="F39" s="6">
        <v>710599000</v>
      </c>
      <c r="G39" s="25">
        <v>710599000</v>
      </c>
      <c r="H39" s="26">
        <v>-69045086</v>
      </c>
      <c r="I39" s="24">
        <v>700594884</v>
      </c>
      <c r="J39" s="6">
        <v>767825360</v>
      </c>
      <c r="K39" s="25">
        <v>812765755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-1315836</v>
      </c>
      <c r="C42" s="6">
        <v>8764913</v>
      </c>
      <c r="D42" s="23">
        <v>55499917</v>
      </c>
      <c r="E42" s="24">
        <v>45360699</v>
      </c>
      <c r="F42" s="6">
        <v>45361492</v>
      </c>
      <c r="G42" s="25">
        <v>45361492</v>
      </c>
      <c r="H42" s="26">
        <v>1960053</v>
      </c>
      <c r="I42" s="24">
        <v>52648659</v>
      </c>
      <c r="J42" s="6">
        <v>45827915</v>
      </c>
      <c r="K42" s="25">
        <v>52529237</v>
      </c>
    </row>
    <row r="43" spans="1:11" ht="13.5">
      <c r="A43" s="22" t="s">
        <v>45</v>
      </c>
      <c r="B43" s="6">
        <v>-10823944</v>
      </c>
      <c r="C43" s="6">
        <v>-11140351</v>
      </c>
      <c r="D43" s="23">
        <v>-55424331</v>
      </c>
      <c r="E43" s="24">
        <v>-46877000</v>
      </c>
      <c r="F43" s="6">
        <v>-46877000</v>
      </c>
      <c r="G43" s="25">
        <v>-46877000</v>
      </c>
      <c r="H43" s="26">
        <v>-13693455</v>
      </c>
      <c r="I43" s="24">
        <v>-49949000</v>
      </c>
      <c r="J43" s="6">
        <v>-44349000</v>
      </c>
      <c r="K43" s="25">
        <v>-47011250</v>
      </c>
    </row>
    <row r="44" spans="1:11" ht="13.5">
      <c r="A44" s="22" t="s">
        <v>46</v>
      </c>
      <c r="B44" s="6">
        <v>301509</v>
      </c>
      <c r="C44" s="6">
        <v>-92402</v>
      </c>
      <c r="D44" s="23">
        <v>-292693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3194563</v>
      </c>
      <c r="C45" s="7">
        <v>726724</v>
      </c>
      <c r="D45" s="64">
        <v>512619</v>
      </c>
      <c r="E45" s="65">
        <v>-786575</v>
      </c>
      <c r="F45" s="7">
        <v>-1251508</v>
      </c>
      <c r="G45" s="66">
        <v>-1251508</v>
      </c>
      <c r="H45" s="67">
        <v>-11220763</v>
      </c>
      <c r="I45" s="65">
        <v>2981660</v>
      </c>
      <c r="J45" s="7">
        <v>4460575</v>
      </c>
      <c r="K45" s="66">
        <v>9978562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3194564</v>
      </c>
      <c r="C48" s="6">
        <v>729726</v>
      </c>
      <c r="D48" s="23">
        <v>512639</v>
      </c>
      <c r="E48" s="24">
        <v>43872800</v>
      </c>
      <c r="F48" s="6">
        <v>43872636</v>
      </c>
      <c r="G48" s="25">
        <v>43872636</v>
      </c>
      <c r="H48" s="26">
        <v>44336464</v>
      </c>
      <c r="I48" s="24">
        <v>892001</v>
      </c>
      <c r="J48" s="6">
        <v>29683160</v>
      </c>
      <c r="K48" s="25">
        <v>31315736</v>
      </c>
    </row>
    <row r="49" spans="1:11" ht="13.5">
      <c r="A49" s="22" t="s">
        <v>50</v>
      </c>
      <c r="B49" s="6">
        <f>+B75</f>
        <v>5552834.996946055</v>
      </c>
      <c r="C49" s="6">
        <f aca="true" t="shared" si="6" ref="C49:K49">+C75</f>
        <v>-19482005.089271046</v>
      </c>
      <c r="D49" s="23">
        <f t="shared" si="6"/>
        <v>6625827.461766746</v>
      </c>
      <c r="E49" s="24">
        <f t="shared" si="6"/>
        <v>-5466147.690402266</v>
      </c>
      <c r="F49" s="6">
        <f t="shared" si="6"/>
        <v>-6015341.093699414</v>
      </c>
      <c r="G49" s="25">
        <f t="shared" si="6"/>
        <v>-6015341.093699414</v>
      </c>
      <c r="H49" s="26">
        <f t="shared" si="6"/>
        <v>100542549</v>
      </c>
      <c r="I49" s="24">
        <f t="shared" si="6"/>
        <v>-6351293.851210255</v>
      </c>
      <c r="J49" s="6">
        <f t="shared" si="6"/>
        <v>-5857434.870936539</v>
      </c>
      <c r="K49" s="25">
        <f t="shared" si="6"/>
        <v>-7813806.32550868</v>
      </c>
    </row>
    <row r="50" spans="1:11" ht="13.5">
      <c r="A50" s="34" t="s">
        <v>51</v>
      </c>
      <c r="B50" s="7">
        <f>+B48-B49</f>
        <v>-2358270.9969460554</v>
      </c>
      <c r="C50" s="7">
        <f aca="true" t="shared" si="7" ref="C50:K50">+C48-C49</f>
        <v>20211731.089271046</v>
      </c>
      <c r="D50" s="64">
        <f t="shared" si="7"/>
        <v>-6113188.461766746</v>
      </c>
      <c r="E50" s="65">
        <f t="shared" si="7"/>
        <v>49338947.69040227</v>
      </c>
      <c r="F50" s="7">
        <f t="shared" si="7"/>
        <v>49887977.09369941</v>
      </c>
      <c r="G50" s="66">
        <f t="shared" si="7"/>
        <v>49887977.09369941</v>
      </c>
      <c r="H50" s="67">
        <f t="shared" si="7"/>
        <v>-56206085</v>
      </c>
      <c r="I50" s="65">
        <f t="shared" si="7"/>
        <v>7243294.851210255</v>
      </c>
      <c r="J50" s="7">
        <f t="shared" si="7"/>
        <v>35540594.87093654</v>
      </c>
      <c r="K50" s="66">
        <f t="shared" si="7"/>
        <v>39129542.325508684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565774216</v>
      </c>
      <c r="C53" s="6">
        <v>569239105</v>
      </c>
      <c r="D53" s="23">
        <v>594815014</v>
      </c>
      <c r="E53" s="24">
        <v>642901639</v>
      </c>
      <c r="F53" s="6">
        <v>644265154</v>
      </c>
      <c r="G53" s="25">
        <v>644265154</v>
      </c>
      <c r="H53" s="26">
        <v>609529104</v>
      </c>
      <c r="I53" s="24">
        <v>708633540</v>
      </c>
      <c r="J53" s="6">
        <v>733935558</v>
      </c>
      <c r="K53" s="25">
        <v>774458034</v>
      </c>
    </row>
    <row r="54" spans="1:11" ht="13.5">
      <c r="A54" s="22" t="s">
        <v>97</v>
      </c>
      <c r="B54" s="6">
        <v>28729139</v>
      </c>
      <c r="C54" s="6">
        <v>27589030</v>
      </c>
      <c r="D54" s="23">
        <v>32865634</v>
      </c>
      <c r="E54" s="24">
        <v>31920000</v>
      </c>
      <c r="F54" s="6">
        <v>37785353</v>
      </c>
      <c r="G54" s="25">
        <v>37785353</v>
      </c>
      <c r="H54" s="26">
        <v>0</v>
      </c>
      <c r="I54" s="24">
        <v>33739440</v>
      </c>
      <c r="J54" s="6">
        <v>35628849</v>
      </c>
      <c r="K54" s="25">
        <v>37588435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3711456</v>
      </c>
      <c r="C56" s="6">
        <v>1575660</v>
      </c>
      <c r="D56" s="23">
        <v>3010152</v>
      </c>
      <c r="E56" s="24">
        <v>6468789</v>
      </c>
      <c r="F56" s="6">
        <v>3468789</v>
      </c>
      <c r="G56" s="25">
        <v>3468789</v>
      </c>
      <c r="H56" s="26">
        <v>0</v>
      </c>
      <c r="I56" s="24">
        <v>5181000</v>
      </c>
      <c r="J56" s="6">
        <v>5471000</v>
      </c>
      <c r="K56" s="25">
        <v>5772000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20436376</v>
      </c>
      <c r="C59" s="6">
        <v>2662835</v>
      </c>
      <c r="D59" s="23">
        <v>2662835</v>
      </c>
      <c r="E59" s="24">
        <v>7157040</v>
      </c>
      <c r="F59" s="6">
        <v>7156560</v>
      </c>
      <c r="G59" s="25">
        <v>7156560</v>
      </c>
      <c r="H59" s="26">
        <v>7157040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15000</v>
      </c>
      <c r="C60" s="6">
        <v>0</v>
      </c>
      <c r="D60" s="23">
        <v>0</v>
      </c>
      <c r="E60" s="24">
        <v>15000</v>
      </c>
      <c r="F60" s="6">
        <v>15000</v>
      </c>
      <c r="G60" s="25">
        <v>15000</v>
      </c>
      <c r="H60" s="26">
        <v>15000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1000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0.6404916921003863</v>
      </c>
      <c r="C70" s="5">
        <f aca="true" t="shared" si="8" ref="C70:K70">IF(ISERROR(C71/C72),0,(C71/C72))</f>
        <v>0.5639827242358451</v>
      </c>
      <c r="D70" s="5">
        <f t="shared" si="8"/>
        <v>0.30124745552369897</v>
      </c>
      <c r="E70" s="5">
        <f t="shared" si="8"/>
        <v>0.6306676202482122</v>
      </c>
      <c r="F70" s="5">
        <f t="shared" si="8"/>
        <v>0.6517677924171253</v>
      </c>
      <c r="G70" s="5">
        <f t="shared" si="8"/>
        <v>0.6517677924171253</v>
      </c>
      <c r="H70" s="5">
        <f t="shared" si="8"/>
        <v>0</v>
      </c>
      <c r="I70" s="5">
        <f t="shared" si="8"/>
        <v>0.7451629915002462</v>
      </c>
      <c r="J70" s="5">
        <f t="shared" si="8"/>
        <v>0.7331625728183901</v>
      </c>
      <c r="K70" s="5">
        <f t="shared" si="8"/>
        <v>0.7214892445097422</v>
      </c>
    </row>
    <row r="71" spans="1:11" ht="12.75" hidden="1">
      <c r="A71" s="1" t="s">
        <v>103</v>
      </c>
      <c r="B71" s="1">
        <f>+B83</f>
        <v>36472426</v>
      </c>
      <c r="C71" s="1">
        <f aca="true" t="shared" si="9" ref="C71:K71">+C83</f>
        <v>35613142</v>
      </c>
      <c r="D71" s="1">
        <f t="shared" si="9"/>
        <v>23237234</v>
      </c>
      <c r="E71" s="1">
        <f t="shared" si="9"/>
        <v>50713642</v>
      </c>
      <c r="F71" s="1">
        <f t="shared" si="9"/>
        <v>50714355</v>
      </c>
      <c r="G71" s="1">
        <f t="shared" si="9"/>
        <v>50714355</v>
      </c>
      <c r="H71" s="1">
        <f t="shared" si="9"/>
        <v>30207011</v>
      </c>
      <c r="I71" s="1">
        <f t="shared" si="9"/>
        <v>57121642</v>
      </c>
      <c r="J71" s="1">
        <f t="shared" si="9"/>
        <v>59464303</v>
      </c>
      <c r="K71" s="1">
        <f t="shared" si="9"/>
        <v>62121216</v>
      </c>
    </row>
    <row r="72" spans="1:11" ht="12.75" hidden="1">
      <c r="A72" s="1" t="s">
        <v>104</v>
      </c>
      <c r="B72" s="1">
        <f>+B77</f>
        <v>56944417</v>
      </c>
      <c r="C72" s="1">
        <f aca="true" t="shared" si="10" ref="C72:K72">+C77</f>
        <v>63145803</v>
      </c>
      <c r="D72" s="1">
        <f t="shared" si="10"/>
        <v>77136698</v>
      </c>
      <c r="E72" s="1">
        <f t="shared" si="10"/>
        <v>80412630</v>
      </c>
      <c r="F72" s="1">
        <f t="shared" si="10"/>
        <v>77810465</v>
      </c>
      <c r="G72" s="1">
        <f t="shared" si="10"/>
        <v>77810465</v>
      </c>
      <c r="H72" s="1">
        <f t="shared" si="10"/>
        <v>0</v>
      </c>
      <c r="I72" s="1">
        <f t="shared" si="10"/>
        <v>76656574</v>
      </c>
      <c r="J72" s="1">
        <f t="shared" si="10"/>
        <v>81106572</v>
      </c>
      <c r="K72" s="1">
        <f t="shared" si="10"/>
        <v>86101375</v>
      </c>
    </row>
    <row r="73" spans="1:11" ht="12.75" hidden="1">
      <c r="A73" s="1" t="s">
        <v>105</v>
      </c>
      <c r="B73" s="1">
        <f>+B74</f>
        <v>25863132.5</v>
      </c>
      <c r="C73" s="1">
        <f aca="true" t="shared" si="11" ref="C73:K73">+(C78+C80+C81+C82)-(B78+B80+B81+B82)</f>
        <v>23023386</v>
      </c>
      <c r="D73" s="1">
        <f t="shared" si="11"/>
        <v>15783949</v>
      </c>
      <c r="E73" s="1">
        <f t="shared" si="11"/>
        <v>-8493967</v>
      </c>
      <c r="F73" s="1">
        <f>+(F78+F80+F81+F82)-(D78+D80+D81+D82)</f>
        <v>-8493967</v>
      </c>
      <c r="G73" s="1">
        <f>+(G78+G80+G81+G82)-(D78+D80+D81+D82)</f>
        <v>-8493967</v>
      </c>
      <c r="H73" s="1">
        <f>+(H78+H80+H81+H82)-(D78+D80+D81+D82)</f>
        <v>-12128047</v>
      </c>
      <c r="I73" s="1">
        <f>+(I78+I80+I81+I82)-(E78+E80+E81+E82)</f>
        <v>-32783031</v>
      </c>
      <c r="J73" s="1">
        <f t="shared" si="11"/>
        <v>745011</v>
      </c>
      <c r="K73" s="1">
        <f t="shared" si="11"/>
        <v>4143679</v>
      </c>
    </row>
    <row r="74" spans="1:11" ht="12.75" hidden="1">
      <c r="A74" s="1" t="s">
        <v>106</v>
      </c>
      <c r="B74" s="1">
        <f>+TREND(C74:E74)</f>
        <v>25863132.5</v>
      </c>
      <c r="C74" s="1">
        <f>+C73</f>
        <v>23023386</v>
      </c>
      <c r="D74" s="1">
        <f aca="true" t="shared" si="12" ref="D74:K74">+D73</f>
        <v>15783949</v>
      </c>
      <c r="E74" s="1">
        <f t="shared" si="12"/>
        <v>-8493967</v>
      </c>
      <c r="F74" s="1">
        <f t="shared" si="12"/>
        <v>-8493967</v>
      </c>
      <c r="G74" s="1">
        <f t="shared" si="12"/>
        <v>-8493967</v>
      </c>
      <c r="H74" s="1">
        <f t="shared" si="12"/>
        <v>-12128047</v>
      </c>
      <c r="I74" s="1">
        <f t="shared" si="12"/>
        <v>-32783031</v>
      </c>
      <c r="J74" s="1">
        <f t="shared" si="12"/>
        <v>745011</v>
      </c>
      <c r="K74" s="1">
        <f t="shared" si="12"/>
        <v>4143679</v>
      </c>
    </row>
    <row r="75" spans="1:11" ht="12.75" hidden="1">
      <c r="A75" s="1" t="s">
        <v>107</v>
      </c>
      <c r="B75" s="1">
        <f>+B84-(((B80+B81+B78)*B70)-B79)</f>
        <v>5552834.996946055</v>
      </c>
      <c r="C75" s="1">
        <f aca="true" t="shared" si="13" ref="C75:K75">+C84-(((C80+C81+C78)*C70)-C79)</f>
        <v>-19482005.089271046</v>
      </c>
      <c r="D75" s="1">
        <f t="shared" si="13"/>
        <v>6625827.461766746</v>
      </c>
      <c r="E75" s="1">
        <f t="shared" si="13"/>
        <v>-5466147.690402266</v>
      </c>
      <c r="F75" s="1">
        <f t="shared" si="13"/>
        <v>-6015341.093699414</v>
      </c>
      <c r="G75" s="1">
        <f t="shared" si="13"/>
        <v>-6015341.093699414</v>
      </c>
      <c r="H75" s="1">
        <f t="shared" si="13"/>
        <v>100542549</v>
      </c>
      <c r="I75" s="1">
        <f t="shared" si="13"/>
        <v>-6351293.851210255</v>
      </c>
      <c r="J75" s="1">
        <f t="shared" si="13"/>
        <v>-5857434.870936539</v>
      </c>
      <c r="K75" s="1">
        <f t="shared" si="13"/>
        <v>-7813806.32550868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56944417</v>
      </c>
      <c r="C77" s="3">
        <v>63145803</v>
      </c>
      <c r="D77" s="3">
        <v>77136698</v>
      </c>
      <c r="E77" s="3">
        <v>80412630</v>
      </c>
      <c r="F77" s="3">
        <v>77810465</v>
      </c>
      <c r="G77" s="3">
        <v>77810465</v>
      </c>
      <c r="H77" s="3">
        <v>0</v>
      </c>
      <c r="I77" s="3">
        <v>76656574</v>
      </c>
      <c r="J77" s="3">
        <v>81106572</v>
      </c>
      <c r="K77" s="3">
        <v>86101375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22374190</v>
      </c>
      <c r="C79" s="3">
        <v>9176737</v>
      </c>
      <c r="D79" s="3">
        <v>26688570</v>
      </c>
      <c r="E79" s="3">
        <v>10948813</v>
      </c>
      <c r="F79" s="3">
        <v>10948813</v>
      </c>
      <c r="G79" s="3">
        <v>10948813</v>
      </c>
      <c r="H79" s="3">
        <v>100542549</v>
      </c>
      <c r="I79" s="3">
        <v>12517634</v>
      </c>
      <c r="J79" s="3">
        <v>13253834</v>
      </c>
      <c r="K79" s="3">
        <v>13982795</v>
      </c>
    </row>
    <row r="80" spans="1:11" ht="12.75" hidden="1">
      <c r="A80" s="2" t="s">
        <v>67</v>
      </c>
      <c r="B80" s="3">
        <v>18382782</v>
      </c>
      <c r="C80" s="3">
        <v>38461399</v>
      </c>
      <c r="D80" s="3">
        <v>46118294</v>
      </c>
      <c r="E80" s="3">
        <v>23077096</v>
      </c>
      <c r="F80" s="3">
        <v>23077096</v>
      </c>
      <c r="G80" s="3">
        <v>23077096</v>
      </c>
      <c r="H80" s="3">
        <v>47080744</v>
      </c>
      <c r="I80" s="3">
        <v>25321880</v>
      </c>
      <c r="J80" s="3">
        <v>26066891</v>
      </c>
      <c r="K80" s="3">
        <v>30210570</v>
      </c>
    </row>
    <row r="81" spans="1:11" ht="12.75" hidden="1">
      <c r="A81" s="2" t="s">
        <v>68</v>
      </c>
      <c r="B81" s="3">
        <v>7880408</v>
      </c>
      <c r="C81" s="3">
        <v>12353530</v>
      </c>
      <c r="D81" s="3">
        <v>20480584</v>
      </c>
      <c r="E81" s="3">
        <v>2950815</v>
      </c>
      <c r="F81" s="3">
        <v>2950815</v>
      </c>
      <c r="G81" s="3">
        <v>2950815</v>
      </c>
      <c r="H81" s="3">
        <v>10329944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1528353</v>
      </c>
      <c r="C82" s="3">
        <v>0</v>
      </c>
      <c r="D82" s="3">
        <v>0</v>
      </c>
      <c r="E82" s="3">
        <v>32077000</v>
      </c>
      <c r="F82" s="3">
        <v>32077000</v>
      </c>
      <c r="G82" s="3">
        <v>32077000</v>
      </c>
      <c r="H82" s="3">
        <v>-2939857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36472426</v>
      </c>
      <c r="C83" s="3">
        <v>35613142</v>
      </c>
      <c r="D83" s="3">
        <v>23237234</v>
      </c>
      <c r="E83" s="3">
        <v>50713642</v>
      </c>
      <c r="F83" s="3">
        <v>50714355</v>
      </c>
      <c r="G83" s="3">
        <v>50714355</v>
      </c>
      <c r="H83" s="3">
        <v>30207011</v>
      </c>
      <c r="I83" s="3">
        <v>57121642</v>
      </c>
      <c r="J83" s="3">
        <v>59464303</v>
      </c>
      <c r="K83" s="3">
        <v>62121216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4025537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17406637</v>
      </c>
      <c r="C5" s="6">
        <v>13952421</v>
      </c>
      <c r="D5" s="23">
        <v>16134160</v>
      </c>
      <c r="E5" s="24">
        <v>18439498</v>
      </c>
      <c r="F5" s="6">
        <v>19262592</v>
      </c>
      <c r="G5" s="25">
        <v>19262592</v>
      </c>
      <c r="H5" s="26">
        <v>0</v>
      </c>
      <c r="I5" s="24">
        <v>21158287</v>
      </c>
      <c r="J5" s="6">
        <v>23972792</v>
      </c>
      <c r="K5" s="25">
        <v>27092690</v>
      </c>
    </row>
    <row r="6" spans="1:11" ht="13.5">
      <c r="A6" s="22" t="s">
        <v>18</v>
      </c>
      <c r="B6" s="6">
        <v>85681769</v>
      </c>
      <c r="C6" s="6">
        <v>108396630</v>
      </c>
      <c r="D6" s="23">
        <v>105424079</v>
      </c>
      <c r="E6" s="24">
        <v>125003629</v>
      </c>
      <c r="F6" s="6">
        <v>107579834</v>
      </c>
      <c r="G6" s="25">
        <v>107579834</v>
      </c>
      <c r="H6" s="26">
        <v>0</v>
      </c>
      <c r="I6" s="24">
        <v>113035106</v>
      </c>
      <c r="J6" s="6">
        <v>122039406</v>
      </c>
      <c r="K6" s="25">
        <v>131790688</v>
      </c>
    </row>
    <row r="7" spans="1:11" ht="13.5">
      <c r="A7" s="22" t="s">
        <v>19</v>
      </c>
      <c r="B7" s="6">
        <v>5285195</v>
      </c>
      <c r="C7" s="6">
        <v>9636481</v>
      </c>
      <c r="D7" s="23">
        <v>12990602</v>
      </c>
      <c r="E7" s="24">
        <v>1368713</v>
      </c>
      <c r="F7" s="6">
        <v>274831</v>
      </c>
      <c r="G7" s="25">
        <v>274831</v>
      </c>
      <c r="H7" s="26">
        <v>0</v>
      </c>
      <c r="I7" s="24">
        <v>302314</v>
      </c>
      <c r="J7" s="6">
        <v>332546</v>
      </c>
      <c r="K7" s="25">
        <v>365800</v>
      </c>
    </row>
    <row r="8" spans="1:11" ht="13.5">
      <c r="A8" s="22" t="s">
        <v>20</v>
      </c>
      <c r="B8" s="6">
        <v>82502000</v>
      </c>
      <c r="C8" s="6">
        <v>78370000</v>
      </c>
      <c r="D8" s="23">
        <v>68363000</v>
      </c>
      <c r="E8" s="24">
        <v>70030000</v>
      </c>
      <c r="F8" s="6">
        <v>70030000</v>
      </c>
      <c r="G8" s="25">
        <v>70030000</v>
      </c>
      <c r="H8" s="26">
        <v>0</v>
      </c>
      <c r="I8" s="24">
        <v>80580000</v>
      </c>
      <c r="J8" s="6">
        <v>86141000</v>
      </c>
      <c r="K8" s="25">
        <v>92653000</v>
      </c>
    </row>
    <row r="9" spans="1:11" ht="13.5">
      <c r="A9" s="22" t="s">
        <v>21</v>
      </c>
      <c r="B9" s="6">
        <v>6000604</v>
      </c>
      <c r="C9" s="6">
        <v>10827618</v>
      </c>
      <c r="D9" s="23">
        <v>2774732</v>
      </c>
      <c r="E9" s="24">
        <v>31074701</v>
      </c>
      <c r="F9" s="6">
        <v>13717477</v>
      </c>
      <c r="G9" s="25">
        <v>13717477</v>
      </c>
      <c r="H9" s="26">
        <v>0</v>
      </c>
      <c r="I9" s="24">
        <v>15189654</v>
      </c>
      <c r="J9" s="6">
        <v>16708619</v>
      </c>
      <c r="K9" s="25">
        <v>18379482</v>
      </c>
    </row>
    <row r="10" spans="1:11" ht="25.5">
      <c r="A10" s="27" t="s">
        <v>96</v>
      </c>
      <c r="B10" s="28">
        <f>SUM(B5:B9)</f>
        <v>196876205</v>
      </c>
      <c r="C10" s="29">
        <f aca="true" t="shared" si="0" ref="C10:K10">SUM(C5:C9)</f>
        <v>221183150</v>
      </c>
      <c r="D10" s="30">
        <f t="shared" si="0"/>
        <v>205686573</v>
      </c>
      <c r="E10" s="28">
        <f t="shared" si="0"/>
        <v>245916541</v>
      </c>
      <c r="F10" s="29">
        <f t="shared" si="0"/>
        <v>210864734</v>
      </c>
      <c r="G10" s="31">
        <f t="shared" si="0"/>
        <v>210864734</v>
      </c>
      <c r="H10" s="32">
        <f t="shared" si="0"/>
        <v>0</v>
      </c>
      <c r="I10" s="28">
        <f t="shared" si="0"/>
        <v>230265361</v>
      </c>
      <c r="J10" s="29">
        <f t="shared" si="0"/>
        <v>249194363</v>
      </c>
      <c r="K10" s="31">
        <f t="shared" si="0"/>
        <v>270281660</v>
      </c>
    </row>
    <row r="11" spans="1:11" ht="13.5">
      <c r="A11" s="22" t="s">
        <v>22</v>
      </c>
      <c r="B11" s="6">
        <v>94350580</v>
      </c>
      <c r="C11" s="6">
        <v>96717959</v>
      </c>
      <c r="D11" s="23">
        <v>102740741</v>
      </c>
      <c r="E11" s="24">
        <v>106970047</v>
      </c>
      <c r="F11" s="6">
        <v>105292983</v>
      </c>
      <c r="G11" s="25">
        <v>105292983</v>
      </c>
      <c r="H11" s="26">
        <v>0</v>
      </c>
      <c r="I11" s="24">
        <v>112522961</v>
      </c>
      <c r="J11" s="6">
        <v>120393451</v>
      </c>
      <c r="K11" s="25">
        <v>128820996</v>
      </c>
    </row>
    <row r="12" spans="1:11" ht="13.5">
      <c r="A12" s="22" t="s">
        <v>23</v>
      </c>
      <c r="B12" s="6">
        <v>0</v>
      </c>
      <c r="C12" s="6">
        <v>3854539</v>
      </c>
      <c r="D12" s="23">
        <v>3527609</v>
      </c>
      <c r="E12" s="24">
        <v>4583469</v>
      </c>
      <c r="F12" s="6">
        <v>4583469</v>
      </c>
      <c r="G12" s="25">
        <v>4583469</v>
      </c>
      <c r="H12" s="26">
        <v>0</v>
      </c>
      <c r="I12" s="24">
        <v>5041816</v>
      </c>
      <c r="J12" s="6">
        <v>5394743</v>
      </c>
      <c r="K12" s="25">
        <v>5772375</v>
      </c>
    </row>
    <row r="13" spans="1:11" ht="13.5">
      <c r="A13" s="22" t="s">
        <v>97</v>
      </c>
      <c r="B13" s="6">
        <v>57469212</v>
      </c>
      <c r="C13" s="6">
        <v>54847872</v>
      </c>
      <c r="D13" s="23">
        <v>42559762</v>
      </c>
      <c r="E13" s="24">
        <v>61000000</v>
      </c>
      <c r="F13" s="6">
        <v>61000000</v>
      </c>
      <c r="G13" s="25">
        <v>61000000</v>
      </c>
      <c r="H13" s="26">
        <v>0</v>
      </c>
      <c r="I13" s="24">
        <v>65000000</v>
      </c>
      <c r="J13" s="6">
        <v>65000000</v>
      </c>
      <c r="K13" s="25">
        <v>65000000</v>
      </c>
    </row>
    <row r="14" spans="1:11" ht="13.5">
      <c r="A14" s="22" t="s">
        <v>24</v>
      </c>
      <c r="B14" s="6">
        <v>13960606</v>
      </c>
      <c r="C14" s="6">
        <v>19120979</v>
      </c>
      <c r="D14" s="23">
        <v>23151960</v>
      </c>
      <c r="E14" s="24">
        <v>315020</v>
      </c>
      <c r="F14" s="6">
        <v>20738575</v>
      </c>
      <c r="G14" s="25">
        <v>20738575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67825565</v>
      </c>
      <c r="C15" s="6">
        <v>78512656</v>
      </c>
      <c r="D15" s="23">
        <v>86352749</v>
      </c>
      <c r="E15" s="24">
        <v>78260461</v>
      </c>
      <c r="F15" s="6">
        <v>74041970</v>
      </c>
      <c r="G15" s="25">
        <v>74041970</v>
      </c>
      <c r="H15" s="26">
        <v>0</v>
      </c>
      <c r="I15" s="24">
        <v>82657350</v>
      </c>
      <c r="J15" s="6">
        <v>87475504</v>
      </c>
      <c r="K15" s="25">
        <v>92611935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66569763</v>
      </c>
      <c r="C17" s="6">
        <v>88928477</v>
      </c>
      <c r="D17" s="23">
        <v>70977093</v>
      </c>
      <c r="E17" s="24">
        <v>83658346</v>
      </c>
      <c r="F17" s="6">
        <v>88924737</v>
      </c>
      <c r="G17" s="25">
        <v>88924737</v>
      </c>
      <c r="H17" s="26">
        <v>0</v>
      </c>
      <c r="I17" s="24">
        <v>120545338</v>
      </c>
      <c r="J17" s="6">
        <v>125337337</v>
      </c>
      <c r="K17" s="25">
        <v>131340581</v>
      </c>
    </row>
    <row r="18" spans="1:11" ht="13.5">
      <c r="A18" s="34" t="s">
        <v>28</v>
      </c>
      <c r="B18" s="35">
        <f>SUM(B11:B17)</f>
        <v>300175726</v>
      </c>
      <c r="C18" s="36">
        <f aca="true" t="shared" si="1" ref="C18:K18">SUM(C11:C17)</f>
        <v>341982482</v>
      </c>
      <c r="D18" s="37">
        <f t="shared" si="1"/>
        <v>329309914</v>
      </c>
      <c r="E18" s="35">
        <f t="shared" si="1"/>
        <v>334787343</v>
      </c>
      <c r="F18" s="36">
        <f t="shared" si="1"/>
        <v>354581734</v>
      </c>
      <c r="G18" s="38">
        <f t="shared" si="1"/>
        <v>354581734</v>
      </c>
      <c r="H18" s="39">
        <f t="shared" si="1"/>
        <v>0</v>
      </c>
      <c r="I18" s="35">
        <f t="shared" si="1"/>
        <v>385767465</v>
      </c>
      <c r="J18" s="36">
        <f t="shared" si="1"/>
        <v>403601035</v>
      </c>
      <c r="K18" s="38">
        <f t="shared" si="1"/>
        <v>423545887</v>
      </c>
    </row>
    <row r="19" spans="1:11" ht="13.5">
      <c r="A19" s="34" t="s">
        <v>29</v>
      </c>
      <c r="B19" s="40">
        <f>+B10-B18</f>
        <v>-103299521</v>
      </c>
      <c r="C19" s="41">
        <f aca="true" t="shared" si="2" ref="C19:K19">+C10-C18</f>
        <v>-120799332</v>
      </c>
      <c r="D19" s="42">
        <f t="shared" si="2"/>
        <v>-123623341</v>
      </c>
      <c r="E19" s="40">
        <f t="shared" si="2"/>
        <v>-88870802</v>
      </c>
      <c r="F19" s="41">
        <f t="shared" si="2"/>
        <v>-143717000</v>
      </c>
      <c r="G19" s="43">
        <f t="shared" si="2"/>
        <v>-143717000</v>
      </c>
      <c r="H19" s="44">
        <f t="shared" si="2"/>
        <v>0</v>
      </c>
      <c r="I19" s="40">
        <f t="shared" si="2"/>
        <v>-155502104</v>
      </c>
      <c r="J19" s="41">
        <f t="shared" si="2"/>
        <v>-154406672</v>
      </c>
      <c r="K19" s="43">
        <f t="shared" si="2"/>
        <v>-153264227</v>
      </c>
    </row>
    <row r="20" spans="1:11" ht="13.5">
      <c r="A20" s="22" t="s">
        <v>30</v>
      </c>
      <c r="B20" s="24">
        <v>32135376</v>
      </c>
      <c r="C20" s="6">
        <v>36959459</v>
      </c>
      <c r="D20" s="23">
        <v>35544380</v>
      </c>
      <c r="E20" s="24">
        <v>57533000</v>
      </c>
      <c r="F20" s="6">
        <v>57533000</v>
      </c>
      <c r="G20" s="25">
        <v>57533000</v>
      </c>
      <c r="H20" s="26">
        <v>0</v>
      </c>
      <c r="I20" s="24">
        <v>44240691</v>
      </c>
      <c r="J20" s="6">
        <v>51783660</v>
      </c>
      <c r="K20" s="25">
        <v>72208026</v>
      </c>
    </row>
    <row r="21" spans="1:11" ht="13.5">
      <c r="A21" s="22" t="s">
        <v>98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99</v>
      </c>
      <c r="B22" s="51">
        <f>SUM(B19:B21)</f>
        <v>-71164145</v>
      </c>
      <c r="C22" s="52">
        <f aca="true" t="shared" si="3" ref="C22:K22">SUM(C19:C21)</f>
        <v>-83839873</v>
      </c>
      <c r="D22" s="53">
        <f t="shared" si="3"/>
        <v>-88078961</v>
      </c>
      <c r="E22" s="51">
        <f t="shared" si="3"/>
        <v>-31337802</v>
      </c>
      <c r="F22" s="52">
        <f t="shared" si="3"/>
        <v>-86184000</v>
      </c>
      <c r="G22" s="54">
        <f t="shared" si="3"/>
        <v>-86184000</v>
      </c>
      <c r="H22" s="55">
        <f t="shared" si="3"/>
        <v>0</v>
      </c>
      <c r="I22" s="51">
        <f t="shared" si="3"/>
        <v>-111261413</v>
      </c>
      <c r="J22" s="52">
        <f t="shared" si="3"/>
        <v>-102623012</v>
      </c>
      <c r="K22" s="54">
        <f t="shared" si="3"/>
        <v>-81056201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-71164145</v>
      </c>
      <c r="C24" s="41">
        <f aca="true" t="shared" si="4" ref="C24:K24">SUM(C22:C23)</f>
        <v>-83839873</v>
      </c>
      <c r="D24" s="42">
        <f t="shared" si="4"/>
        <v>-88078961</v>
      </c>
      <c r="E24" s="40">
        <f t="shared" si="4"/>
        <v>-31337802</v>
      </c>
      <c r="F24" s="41">
        <f t="shared" si="4"/>
        <v>-86184000</v>
      </c>
      <c r="G24" s="43">
        <f t="shared" si="4"/>
        <v>-86184000</v>
      </c>
      <c r="H24" s="44">
        <f t="shared" si="4"/>
        <v>0</v>
      </c>
      <c r="I24" s="40">
        <f t="shared" si="4"/>
        <v>-111261413</v>
      </c>
      <c r="J24" s="41">
        <f t="shared" si="4"/>
        <v>-102623012</v>
      </c>
      <c r="K24" s="43">
        <f t="shared" si="4"/>
        <v>-81056201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26385521</v>
      </c>
      <c r="C27" s="7">
        <v>38035780</v>
      </c>
      <c r="D27" s="64">
        <v>13741329</v>
      </c>
      <c r="E27" s="65">
        <v>57533000</v>
      </c>
      <c r="F27" s="7">
        <v>57533000</v>
      </c>
      <c r="G27" s="66">
        <v>57533000</v>
      </c>
      <c r="H27" s="67">
        <v>0</v>
      </c>
      <c r="I27" s="65">
        <v>44201000</v>
      </c>
      <c r="J27" s="7">
        <v>51740000</v>
      </c>
      <c r="K27" s="66">
        <v>72160000</v>
      </c>
    </row>
    <row r="28" spans="1:11" ht="13.5">
      <c r="A28" s="68" t="s">
        <v>30</v>
      </c>
      <c r="B28" s="6">
        <v>26385521</v>
      </c>
      <c r="C28" s="6">
        <v>38035780</v>
      </c>
      <c r="D28" s="23">
        <v>13741329</v>
      </c>
      <c r="E28" s="24">
        <v>57533000</v>
      </c>
      <c r="F28" s="6">
        <v>57533000</v>
      </c>
      <c r="G28" s="25">
        <v>57533000</v>
      </c>
      <c r="H28" s="26">
        <v>0</v>
      </c>
      <c r="I28" s="24">
        <v>44201000</v>
      </c>
      <c r="J28" s="6">
        <v>51740000</v>
      </c>
      <c r="K28" s="25">
        <v>72160000</v>
      </c>
    </row>
    <row r="29" spans="1:11" ht="13.5">
      <c r="A29" s="22" t="s">
        <v>101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26385521</v>
      </c>
      <c r="C32" s="7">
        <f aca="true" t="shared" si="5" ref="C32:K32">SUM(C28:C31)</f>
        <v>38035780</v>
      </c>
      <c r="D32" s="64">
        <f t="shared" si="5"/>
        <v>13741329</v>
      </c>
      <c r="E32" s="65">
        <f t="shared" si="5"/>
        <v>57533000</v>
      </c>
      <c r="F32" s="7">
        <f t="shared" si="5"/>
        <v>57533000</v>
      </c>
      <c r="G32" s="66">
        <f t="shared" si="5"/>
        <v>57533000</v>
      </c>
      <c r="H32" s="67">
        <f t="shared" si="5"/>
        <v>0</v>
      </c>
      <c r="I32" s="65">
        <f t="shared" si="5"/>
        <v>44201000</v>
      </c>
      <c r="J32" s="7">
        <f t="shared" si="5"/>
        <v>51740000</v>
      </c>
      <c r="K32" s="66">
        <f t="shared" si="5"/>
        <v>72160000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35485039</v>
      </c>
      <c r="C35" s="6">
        <v>29929548</v>
      </c>
      <c r="D35" s="23">
        <v>37860605</v>
      </c>
      <c r="E35" s="24">
        <v>73204812</v>
      </c>
      <c r="F35" s="6">
        <v>37860605</v>
      </c>
      <c r="G35" s="25">
        <v>37860605</v>
      </c>
      <c r="H35" s="26">
        <v>90782469</v>
      </c>
      <c r="I35" s="24">
        <v>37860605</v>
      </c>
      <c r="J35" s="6">
        <v>37860605</v>
      </c>
      <c r="K35" s="25">
        <v>37860605</v>
      </c>
    </row>
    <row r="36" spans="1:11" ht="13.5">
      <c r="A36" s="22" t="s">
        <v>39</v>
      </c>
      <c r="B36" s="6">
        <v>974967969</v>
      </c>
      <c r="C36" s="6">
        <v>942929730</v>
      </c>
      <c r="D36" s="23">
        <v>930049151</v>
      </c>
      <c r="E36" s="24">
        <v>1195961000</v>
      </c>
      <c r="F36" s="6">
        <v>930049151</v>
      </c>
      <c r="G36" s="25">
        <v>930049151</v>
      </c>
      <c r="H36" s="26">
        <v>1082920392</v>
      </c>
      <c r="I36" s="24">
        <v>930049151</v>
      </c>
      <c r="J36" s="6">
        <v>930049151</v>
      </c>
      <c r="K36" s="25">
        <v>930049151</v>
      </c>
    </row>
    <row r="37" spans="1:11" ht="13.5">
      <c r="A37" s="22" t="s">
        <v>40</v>
      </c>
      <c r="B37" s="6">
        <v>184866979</v>
      </c>
      <c r="C37" s="6">
        <v>237002544</v>
      </c>
      <c r="D37" s="23">
        <v>311931543</v>
      </c>
      <c r="E37" s="24">
        <v>214303000</v>
      </c>
      <c r="F37" s="6">
        <v>311931543</v>
      </c>
      <c r="G37" s="25">
        <v>311931543</v>
      </c>
      <c r="H37" s="26">
        <v>150642294</v>
      </c>
      <c r="I37" s="24">
        <v>311931543</v>
      </c>
      <c r="J37" s="6">
        <v>311931543</v>
      </c>
      <c r="K37" s="25">
        <v>311931543</v>
      </c>
    </row>
    <row r="38" spans="1:11" ht="13.5">
      <c r="A38" s="22" t="s">
        <v>41</v>
      </c>
      <c r="B38" s="6">
        <v>22008871</v>
      </c>
      <c r="C38" s="6">
        <v>24354102</v>
      </c>
      <c r="D38" s="23">
        <v>24646237</v>
      </c>
      <c r="E38" s="24">
        <v>8906000</v>
      </c>
      <c r="F38" s="6">
        <v>0</v>
      </c>
      <c r="G38" s="25">
        <v>0</v>
      </c>
      <c r="H38" s="26">
        <v>20886821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803577158</v>
      </c>
      <c r="C39" s="6">
        <v>711502632</v>
      </c>
      <c r="D39" s="23">
        <v>631331976</v>
      </c>
      <c r="E39" s="24">
        <v>1045956812</v>
      </c>
      <c r="F39" s="6">
        <v>655978213</v>
      </c>
      <c r="G39" s="25">
        <v>655978213</v>
      </c>
      <c r="H39" s="26">
        <v>1002173746</v>
      </c>
      <c r="I39" s="24">
        <v>655978213</v>
      </c>
      <c r="J39" s="6">
        <v>655978213</v>
      </c>
      <c r="K39" s="25">
        <v>655978213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26281280</v>
      </c>
      <c r="C42" s="6">
        <v>22862045</v>
      </c>
      <c r="D42" s="23">
        <v>31008953</v>
      </c>
      <c r="E42" s="24">
        <v>5759000</v>
      </c>
      <c r="F42" s="6">
        <v>-28974523</v>
      </c>
      <c r="G42" s="25">
        <v>-28974523</v>
      </c>
      <c r="H42" s="26">
        <v>65147642</v>
      </c>
      <c r="I42" s="24">
        <v>-53677254</v>
      </c>
      <c r="J42" s="6">
        <v>5088284</v>
      </c>
      <c r="K42" s="25">
        <v>26714029</v>
      </c>
    </row>
    <row r="43" spans="1:11" ht="13.5">
      <c r="A43" s="22" t="s">
        <v>45</v>
      </c>
      <c r="B43" s="6">
        <v>-26385521</v>
      </c>
      <c r="C43" s="6">
        <v>-24869378</v>
      </c>
      <c r="D43" s="23">
        <v>-29679184</v>
      </c>
      <c r="E43" s="24">
        <v>-57533000</v>
      </c>
      <c r="F43" s="6">
        <v>-57533000</v>
      </c>
      <c r="G43" s="25">
        <v>-57533000</v>
      </c>
      <c r="H43" s="26">
        <v>-32418952</v>
      </c>
      <c r="I43" s="24">
        <v>-44201004</v>
      </c>
      <c r="J43" s="6">
        <v>-51740000</v>
      </c>
      <c r="K43" s="25">
        <v>-72160000</v>
      </c>
    </row>
    <row r="44" spans="1:11" ht="13.5">
      <c r="A44" s="22" t="s">
        <v>46</v>
      </c>
      <c r="B44" s="6">
        <v>-503623</v>
      </c>
      <c r="C44" s="6">
        <v>-179930</v>
      </c>
      <c r="D44" s="23">
        <v>-179928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3099829</v>
      </c>
      <c r="C45" s="7">
        <v>912565</v>
      </c>
      <c r="D45" s="64">
        <v>2062408</v>
      </c>
      <c r="E45" s="65">
        <v>-51774000</v>
      </c>
      <c r="F45" s="7">
        <v>-85594956</v>
      </c>
      <c r="G45" s="66">
        <v>-85594956</v>
      </c>
      <c r="H45" s="67">
        <v>32728690</v>
      </c>
      <c r="I45" s="65">
        <v>-96965691</v>
      </c>
      <c r="J45" s="7">
        <v>-143617407</v>
      </c>
      <c r="K45" s="66">
        <v>-189063378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3099828</v>
      </c>
      <c r="C48" s="6">
        <v>912567</v>
      </c>
      <c r="D48" s="23">
        <v>2062104</v>
      </c>
      <c r="E48" s="24">
        <v>0</v>
      </c>
      <c r="F48" s="6">
        <v>2062104</v>
      </c>
      <c r="G48" s="25">
        <v>2062104</v>
      </c>
      <c r="H48" s="26">
        <v>14690894</v>
      </c>
      <c r="I48" s="24">
        <v>2062104</v>
      </c>
      <c r="J48" s="6">
        <v>2062104</v>
      </c>
      <c r="K48" s="25">
        <v>2062104</v>
      </c>
    </row>
    <row r="49" spans="1:11" ht="13.5">
      <c r="A49" s="22" t="s">
        <v>50</v>
      </c>
      <c r="B49" s="6">
        <f>+B75</f>
        <v>179012272.1192059</v>
      </c>
      <c r="C49" s="6">
        <f aca="true" t="shared" si="6" ref="C49:K49">+C75</f>
        <v>212334237.41964602</v>
      </c>
      <c r="D49" s="23">
        <f t="shared" si="6"/>
        <v>271586104.7547601</v>
      </c>
      <c r="E49" s="24">
        <f t="shared" si="6"/>
        <v>180196817.71301898</v>
      </c>
      <c r="F49" s="6">
        <f t="shared" si="6"/>
        <v>280476471.8345095</v>
      </c>
      <c r="G49" s="25">
        <f t="shared" si="6"/>
        <v>280476471.8345095</v>
      </c>
      <c r="H49" s="26">
        <f t="shared" si="6"/>
        <v>136661976</v>
      </c>
      <c r="I49" s="24">
        <f t="shared" si="6"/>
        <v>283601603.2465088</v>
      </c>
      <c r="J49" s="6">
        <f t="shared" si="6"/>
        <v>275272702.04990107</v>
      </c>
      <c r="K49" s="25">
        <f t="shared" si="6"/>
        <v>274939284.6884762</v>
      </c>
    </row>
    <row r="50" spans="1:11" ht="13.5">
      <c r="A50" s="34" t="s">
        <v>51</v>
      </c>
      <c r="B50" s="7">
        <f>+B48-B49</f>
        <v>-175912444.1192059</v>
      </c>
      <c r="C50" s="7">
        <f aca="true" t="shared" si="7" ref="C50:K50">+C48-C49</f>
        <v>-211421670.41964602</v>
      </c>
      <c r="D50" s="64">
        <f t="shared" si="7"/>
        <v>-269524000.7547601</v>
      </c>
      <c r="E50" s="65">
        <f t="shared" si="7"/>
        <v>-180196817.71301898</v>
      </c>
      <c r="F50" s="7">
        <f t="shared" si="7"/>
        <v>-278414367.8345095</v>
      </c>
      <c r="G50" s="66">
        <f t="shared" si="7"/>
        <v>-278414367.8345095</v>
      </c>
      <c r="H50" s="67">
        <f t="shared" si="7"/>
        <v>-121971082</v>
      </c>
      <c r="I50" s="65">
        <f t="shared" si="7"/>
        <v>-281539499.2465088</v>
      </c>
      <c r="J50" s="7">
        <f t="shared" si="7"/>
        <v>-273210598.04990107</v>
      </c>
      <c r="K50" s="66">
        <f t="shared" si="7"/>
        <v>-272877180.6884762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974967969</v>
      </c>
      <c r="C53" s="6">
        <v>942929739</v>
      </c>
      <c r="D53" s="23">
        <v>930049151</v>
      </c>
      <c r="E53" s="24">
        <v>1130335200</v>
      </c>
      <c r="F53" s="6">
        <v>930049150</v>
      </c>
      <c r="G53" s="25">
        <v>930049150</v>
      </c>
      <c r="H53" s="26">
        <v>1100877406</v>
      </c>
      <c r="I53" s="24">
        <v>930049147</v>
      </c>
      <c r="J53" s="6">
        <v>930049150</v>
      </c>
      <c r="K53" s="25">
        <v>930049150</v>
      </c>
    </row>
    <row r="54" spans="1:11" ht="13.5">
      <c r="A54" s="22" t="s">
        <v>97</v>
      </c>
      <c r="B54" s="6">
        <v>57469212</v>
      </c>
      <c r="C54" s="6">
        <v>54847872</v>
      </c>
      <c r="D54" s="23">
        <v>42559762</v>
      </c>
      <c r="E54" s="24">
        <v>61000000</v>
      </c>
      <c r="F54" s="6">
        <v>61000000</v>
      </c>
      <c r="G54" s="25">
        <v>61000000</v>
      </c>
      <c r="H54" s="26">
        <v>0</v>
      </c>
      <c r="I54" s="24">
        <v>65000000</v>
      </c>
      <c r="J54" s="6">
        <v>65000000</v>
      </c>
      <c r="K54" s="25">
        <v>65000000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5760335</v>
      </c>
      <c r="C56" s="6">
        <v>2733065</v>
      </c>
      <c r="D56" s="23">
        <v>3000498</v>
      </c>
      <c r="E56" s="24">
        <v>4315357</v>
      </c>
      <c r="F56" s="6">
        <v>2797392</v>
      </c>
      <c r="G56" s="25">
        <v>2797392</v>
      </c>
      <c r="H56" s="26">
        <v>0</v>
      </c>
      <c r="I56" s="24">
        <v>3565357</v>
      </c>
      <c r="J56" s="6">
        <v>3814984</v>
      </c>
      <c r="K56" s="25">
        <v>4001731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370947</v>
      </c>
      <c r="D59" s="23">
        <v>0</v>
      </c>
      <c r="E59" s="24">
        <v>8082816</v>
      </c>
      <c r="F59" s="6">
        <v>3548293</v>
      </c>
      <c r="G59" s="25">
        <v>3548293</v>
      </c>
      <c r="H59" s="26">
        <v>3548293</v>
      </c>
      <c r="I59" s="24">
        <v>5133407</v>
      </c>
      <c r="J59" s="6">
        <v>5460603</v>
      </c>
      <c r="K59" s="25">
        <v>5812598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27431358</v>
      </c>
      <c r="F60" s="6">
        <v>17166480</v>
      </c>
      <c r="G60" s="25">
        <v>17166480</v>
      </c>
      <c r="H60" s="26">
        <v>17166480</v>
      </c>
      <c r="I60" s="24">
        <v>18883128</v>
      </c>
      <c r="J60" s="6">
        <v>20072765</v>
      </c>
      <c r="K60" s="25">
        <v>21357422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102</v>
      </c>
      <c r="C63" s="92">
        <v>102</v>
      </c>
      <c r="D63" s="93">
        <v>102</v>
      </c>
      <c r="E63" s="91">
        <v>102</v>
      </c>
      <c r="F63" s="92">
        <v>102</v>
      </c>
      <c r="G63" s="93">
        <v>102</v>
      </c>
      <c r="H63" s="94">
        <v>102</v>
      </c>
      <c r="I63" s="91">
        <v>102</v>
      </c>
      <c r="J63" s="92">
        <v>102</v>
      </c>
      <c r="K63" s="93">
        <v>102</v>
      </c>
    </row>
    <row r="64" spans="1:11" ht="13.5">
      <c r="A64" s="90" t="s">
        <v>62</v>
      </c>
      <c r="B64" s="91">
        <v>890</v>
      </c>
      <c r="C64" s="92">
        <v>890</v>
      </c>
      <c r="D64" s="93">
        <v>890</v>
      </c>
      <c r="E64" s="91">
        <v>890</v>
      </c>
      <c r="F64" s="92">
        <v>890</v>
      </c>
      <c r="G64" s="93">
        <v>890</v>
      </c>
      <c r="H64" s="94">
        <v>890</v>
      </c>
      <c r="I64" s="91">
        <v>890</v>
      </c>
      <c r="J64" s="92">
        <v>890</v>
      </c>
      <c r="K64" s="93">
        <v>890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0.41019259410274234</v>
      </c>
      <c r="C70" s="5">
        <f aca="true" t="shared" si="8" ref="C70:K70">IF(ISERROR(C71/C72),0,(C71/C72))</f>
        <v>0.536424010788978</v>
      </c>
      <c r="D70" s="5">
        <f t="shared" si="8"/>
        <v>0.5561246819827502</v>
      </c>
      <c r="E70" s="5">
        <f t="shared" si="8"/>
        <v>0.46590082475699846</v>
      </c>
      <c r="F70" s="5">
        <f t="shared" si="8"/>
        <v>0.3071314014779876</v>
      </c>
      <c r="G70" s="5">
        <f t="shared" si="8"/>
        <v>0.3071314014779876</v>
      </c>
      <c r="H70" s="5">
        <f t="shared" si="8"/>
        <v>0</v>
      </c>
      <c r="I70" s="5">
        <f t="shared" si="8"/>
        <v>0.21960557545730072</v>
      </c>
      <c r="J70" s="5">
        <f t="shared" si="8"/>
        <v>0.45287383236282547</v>
      </c>
      <c r="K70" s="5">
        <f t="shared" si="8"/>
        <v>0.46221188127056057</v>
      </c>
    </row>
    <row r="71" spans="1:11" ht="12.75" hidden="1">
      <c r="A71" s="1" t="s">
        <v>103</v>
      </c>
      <c r="B71" s="1">
        <f>+B83</f>
        <v>44747504</v>
      </c>
      <c r="C71" s="1">
        <f aca="true" t="shared" si="9" ref="C71:K71">+C83</f>
        <v>67039565</v>
      </c>
      <c r="D71" s="1">
        <f t="shared" si="9"/>
        <v>69092995</v>
      </c>
      <c r="E71" s="1">
        <f t="shared" si="9"/>
        <v>81308000</v>
      </c>
      <c r="F71" s="1">
        <f t="shared" si="9"/>
        <v>43170360</v>
      </c>
      <c r="G71" s="1">
        <f t="shared" si="9"/>
        <v>43170360</v>
      </c>
      <c r="H71" s="1">
        <f t="shared" si="9"/>
        <v>47450196</v>
      </c>
      <c r="I71" s="1">
        <f t="shared" si="9"/>
        <v>32805350</v>
      </c>
      <c r="J71" s="1">
        <f t="shared" si="9"/>
        <v>73692000</v>
      </c>
      <c r="K71" s="1">
        <f t="shared" si="9"/>
        <v>81933000</v>
      </c>
    </row>
    <row r="72" spans="1:11" ht="12.75" hidden="1">
      <c r="A72" s="1" t="s">
        <v>104</v>
      </c>
      <c r="B72" s="1">
        <f>+B77</f>
        <v>109089010</v>
      </c>
      <c r="C72" s="1">
        <f aca="true" t="shared" si="10" ref="C72:K72">+C77</f>
        <v>124974952</v>
      </c>
      <c r="D72" s="1">
        <f t="shared" si="10"/>
        <v>124240116</v>
      </c>
      <c r="E72" s="1">
        <f t="shared" si="10"/>
        <v>174517828</v>
      </c>
      <c r="F72" s="1">
        <f t="shared" si="10"/>
        <v>140559903</v>
      </c>
      <c r="G72" s="1">
        <f t="shared" si="10"/>
        <v>140559903</v>
      </c>
      <c r="H72" s="1">
        <f t="shared" si="10"/>
        <v>0</v>
      </c>
      <c r="I72" s="1">
        <f t="shared" si="10"/>
        <v>149383047</v>
      </c>
      <c r="J72" s="1">
        <f t="shared" si="10"/>
        <v>162720817</v>
      </c>
      <c r="K72" s="1">
        <f t="shared" si="10"/>
        <v>177262860</v>
      </c>
    </row>
    <row r="73" spans="1:11" ht="12.75" hidden="1">
      <c r="A73" s="1" t="s">
        <v>105</v>
      </c>
      <c r="B73" s="1">
        <f>+B74</f>
        <v>-6720417.666666664</v>
      </c>
      <c r="C73" s="1">
        <f aca="true" t="shared" si="11" ref="C73:K73">+(C78+C80+C81+C82)-(B78+B80+B81+B82)</f>
        <v>-3271839</v>
      </c>
      <c r="D73" s="1">
        <f t="shared" si="11"/>
        <v>6768126</v>
      </c>
      <c r="E73" s="1">
        <f t="shared" si="11"/>
        <v>37499563</v>
      </c>
      <c r="F73" s="1">
        <f>+(F78+F80+F81+F82)-(D78+D80+D81+D82)</f>
        <v>0</v>
      </c>
      <c r="G73" s="1">
        <f>+(G78+G80+G81+G82)-(D78+D80+D81+D82)</f>
        <v>0</v>
      </c>
      <c r="H73" s="1">
        <f>+(H78+H80+H81+H82)-(D78+D80+D81+D82)</f>
        <v>30608309</v>
      </c>
      <c r="I73" s="1">
        <f>+(I78+I80+I81+I82)-(E78+E80+E81+E82)</f>
        <v>-37499563</v>
      </c>
      <c r="J73" s="1">
        <f t="shared" si="11"/>
        <v>0</v>
      </c>
      <c r="K73" s="1">
        <f t="shared" si="11"/>
        <v>0</v>
      </c>
    </row>
    <row r="74" spans="1:11" ht="12.75" hidden="1">
      <c r="A74" s="1" t="s">
        <v>106</v>
      </c>
      <c r="B74" s="1">
        <f>+TREND(C74:E74)</f>
        <v>-6720417.666666664</v>
      </c>
      <c r="C74" s="1">
        <f>+C73</f>
        <v>-3271839</v>
      </c>
      <c r="D74" s="1">
        <f aca="true" t="shared" si="12" ref="D74:K74">+D73</f>
        <v>6768126</v>
      </c>
      <c r="E74" s="1">
        <f t="shared" si="12"/>
        <v>37499563</v>
      </c>
      <c r="F74" s="1">
        <f t="shared" si="12"/>
        <v>0</v>
      </c>
      <c r="G74" s="1">
        <f t="shared" si="12"/>
        <v>0</v>
      </c>
      <c r="H74" s="1">
        <f t="shared" si="12"/>
        <v>30608309</v>
      </c>
      <c r="I74" s="1">
        <f t="shared" si="12"/>
        <v>-37499563</v>
      </c>
      <c r="J74" s="1">
        <f t="shared" si="12"/>
        <v>0</v>
      </c>
      <c r="K74" s="1">
        <f t="shared" si="12"/>
        <v>0</v>
      </c>
    </row>
    <row r="75" spans="1:11" ht="12.75" hidden="1">
      <c r="A75" s="1" t="s">
        <v>107</v>
      </c>
      <c r="B75" s="1">
        <f>+B84-(((B80+B81+B78)*B70)-B79)</f>
        <v>179012272.1192059</v>
      </c>
      <c r="C75" s="1">
        <f aca="true" t="shared" si="13" ref="C75:K75">+C84-(((C80+C81+C78)*C70)-C79)</f>
        <v>212334237.41964602</v>
      </c>
      <c r="D75" s="1">
        <f t="shared" si="13"/>
        <v>271586104.7547601</v>
      </c>
      <c r="E75" s="1">
        <f t="shared" si="13"/>
        <v>180196817.71301898</v>
      </c>
      <c r="F75" s="1">
        <f t="shared" si="13"/>
        <v>280476471.8345095</v>
      </c>
      <c r="G75" s="1">
        <f t="shared" si="13"/>
        <v>280476471.8345095</v>
      </c>
      <c r="H75" s="1">
        <f t="shared" si="13"/>
        <v>136661976</v>
      </c>
      <c r="I75" s="1">
        <f t="shared" si="13"/>
        <v>283601603.2465088</v>
      </c>
      <c r="J75" s="1">
        <f t="shared" si="13"/>
        <v>275272702.04990107</v>
      </c>
      <c r="K75" s="1">
        <f t="shared" si="13"/>
        <v>274939284.6884762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109089010</v>
      </c>
      <c r="C77" s="3">
        <v>124974952</v>
      </c>
      <c r="D77" s="3">
        <v>124240116</v>
      </c>
      <c r="E77" s="3">
        <v>174517828</v>
      </c>
      <c r="F77" s="3">
        <v>140559903</v>
      </c>
      <c r="G77" s="3">
        <v>140559903</v>
      </c>
      <c r="H77" s="3">
        <v>0</v>
      </c>
      <c r="I77" s="3">
        <v>149383047</v>
      </c>
      <c r="J77" s="3">
        <v>162720817</v>
      </c>
      <c r="K77" s="3">
        <v>177262860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181336578</v>
      </c>
      <c r="C79" s="3">
        <v>227856805</v>
      </c>
      <c r="D79" s="3">
        <v>291442675</v>
      </c>
      <c r="E79" s="3">
        <v>214303000</v>
      </c>
      <c r="F79" s="3">
        <v>291442675</v>
      </c>
      <c r="G79" s="3">
        <v>291442675</v>
      </c>
      <c r="H79" s="3">
        <v>136661976</v>
      </c>
      <c r="I79" s="3">
        <v>291442675</v>
      </c>
      <c r="J79" s="3">
        <v>291442675</v>
      </c>
      <c r="K79" s="3">
        <v>291442675</v>
      </c>
    </row>
    <row r="80" spans="1:11" ht="12.75" hidden="1">
      <c r="A80" s="2" t="s">
        <v>67</v>
      </c>
      <c r="B80" s="3">
        <v>0</v>
      </c>
      <c r="C80" s="3">
        <v>16258522</v>
      </c>
      <c r="D80" s="3">
        <v>26182516</v>
      </c>
      <c r="E80" s="3">
        <v>73204812</v>
      </c>
      <c r="F80" s="3">
        <v>26182516</v>
      </c>
      <c r="G80" s="3">
        <v>26182516</v>
      </c>
      <c r="H80" s="3">
        <v>52986379</v>
      </c>
      <c r="I80" s="3">
        <v>26182516</v>
      </c>
      <c r="J80" s="3">
        <v>26182516</v>
      </c>
      <c r="K80" s="3">
        <v>26182516</v>
      </c>
    </row>
    <row r="81" spans="1:11" ht="12.75" hidden="1">
      <c r="A81" s="2" t="s">
        <v>68</v>
      </c>
      <c r="B81" s="3">
        <v>5666377</v>
      </c>
      <c r="C81" s="3">
        <v>12678601</v>
      </c>
      <c r="D81" s="3">
        <v>9522733</v>
      </c>
      <c r="E81" s="3">
        <v>0</v>
      </c>
      <c r="F81" s="3">
        <v>9522733</v>
      </c>
      <c r="G81" s="3">
        <v>9522733</v>
      </c>
      <c r="H81" s="3">
        <v>13327179</v>
      </c>
      <c r="I81" s="3">
        <v>9522733</v>
      </c>
      <c r="J81" s="3">
        <v>9522733</v>
      </c>
      <c r="K81" s="3">
        <v>9522733</v>
      </c>
    </row>
    <row r="82" spans="1:11" ht="12.75" hidden="1">
      <c r="A82" s="2" t="s">
        <v>69</v>
      </c>
      <c r="B82" s="3">
        <v>26542585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44747504</v>
      </c>
      <c r="C83" s="3">
        <v>67039565</v>
      </c>
      <c r="D83" s="3">
        <v>69092995</v>
      </c>
      <c r="E83" s="3">
        <v>81308000</v>
      </c>
      <c r="F83" s="3">
        <v>43170360</v>
      </c>
      <c r="G83" s="3">
        <v>43170360</v>
      </c>
      <c r="H83" s="3">
        <v>47450196</v>
      </c>
      <c r="I83" s="3">
        <v>32805350</v>
      </c>
      <c r="J83" s="3">
        <v>73692000</v>
      </c>
      <c r="K83" s="3">
        <v>81933000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6314722</v>
      </c>
      <c r="C5" s="6">
        <v>6902912</v>
      </c>
      <c r="D5" s="23">
        <v>10395461</v>
      </c>
      <c r="E5" s="24">
        <v>7501149</v>
      </c>
      <c r="F5" s="6">
        <v>7622366</v>
      </c>
      <c r="G5" s="25">
        <v>7622366</v>
      </c>
      <c r="H5" s="26">
        <v>0</v>
      </c>
      <c r="I5" s="24">
        <v>7981014</v>
      </c>
      <c r="J5" s="6">
        <v>8380064</v>
      </c>
      <c r="K5" s="25">
        <v>8799068</v>
      </c>
    </row>
    <row r="6" spans="1:11" ht="13.5">
      <c r="A6" s="22" t="s">
        <v>18</v>
      </c>
      <c r="B6" s="6">
        <v>41417447</v>
      </c>
      <c r="C6" s="6">
        <v>49638258</v>
      </c>
      <c r="D6" s="23">
        <v>60307071</v>
      </c>
      <c r="E6" s="24">
        <v>60338227</v>
      </c>
      <c r="F6" s="6">
        <v>61450048</v>
      </c>
      <c r="G6" s="25">
        <v>61450048</v>
      </c>
      <c r="H6" s="26">
        <v>0</v>
      </c>
      <c r="I6" s="24">
        <v>65002054</v>
      </c>
      <c r="J6" s="6">
        <v>65255335</v>
      </c>
      <c r="K6" s="25">
        <v>68913374</v>
      </c>
    </row>
    <row r="7" spans="1:11" ht="13.5">
      <c r="A7" s="22" t="s">
        <v>19</v>
      </c>
      <c r="B7" s="6">
        <v>129246</v>
      </c>
      <c r="C7" s="6">
        <v>8381680</v>
      </c>
      <c r="D7" s="23">
        <v>3944495</v>
      </c>
      <c r="E7" s="24">
        <v>450000</v>
      </c>
      <c r="F7" s="6">
        <v>450000</v>
      </c>
      <c r="G7" s="25">
        <v>450000</v>
      </c>
      <c r="H7" s="26">
        <v>0</v>
      </c>
      <c r="I7" s="24">
        <v>900000</v>
      </c>
      <c r="J7" s="6">
        <v>945000</v>
      </c>
      <c r="K7" s="25">
        <v>992250</v>
      </c>
    </row>
    <row r="8" spans="1:11" ht="13.5">
      <c r="A8" s="22" t="s">
        <v>20</v>
      </c>
      <c r="B8" s="6">
        <v>56765421</v>
      </c>
      <c r="C8" s="6">
        <v>58762493</v>
      </c>
      <c r="D8" s="23">
        <v>57297000</v>
      </c>
      <c r="E8" s="24">
        <v>58955000</v>
      </c>
      <c r="F8" s="6">
        <v>58955000</v>
      </c>
      <c r="G8" s="25">
        <v>58955000</v>
      </c>
      <c r="H8" s="26">
        <v>0</v>
      </c>
      <c r="I8" s="24">
        <v>66393001</v>
      </c>
      <c r="J8" s="6">
        <v>71954000</v>
      </c>
      <c r="K8" s="25">
        <v>78232999</v>
      </c>
    </row>
    <row r="9" spans="1:11" ht="13.5">
      <c r="A9" s="22" t="s">
        <v>21</v>
      </c>
      <c r="B9" s="6">
        <v>12997149</v>
      </c>
      <c r="C9" s="6">
        <v>13915242</v>
      </c>
      <c r="D9" s="23">
        <v>27815628</v>
      </c>
      <c r="E9" s="24">
        <v>42355918</v>
      </c>
      <c r="F9" s="6">
        <v>42743959</v>
      </c>
      <c r="G9" s="25">
        <v>42743959</v>
      </c>
      <c r="H9" s="26">
        <v>0</v>
      </c>
      <c r="I9" s="24">
        <v>46255124</v>
      </c>
      <c r="J9" s="6">
        <v>48567879</v>
      </c>
      <c r="K9" s="25">
        <v>50996275</v>
      </c>
    </row>
    <row r="10" spans="1:11" ht="25.5">
      <c r="A10" s="27" t="s">
        <v>96</v>
      </c>
      <c r="B10" s="28">
        <f>SUM(B5:B9)</f>
        <v>117623985</v>
      </c>
      <c r="C10" s="29">
        <f aca="true" t="shared" si="0" ref="C10:K10">SUM(C5:C9)</f>
        <v>137600585</v>
      </c>
      <c r="D10" s="30">
        <f t="shared" si="0"/>
        <v>159759655</v>
      </c>
      <c r="E10" s="28">
        <f t="shared" si="0"/>
        <v>169600294</v>
      </c>
      <c r="F10" s="29">
        <f t="shared" si="0"/>
        <v>171221373</v>
      </c>
      <c r="G10" s="31">
        <f t="shared" si="0"/>
        <v>171221373</v>
      </c>
      <c r="H10" s="32">
        <f t="shared" si="0"/>
        <v>0</v>
      </c>
      <c r="I10" s="28">
        <f t="shared" si="0"/>
        <v>186531193</v>
      </c>
      <c r="J10" s="29">
        <f t="shared" si="0"/>
        <v>195102278</v>
      </c>
      <c r="K10" s="31">
        <f t="shared" si="0"/>
        <v>207933966</v>
      </c>
    </row>
    <row r="11" spans="1:11" ht="13.5">
      <c r="A11" s="22" t="s">
        <v>22</v>
      </c>
      <c r="B11" s="6">
        <v>55991776</v>
      </c>
      <c r="C11" s="6">
        <v>58693305</v>
      </c>
      <c r="D11" s="23">
        <v>60772980</v>
      </c>
      <c r="E11" s="24">
        <v>64852341</v>
      </c>
      <c r="F11" s="6">
        <v>69137980</v>
      </c>
      <c r="G11" s="25">
        <v>69137980</v>
      </c>
      <c r="H11" s="26">
        <v>0</v>
      </c>
      <c r="I11" s="24">
        <v>72060588</v>
      </c>
      <c r="J11" s="6">
        <v>74943011</v>
      </c>
      <c r="K11" s="25">
        <v>77940731</v>
      </c>
    </row>
    <row r="12" spans="1:11" ht="13.5">
      <c r="A12" s="22" t="s">
        <v>23</v>
      </c>
      <c r="B12" s="6">
        <v>3236314</v>
      </c>
      <c r="C12" s="6">
        <v>3412176</v>
      </c>
      <c r="D12" s="23">
        <v>3406365</v>
      </c>
      <c r="E12" s="24">
        <v>4108861</v>
      </c>
      <c r="F12" s="6">
        <v>3920391</v>
      </c>
      <c r="G12" s="25">
        <v>3920391</v>
      </c>
      <c r="H12" s="26">
        <v>0</v>
      </c>
      <c r="I12" s="24">
        <v>4148313</v>
      </c>
      <c r="J12" s="6">
        <v>4314245</v>
      </c>
      <c r="K12" s="25">
        <v>4486815</v>
      </c>
    </row>
    <row r="13" spans="1:11" ht="13.5">
      <c r="A13" s="22" t="s">
        <v>97</v>
      </c>
      <c r="B13" s="6">
        <v>27850507</v>
      </c>
      <c r="C13" s="6">
        <v>26957302</v>
      </c>
      <c r="D13" s="23">
        <v>30133678</v>
      </c>
      <c r="E13" s="24">
        <v>26863689</v>
      </c>
      <c r="F13" s="6">
        <v>26550000</v>
      </c>
      <c r="G13" s="25">
        <v>26550000</v>
      </c>
      <c r="H13" s="26">
        <v>0</v>
      </c>
      <c r="I13" s="24">
        <v>31720500</v>
      </c>
      <c r="J13" s="6">
        <v>32989320</v>
      </c>
      <c r="K13" s="25">
        <v>34308893</v>
      </c>
    </row>
    <row r="14" spans="1:11" ht="13.5">
      <c r="A14" s="22" t="s">
        <v>24</v>
      </c>
      <c r="B14" s="6">
        <v>5051905</v>
      </c>
      <c r="C14" s="6">
        <v>9129556</v>
      </c>
      <c r="D14" s="23">
        <v>7016677</v>
      </c>
      <c r="E14" s="24">
        <v>1400000</v>
      </c>
      <c r="F14" s="6">
        <v>3976000</v>
      </c>
      <c r="G14" s="25">
        <v>3976000</v>
      </c>
      <c r="H14" s="26">
        <v>0</v>
      </c>
      <c r="I14" s="24">
        <v>4879000</v>
      </c>
      <c r="J14" s="6">
        <v>5074160</v>
      </c>
      <c r="K14" s="25">
        <v>5277127</v>
      </c>
    </row>
    <row r="15" spans="1:11" ht="13.5">
      <c r="A15" s="22" t="s">
        <v>25</v>
      </c>
      <c r="B15" s="6">
        <v>23607805</v>
      </c>
      <c r="C15" s="6">
        <v>24198425</v>
      </c>
      <c r="D15" s="23">
        <v>25111920</v>
      </c>
      <c r="E15" s="24">
        <v>22608005</v>
      </c>
      <c r="F15" s="6">
        <v>29215633</v>
      </c>
      <c r="G15" s="25">
        <v>29215633</v>
      </c>
      <c r="H15" s="26">
        <v>0</v>
      </c>
      <c r="I15" s="24">
        <v>40143085</v>
      </c>
      <c r="J15" s="6">
        <v>42127933</v>
      </c>
      <c r="K15" s="25">
        <v>44238730</v>
      </c>
    </row>
    <row r="16" spans="1:11" ht="13.5">
      <c r="A16" s="33" t="s">
        <v>26</v>
      </c>
      <c r="B16" s="6">
        <v>11636</v>
      </c>
      <c r="C16" s="6">
        <v>0</v>
      </c>
      <c r="D16" s="23">
        <v>2700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50516696</v>
      </c>
      <c r="C17" s="6">
        <v>67868502</v>
      </c>
      <c r="D17" s="23">
        <v>99323128</v>
      </c>
      <c r="E17" s="24">
        <v>49119431</v>
      </c>
      <c r="F17" s="6">
        <v>38436256</v>
      </c>
      <c r="G17" s="25">
        <v>38436256</v>
      </c>
      <c r="H17" s="26">
        <v>0</v>
      </c>
      <c r="I17" s="24">
        <v>48231300</v>
      </c>
      <c r="J17" s="6">
        <v>50539862</v>
      </c>
      <c r="K17" s="25">
        <v>52888821</v>
      </c>
    </row>
    <row r="18" spans="1:11" ht="13.5">
      <c r="A18" s="34" t="s">
        <v>28</v>
      </c>
      <c r="B18" s="35">
        <f>SUM(B11:B17)</f>
        <v>166266639</v>
      </c>
      <c r="C18" s="36">
        <f aca="true" t="shared" si="1" ref="C18:K18">SUM(C11:C17)</f>
        <v>190259266</v>
      </c>
      <c r="D18" s="37">
        <f t="shared" si="1"/>
        <v>225767448</v>
      </c>
      <c r="E18" s="35">
        <f t="shared" si="1"/>
        <v>168952327</v>
      </c>
      <c r="F18" s="36">
        <f t="shared" si="1"/>
        <v>171236260</v>
      </c>
      <c r="G18" s="38">
        <f t="shared" si="1"/>
        <v>171236260</v>
      </c>
      <c r="H18" s="39">
        <f t="shared" si="1"/>
        <v>0</v>
      </c>
      <c r="I18" s="35">
        <f t="shared" si="1"/>
        <v>201182786</v>
      </c>
      <c r="J18" s="36">
        <f t="shared" si="1"/>
        <v>209988531</v>
      </c>
      <c r="K18" s="38">
        <f t="shared" si="1"/>
        <v>219141117</v>
      </c>
    </row>
    <row r="19" spans="1:11" ht="13.5">
      <c r="A19" s="34" t="s">
        <v>29</v>
      </c>
      <c r="B19" s="40">
        <f>+B10-B18</f>
        <v>-48642654</v>
      </c>
      <c r="C19" s="41">
        <f aca="true" t="shared" si="2" ref="C19:K19">+C10-C18</f>
        <v>-52658681</v>
      </c>
      <c r="D19" s="42">
        <f t="shared" si="2"/>
        <v>-66007793</v>
      </c>
      <c r="E19" s="40">
        <f t="shared" si="2"/>
        <v>647967</v>
      </c>
      <c r="F19" s="41">
        <f t="shared" si="2"/>
        <v>-14887</v>
      </c>
      <c r="G19" s="43">
        <f t="shared" si="2"/>
        <v>-14887</v>
      </c>
      <c r="H19" s="44">
        <f t="shared" si="2"/>
        <v>0</v>
      </c>
      <c r="I19" s="40">
        <f t="shared" si="2"/>
        <v>-14651593</v>
      </c>
      <c r="J19" s="41">
        <f t="shared" si="2"/>
        <v>-14886253</v>
      </c>
      <c r="K19" s="43">
        <f t="shared" si="2"/>
        <v>-11207151</v>
      </c>
    </row>
    <row r="20" spans="1:11" ht="13.5">
      <c r="A20" s="22" t="s">
        <v>30</v>
      </c>
      <c r="B20" s="24">
        <v>50311080</v>
      </c>
      <c r="C20" s="6">
        <v>82613965</v>
      </c>
      <c r="D20" s="23">
        <v>46580920</v>
      </c>
      <c r="E20" s="24">
        <v>68236001</v>
      </c>
      <c r="F20" s="6">
        <v>68236001</v>
      </c>
      <c r="G20" s="25">
        <v>68236001</v>
      </c>
      <c r="H20" s="26">
        <v>0</v>
      </c>
      <c r="I20" s="24">
        <v>104708000</v>
      </c>
      <c r="J20" s="6">
        <v>71191000</v>
      </c>
      <c r="K20" s="25">
        <v>61715000</v>
      </c>
    </row>
    <row r="21" spans="1:11" ht="13.5">
      <c r="A21" s="22" t="s">
        <v>98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99</v>
      </c>
      <c r="B22" s="51">
        <f>SUM(B19:B21)</f>
        <v>1668426</v>
      </c>
      <c r="C22" s="52">
        <f aca="true" t="shared" si="3" ref="C22:K22">SUM(C19:C21)</f>
        <v>29955284</v>
      </c>
      <c r="D22" s="53">
        <f t="shared" si="3"/>
        <v>-19426873</v>
      </c>
      <c r="E22" s="51">
        <f t="shared" si="3"/>
        <v>68883968</v>
      </c>
      <c r="F22" s="52">
        <f t="shared" si="3"/>
        <v>68221114</v>
      </c>
      <c r="G22" s="54">
        <f t="shared" si="3"/>
        <v>68221114</v>
      </c>
      <c r="H22" s="55">
        <f t="shared" si="3"/>
        <v>0</v>
      </c>
      <c r="I22" s="51">
        <f t="shared" si="3"/>
        <v>90056407</v>
      </c>
      <c r="J22" s="52">
        <f t="shared" si="3"/>
        <v>56304747</v>
      </c>
      <c r="K22" s="54">
        <f t="shared" si="3"/>
        <v>50507849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1668426</v>
      </c>
      <c r="C24" s="41">
        <f aca="true" t="shared" si="4" ref="C24:K24">SUM(C22:C23)</f>
        <v>29955284</v>
      </c>
      <c r="D24" s="42">
        <f t="shared" si="4"/>
        <v>-19426873</v>
      </c>
      <c r="E24" s="40">
        <f t="shared" si="4"/>
        <v>68883968</v>
      </c>
      <c r="F24" s="41">
        <f t="shared" si="4"/>
        <v>68221114</v>
      </c>
      <c r="G24" s="43">
        <f t="shared" si="4"/>
        <v>68221114</v>
      </c>
      <c r="H24" s="44">
        <f t="shared" si="4"/>
        <v>0</v>
      </c>
      <c r="I24" s="40">
        <f t="shared" si="4"/>
        <v>90056407</v>
      </c>
      <c r="J24" s="41">
        <f t="shared" si="4"/>
        <v>56304747</v>
      </c>
      <c r="K24" s="43">
        <f t="shared" si="4"/>
        <v>50507849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42287203</v>
      </c>
      <c r="C27" s="7">
        <v>71796711</v>
      </c>
      <c r="D27" s="64">
        <v>40694741</v>
      </c>
      <c r="E27" s="65">
        <v>68671701</v>
      </c>
      <c r="F27" s="7">
        <v>68671701</v>
      </c>
      <c r="G27" s="66">
        <v>68671701</v>
      </c>
      <c r="H27" s="67">
        <v>0</v>
      </c>
      <c r="I27" s="65">
        <v>96598600</v>
      </c>
      <c r="J27" s="7">
        <v>71106250</v>
      </c>
      <c r="K27" s="66">
        <v>61631740</v>
      </c>
    </row>
    <row r="28" spans="1:11" ht="13.5">
      <c r="A28" s="68" t="s">
        <v>30</v>
      </c>
      <c r="B28" s="6">
        <v>42287203</v>
      </c>
      <c r="C28" s="6">
        <v>71796711</v>
      </c>
      <c r="D28" s="23">
        <v>39449959</v>
      </c>
      <c r="E28" s="24">
        <v>67324201</v>
      </c>
      <c r="F28" s="6">
        <v>67324201</v>
      </c>
      <c r="G28" s="25">
        <v>67324201</v>
      </c>
      <c r="H28" s="26">
        <v>0</v>
      </c>
      <c r="I28" s="24">
        <v>95822600</v>
      </c>
      <c r="J28" s="6">
        <v>70291450</v>
      </c>
      <c r="K28" s="25">
        <v>60776200</v>
      </c>
    </row>
    <row r="29" spans="1:11" ht="13.5">
      <c r="A29" s="22" t="s">
        <v>101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1244782</v>
      </c>
      <c r="E31" s="24">
        <v>1347500</v>
      </c>
      <c r="F31" s="6">
        <v>1347500</v>
      </c>
      <c r="G31" s="25">
        <v>1347500</v>
      </c>
      <c r="H31" s="26">
        <v>0</v>
      </c>
      <c r="I31" s="24">
        <v>776000</v>
      </c>
      <c r="J31" s="6">
        <v>814800</v>
      </c>
      <c r="K31" s="25">
        <v>855540</v>
      </c>
    </row>
    <row r="32" spans="1:11" ht="13.5">
      <c r="A32" s="34" t="s">
        <v>36</v>
      </c>
      <c r="B32" s="7">
        <f>SUM(B28:B31)</f>
        <v>42287203</v>
      </c>
      <c r="C32" s="7">
        <f aca="true" t="shared" si="5" ref="C32:K32">SUM(C28:C31)</f>
        <v>71796711</v>
      </c>
      <c r="D32" s="64">
        <f t="shared" si="5"/>
        <v>40694741</v>
      </c>
      <c r="E32" s="65">
        <f t="shared" si="5"/>
        <v>68671701</v>
      </c>
      <c r="F32" s="7">
        <f t="shared" si="5"/>
        <v>68671701</v>
      </c>
      <c r="G32" s="66">
        <f t="shared" si="5"/>
        <v>68671701</v>
      </c>
      <c r="H32" s="67">
        <f t="shared" si="5"/>
        <v>0</v>
      </c>
      <c r="I32" s="65">
        <f t="shared" si="5"/>
        <v>96598600</v>
      </c>
      <c r="J32" s="7">
        <f t="shared" si="5"/>
        <v>71106250</v>
      </c>
      <c r="K32" s="66">
        <f t="shared" si="5"/>
        <v>61631740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23798685</v>
      </c>
      <c r="C35" s="6">
        <v>33954710</v>
      </c>
      <c r="D35" s="23">
        <v>59189194</v>
      </c>
      <c r="E35" s="24">
        <v>35991658</v>
      </c>
      <c r="F35" s="6">
        <v>35991962</v>
      </c>
      <c r="G35" s="25">
        <v>35991962</v>
      </c>
      <c r="H35" s="26">
        <v>249603589</v>
      </c>
      <c r="I35" s="24">
        <v>88204784</v>
      </c>
      <c r="J35" s="6">
        <v>92615023</v>
      </c>
      <c r="K35" s="25">
        <v>97245774</v>
      </c>
    </row>
    <row r="36" spans="1:11" ht="13.5">
      <c r="A36" s="22" t="s">
        <v>39</v>
      </c>
      <c r="B36" s="6">
        <v>494063998</v>
      </c>
      <c r="C36" s="6">
        <v>540326274</v>
      </c>
      <c r="D36" s="23">
        <v>549920719</v>
      </c>
      <c r="E36" s="24">
        <v>564768371</v>
      </c>
      <c r="F36" s="6">
        <v>564768036</v>
      </c>
      <c r="G36" s="25">
        <v>564768036</v>
      </c>
      <c r="H36" s="26">
        <v>590445859</v>
      </c>
      <c r="I36" s="24">
        <v>576307922</v>
      </c>
      <c r="J36" s="6">
        <v>604014484</v>
      </c>
      <c r="K36" s="25">
        <v>633106376</v>
      </c>
    </row>
    <row r="37" spans="1:11" ht="13.5">
      <c r="A37" s="22" t="s">
        <v>40</v>
      </c>
      <c r="B37" s="6">
        <v>73751728</v>
      </c>
      <c r="C37" s="6">
        <v>85839070</v>
      </c>
      <c r="D37" s="23">
        <v>126775658</v>
      </c>
      <c r="E37" s="24">
        <v>94106643</v>
      </c>
      <c r="F37" s="6">
        <v>94106643</v>
      </c>
      <c r="G37" s="25">
        <v>94106643</v>
      </c>
      <c r="H37" s="26">
        <v>71011816</v>
      </c>
      <c r="I37" s="24">
        <v>64801066</v>
      </c>
      <c r="J37" s="6">
        <v>70041119</v>
      </c>
      <c r="K37" s="25">
        <v>73543176</v>
      </c>
    </row>
    <row r="38" spans="1:11" ht="13.5">
      <c r="A38" s="22" t="s">
        <v>41</v>
      </c>
      <c r="B38" s="6">
        <v>39462287</v>
      </c>
      <c r="C38" s="6">
        <v>39003199</v>
      </c>
      <c r="D38" s="23">
        <v>46461537</v>
      </c>
      <c r="E38" s="24">
        <v>41407970</v>
      </c>
      <c r="F38" s="6">
        <v>41407970</v>
      </c>
      <c r="G38" s="25">
        <v>41407970</v>
      </c>
      <c r="H38" s="26">
        <v>46461537</v>
      </c>
      <c r="I38" s="24">
        <v>48784614</v>
      </c>
      <c r="J38" s="6">
        <v>51223844</v>
      </c>
      <c r="K38" s="25">
        <v>53785037</v>
      </c>
    </row>
    <row r="39" spans="1:11" ht="13.5">
      <c r="A39" s="22" t="s">
        <v>42</v>
      </c>
      <c r="B39" s="6">
        <v>404648668</v>
      </c>
      <c r="C39" s="6">
        <v>449438715</v>
      </c>
      <c r="D39" s="23">
        <v>435872718</v>
      </c>
      <c r="E39" s="24">
        <v>465245416</v>
      </c>
      <c r="F39" s="6">
        <v>465245385</v>
      </c>
      <c r="G39" s="25">
        <v>465245385</v>
      </c>
      <c r="H39" s="26">
        <v>722576095</v>
      </c>
      <c r="I39" s="24">
        <v>550927026</v>
      </c>
      <c r="J39" s="6">
        <v>575364544</v>
      </c>
      <c r="K39" s="25">
        <v>603023937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45265291</v>
      </c>
      <c r="C42" s="6">
        <v>77674131</v>
      </c>
      <c r="D42" s="23">
        <v>49008592</v>
      </c>
      <c r="E42" s="24">
        <v>85508018</v>
      </c>
      <c r="F42" s="6">
        <v>82359034</v>
      </c>
      <c r="G42" s="25">
        <v>82359034</v>
      </c>
      <c r="H42" s="26">
        <v>49229162</v>
      </c>
      <c r="I42" s="24">
        <v>95916006</v>
      </c>
      <c r="J42" s="6">
        <v>71104602</v>
      </c>
      <c r="K42" s="25">
        <v>62252769</v>
      </c>
    </row>
    <row r="43" spans="1:11" ht="13.5">
      <c r="A43" s="22" t="s">
        <v>45</v>
      </c>
      <c r="B43" s="6">
        <v>-42231940</v>
      </c>
      <c r="C43" s="6">
        <v>-71796711</v>
      </c>
      <c r="D43" s="23">
        <v>-40694741</v>
      </c>
      <c r="E43" s="24">
        <v>-68671700</v>
      </c>
      <c r="F43" s="6">
        <v>-68671700</v>
      </c>
      <c r="G43" s="25">
        <v>-68671700</v>
      </c>
      <c r="H43" s="26">
        <v>-41664750</v>
      </c>
      <c r="I43" s="24">
        <v>-96598600</v>
      </c>
      <c r="J43" s="6">
        <v>-71106250</v>
      </c>
      <c r="K43" s="25">
        <v>-61631740</v>
      </c>
    </row>
    <row r="44" spans="1:11" ht="13.5">
      <c r="A44" s="22" t="s">
        <v>46</v>
      </c>
      <c r="B44" s="6">
        <v>-340210</v>
      </c>
      <c r="C44" s="6">
        <v>-493667</v>
      </c>
      <c r="D44" s="23">
        <v>143838</v>
      </c>
      <c r="E44" s="24">
        <v>-276000</v>
      </c>
      <c r="F44" s="6">
        <v>-276000</v>
      </c>
      <c r="G44" s="25">
        <v>-276000</v>
      </c>
      <c r="H44" s="26">
        <v>-176495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945123</v>
      </c>
      <c r="C45" s="7">
        <v>6328876</v>
      </c>
      <c r="D45" s="64">
        <v>14786565</v>
      </c>
      <c r="E45" s="65">
        <v>30551304</v>
      </c>
      <c r="F45" s="7">
        <v>28197899</v>
      </c>
      <c r="G45" s="66">
        <v>28197899</v>
      </c>
      <c r="H45" s="67">
        <v>22174482</v>
      </c>
      <c r="I45" s="65">
        <v>217602</v>
      </c>
      <c r="J45" s="7">
        <v>215954</v>
      </c>
      <c r="K45" s="66">
        <v>836983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1290278</v>
      </c>
      <c r="C48" s="6">
        <v>6680504</v>
      </c>
      <c r="D48" s="23">
        <v>15127544</v>
      </c>
      <c r="E48" s="24">
        <v>7081335</v>
      </c>
      <c r="F48" s="6">
        <v>7081335</v>
      </c>
      <c r="G48" s="25">
        <v>7081335</v>
      </c>
      <c r="H48" s="26">
        <v>26718858</v>
      </c>
      <c r="I48" s="24">
        <v>33197181</v>
      </c>
      <c r="J48" s="6">
        <v>34857040</v>
      </c>
      <c r="K48" s="25">
        <v>36599892</v>
      </c>
    </row>
    <row r="49" spans="1:11" ht="13.5">
      <c r="A49" s="22" t="s">
        <v>50</v>
      </c>
      <c r="B49" s="6">
        <f>+B75</f>
        <v>70625872.20085065</v>
      </c>
      <c r="C49" s="6">
        <f aca="true" t="shared" si="6" ref="C49:K49">+C75</f>
        <v>34379551.39376799</v>
      </c>
      <c r="D49" s="23">
        <f t="shared" si="6"/>
        <v>78706636.87238887</v>
      </c>
      <c r="E49" s="24">
        <f t="shared" si="6"/>
        <v>72628179.89731318</v>
      </c>
      <c r="F49" s="6">
        <f t="shared" si="6"/>
        <v>72685413.20790958</v>
      </c>
      <c r="G49" s="25">
        <f t="shared" si="6"/>
        <v>72685413.20790958</v>
      </c>
      <c r="H49" s="26">
        <f t="shared" si="6"/>
        <v>69389301</v>
      </c>
      <c r="I49" s="24">
        <f t="shared" si="6"/>
        <v>32685248.99643545</v>
      </c>
      <c r="J49" s="6">
        <f t="shared" si="6"/>
        <v>34044979.89690141</v>
      </c>
      <c r="K49" s="25">
        <f t="shared" si="6"/>
        <v>35710371.97421829</v>
      </c>
    </row>
    <row r="50" spans="1:11" ht="13.5">
      <c r="A50" s="34" t="s">
        <v>51</v>
      </c>
      <c r="B50" s="7">
        <f>+B48-B49</f>
        <v>-69335594.20085065</v>
      </c>
      <c r="C50" s="7">
        <f aca="true" t="shared" si="7" ref="C50:K50">+C48-C49</f>
        <v>-27699047.39376799</v>
      </c>
      <c r="D50" s="64">
        <f t="shared" si="7"/>
        <v>-63579092.87238887</v>
      </c>
      <c r="E50" s="65">
        <f t="shared" si="7"/>
        <v>-65546844.89731318</v>
      </c>
      <c r="F50" s="7">
        <f t="shared" si="7"/>
        <v>-65604078.207909584</v>
      </c>
      <c r="G50" s="66">
        <f t="shared" si="7"/>
        <v>-65604078.207909584</v>
      </c>
      <c r="H50" s="67">
        <f t="shared" si="7"/>
        <v>-42670443</v>
      </c>
      <c r="I50" s="65">
        <f t="shared" si="7"/>
        <v>511932.0035645515</v>
      </c>
      <c r="J50" s="7">
        <f t="shared" si="7"/>
        <v>812060.1030985937</v>
      </c>
      <c r="K50" s="66">
        <f t="shared" si="7"/>
        <v>889520.0257817134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493719678</v>
      </c>
      <c r="C53" s="6">
        <v>539974646</v>
      </c>
      <c r="D53" s="23">
        <v>549579740</v>
      </c>
      <c r="E53" s="24">
        <v>564395308</v>
      </c>
      <c r="F53" s="6">
        <v>564395308</v>
      </c>
      <c r="G53" s="25">
        <v>564395308</v>
      </c>
      <c r="H53" s="26">
        <v>535105110</v>
      </c>
      <c r="I53" s="24">
        <v>575949894</v>
      </c>
      <c r="J53" s="6">
        <v>603638554</v>
      </c>
      <c r="K53" s="25">
        <v>632711651</v>
      </c>
    </row>
    <row r="54" spans="1:11" ht="13.5">
      <c r="A54" s="22" t="s">
        <v>97</v>
      </c>
      <c r="B54" s="6">
        <v>27850507</v>
      </c>
      <c r="C54" s="6">
        <v>26957302</v>
      </c>
      <c r="D54" s="23">
        <v>30133678</v>
      </c>
      <c r="E54" s="24">
        <v>26863689</v>
      </c>
      <c r="F54" s="6">
        <v>26550000</v>
      </c>
      <c r="G54" s="25">
        <v>26550000</v>
      </c>
      <c r="H54" s="26">
        <v>0</v>
      </c>
      <c r="I54" s="24">
        <v>31720500</v>
      </c>
      <c r="J54" s="6">
        <v>32989320</v>
      </c>
      <c r="K54" s="25">
        <v>34308893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2161467</v>
      </c>
      <c r="C56" s="6">
        <v>3329518</v>
      </c>
      <c r="D56" s="23">
        <v>3991399</v>
      </c>
      <c r="E56" s="24">
        <v>3671430</v>
      </c>
      <c r="F56" s="6">
        <v>3478020</v>
      </c>
      <c r="G56" s="25">
        <v>3478020</v>
      </c>
      <c r="H56" s="26">
        <v>0</v>
      </c>
      <c r="I56" s="24">
        <v>7307500</v>
      </c>
      <c r="J56" s="6">
        <v>7599800</v>
      </c>
      <c r="K56" s="25">
        <v>7903792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7633676</v>
      </c>
      <c r="F59" s="6">
        <v>6254893</v>
      </c>
      <c r="G59" s="25">
        <v>6254893</v>
      </c>
      <c r="H59" s="26">
        <v>0</v>
      </c>
      <c r="I59" s="24">
        <v>6445275</v>
      </c>
      <c r="J59" s="6">
        <v>6767539</v>
      </c>
      <c r="K59" s="25">
        <v>7105916</v>
      </c>
    </row>
    <row r="60" spans="1:11" ht="13.5">
      <c r="A60" s="33" t="s">
        <v>58</v>
      </c>
      <c r="B60" s="6">
        <v>1924178</v>
      </c>
      <c r="C60" s="6">
        <v>2162452</v>
      </c>
      <c r="D60" s="23">
        <v>888296</v>
      </c>
      <c r="E60" s="24">
        <v>3070951</v>
      </c>
      <c r="F60" s="6">
        <v>2949734</v>
      </c>
      <c r="G60" s="25">
        <v>2949734</v>
      </c>
      <c r="H60" s="26">
        <v>0</v>
      </c>
      <c r="I60" s="24">
        <v>3119818</v>
      </c>
      <c r="J60" s="6">
        <v>3275809</v>
      </c>
      <c r="K60" s="25">
        <v>3439600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74</v>
      </c>
      <c r="C64" s="92">
        <v>74</v>
      </c>
      <c r="D64" s="93">
        <v>74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0.09898279439882528</v>
      </c>
      <c r="C70" s="5">
        <f aca="true" t="shared" si="8" ref="C70:K70">IF(ISERROR(C71/C72),0,(C71/C72))</f>
        <v>1.8524603870426017</v>
      </c>
      <c r="D70" s="5">
        <f t="shared" si="8"/>
        <v>1.0999176874356877</v>
      </c>
      <c r="E70" s="5">
        <f t="shared" si="8"/>
        <v>0.6911206943392673</v>
      </c>
      <c r="F70" s="5">
        <f t="shared" si="8"/>
        <v>0.6891081324270706</v>
      </c>
      <c r="G70" s="5">
        <f t="shared" si="8"/>
        <v>0.6891081324270706</v>
      </c>
      <c r="H70" s="5">
        <f t="shared" si="8"/>
        <v>0</v>
      </c>
      <c r="I70" s="5">
        <f t="shared" si="8"/>
        <v>0.5597806347679918</v>
      </c>
      <c r="J70" s="5">
        <f t="shared" si="8"/>
        <v>0.5996530907906849</v>
      </c>
      <c r="K70" s="5">
        <f t="shared" si="8"/>
        <v>0.6002684259481514</v>
      </c>
    </row>
    <row r="71" spans="1:11" ht="12.75" hidden="1">
      <c r="A71" s="1" t="s">
        <v>103</v>
      </c>
      <c r="B71" s="1">
        <f>+B83</f>
        <v>6004988</v>
      </c>
      <c r="C71" s="1">
        <f aca="true" t="shared" si="9" ref="C71:K71">+C83</f>
        <v>130499271</v>
      </c>
      <c r="D71" s="1">
        <f t="shared" si="9"/>
        <v>108351412</v>
      </c>
      <c r="E71" s="1">
        <f t="shared" si="9"/>
        <v>76151679</v>
      </c>
      <c r="F71" s="1">
        <f t="shared" si="9"/>
        <v>77047022</v>
      </c>
      <c r="G71" s="1">
        <f t="shared" si="9"/>
        <v>77047022</v>
      </c>
      <c r="H71" s="1">
        <f t="shared" si="9"/>
        <v>15810020</v>
      </c>
      <c r="I71" s="1">
        <f t="shared" si="9"/>
        <v>66741633</v>
      </c>
      <c r="J71" s="1">
        <f t="shared" si="9"/>
        <v>73273277</v>
      </c>
      <c r="K71" s="1">
        <f t="shared" si="9"/>
        <v>77253161</v>
      </c>
    </row>
    <row r="72" spans="1:11" ht="12.75" hidden="1">
      <c r="A72" s="1" t="s">
        <v>104</v>
      </c>
      <c r="B72" s="1">
        <f>+B77</f>
        <v>60666988</v>
      </c>
      <c r="C72" s="1">
        <f aca="true" t="shared" si="10" ref="C72:K72">+C77</f>
        <v>70446457</v>
      </c>
      <c r="D72" s="1">
        <f t="shared" si="10"/>
        <v>98508655</v>
      </c>
      <c r="E72" s="1">
        <f t="shared" si="10"/>
        <v>110185789</v>
      </c>
      <c r="F72" s="1">
        <f t="shared" si="10"/>
        <v>111806868</v>
      </c>
      <c r="G72" s="1">
        <f t="shared" si="10"/>
        <v>111806868</v>
      </c>
      <c r="H72" s="1">
        <f t="shared" si="10"/>
        <v>0</v>
      </c>
      <c r="I72" s="1">
        <f t="shared" si="10"/>
        <v>119228192</v>
      </c>
      <c r="J72" s="1">
        <f t="shared" si="10"/>
        <v>122192778</v>
      </c>
      <c r="K72" s="1">
        <f t="shared" si="10"/>
        <v>128697692</v>
      </c>
    </row>
    <row r="73" spans="1:11" ht="12.75" hidden="1">
      <c r="A73" s="1" t="s">
        <v>105</v>
      </c>
      <c r="B73" s="1">
        <f>+B74</f>
        <v>3741650.6666666665</v>
      </c>
      <c r="C73" s="1">
        <f aca="true" t="shared" si="11" ref="C73:K73">+(C78+C80+C81+C82)-(B78+B80+B81+B82)</f>
        <v>4774153</v>
      </c>
      <c r="D73" s="1">
        <f t="shared" si="11"/>
        <v>63588</v>
      </c>
      <c r="E73" s="1">
        <f t="shared" si="11"/>
        <v>1548037</v>
      </c>
      <c r="F73" s="1">
        <f>+(F78+F80+F81+F82)-(D78+D80+D81+D82)</f>
        <v>1548143</v>
      </c>
      <c r="G73" s="1">
        <f>+(G78+G80+G81+G82)-(D78+D80+D81+D82)</f>
        <v>1548143</v>
      </c>
      <c r="H73" s="1">
        <f>+(H78+H80+H81+H82)-(D78+D80+D81+D82)</f>
        <v>195311850</v>
      </c>
      <c r="I73" s="1">
        <f>+(I78+I80+I81+I82)-(E78+E80+E81+E82)</f>
        <v>25854407</v>
      </c>
      <c r="J73" s="1">
        <f t="shared" si="11"/>
        <v>2716437</v>
      </c>
      <c r="K73" s="1">
        <f t="shared" si="11"/>
        <v>2852259</v>
      </c>
    </row>
    <row r="74" spans="1:11" ht="12.75" hidden="1">
      <c r="A74" s="1" t="s">
        <v>106</v>
      </c>
      <c r="B74" s="1">
        <f>+TREND(C74:E74)</f>
        <v>3741650.6666666665</v>
      </c>
      <c r="C74" s="1">
        <f>+C73</f>
        <v>4774153</v>
      </c>
      <c r="D74" s="1">
        <f aca="true" t="shared" si="12" ref="D74:K74">+D73</f>
        <v>63588</v>
      </c>
      <c r="E74" s="1">
        <f t="shared" si="12"/>
        <v>1548037</v>
      </c>
      <c r="F74" s="1">
        <f t="shared" si="12"/>
        <v>1548143</v>
      </c>
      <c r="G74" s="1">
        <f t="shared" si="12"/>
        <v>1548143</v>
      </c>
      <c r="H74" s="1">
        <f t="shared" si="12"/>
        <v>195311850</v>
      </c>
      <c r="I74" s="1">
        <f t="shared" si="12"/>
        <v>25854407</v>
      </c>
      <c r="J74" s="1">
        <f t="shared" si="12"/>
        <v>2716437</v>
      </c>
      <c r="K74" s="1">
        <f t="shared" si="12"/>
        <v>2852259</v>
      </c>
    </row>
    <row r="75" spans="1:11" ht="12.75" hidden="1">
      <c r="A75" s="1" t="s">
        <v>107</v>
      </c>
      <c r="B75" s="1">
        <f>+B84-(((B80+B81+B78)*B70)-B79)</f>
        <v>70625872.20085065</v>
      </c>
      <c r="C75" s="1">
        <f aca="true" t="shared" si="13" ref="C75:K75">+C84-(((C80+C81+C78)*C70)-C79)</f>
        <v>34379551.39376799</v>
      </c>
      <c r="D75" s="1">
        <f t="shared" si="13"/>
        <v>78706636.87238887</v>
      </c>
      <c r="E75" s="1">
        <f t="shared" si="13"/>
        <v>72628179.89731318</v>
      </c>
      <c r="F75" s="1">
        <f t="shared" si="13"/>
        <v>72685413.20790958</v>
      </c>
      <c r="G75" s="1">
        <f t="shared" si="13"/>
        <v>72685413.20790958</v>
      </c>
      <c r="H75" s="1">
        <f t="shared" si="13"/>
        <v>69389301</v>
      </c>
      <c r="I75" s="1">
        <f t="shared" si="13"/>
        <v>32685248.99643545</v>
      </c>
      <c r="J75" s="1">
        <f t="shared" si="13"/>
        <v>34044979.89690141</v>
      </c>
      <c r="K75" s="1">
        <f t="shared" si="13"/>
        <v>35710371.97421829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60666988</v>
      </c>
      <c r="C77" s="3">
        <v>70446457</v>
      </c>
      <c r="D77" s="3">
        <v>98508655</v>
      </c>
      <c r="E77" s="3">
        <v>110185789</v>
      </c>
      <c r="F77" s="3">
        <v>111806868</v>
      </c>
      <c r="G77" s="3">
        <v>111806868</v>
      </c>
      <c r="H77" s="3">
        <v>0</v>
      </c>
      <c r="I77" s="3">
        <v>119228192</v>
      </c>
      <c r="J77" s="3">
        <v>122192778</v>
      </c>
      <c r="K77" s="3">
        <v>128697692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72812259</v>
      </c>
      <c r="C79" s="3">
        <v>84141652</v>
      </c>
      <c r="D79" s="3">
        <v>108323345</v>
      </c>
      <c r="E79" s="3">
        <v>92307380</v>
      </c>
      <c r="F79" s="3">
        <v>92307380</v>
      </c>
      <c r="G79" s="3">
        <v>92307380</v>
      </c>
      <c r="H79" s="3">
        <v>69389301</v>
      </c>
      <c r="I79" s="3">
        <v>63097425</v>
      </c>
      <c r="J79" s="3">
        <v>68252296</v>
      </c>
      <c r="K79" s="3">
        <v>71664911</v>
      </c>
    </row>
    <row r="80" spans="1:11" ht="12.75" hidden="1">
      <c r="A80" s="2" t="s">
        <v>67</v>
      </c>
      <c r="B80" s="3">
        <v>5465312</v>
      </c>
      <c r="C80" s="3">
        <v>13055199</v>
      </c>
      <c r="D80" s="3">
        <v>14456566</v>
      </c>
      <c r="E80" s="3">
        <v>4396697</v>
      </c>
      <c r="F80" s="3">
        <v>4396764</v>
      </c>
      <c r="G80" s="3">
        <v>4396764</v>
      </c>
      <c r="H80" s="3">
        <v>209768416</v>
      </c>
      <c r="I80" s="3">
        <v>41235524</v>
      </c>
      <c r="J80" s="3">
        <v>43297300</v>
      </c>
      <c r="K80" s="3">
        <v>45462165</v>
      </c>
    </row>
    <row r="81" spans="1:11" ht="12.75" hidden="1">
      <c r="A81" s="2" t="s">
        <v>68</v>
      </c>
      <c r="B81" s="3">
        <v>16623242</v>
      </c>
      <c r="C81" s="3">
        <v>13807508</v>
      </c>
      <c r="D81" s="3">
        <v>12469729</v>
      </c>
      <c r="E81" s="3">
        <v>24077635</v>
      </c>
      <c r="F81" s="3">
        <v>24077674</v>
      </c>
      <c r="G81" s="3">
        <v>24077674</v>
      </c>
      <c r="H81" s="3">
        <v>12469729</v>
      </c>
      <c r="I81" s="3">
        <v>13093215</v>
      </c>
      <c r="J81" s="3">
        <v>13747876</v>
      </c>
      <c r="K81" s="3">
        <v>14435270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6004988</v>
      </c>
      <c r="C83" s="3">
        <v>130499271</v>
      </c>
      <c r="D83" s="3">
        <v>108351412</v>
      </c>
      <c r="E83" s="3">
        <v>76151679</v>
      </c>
      <c r="F83" s="3">
        <v>77047022</v>
      </c>
      <c r="G83" s="3">
        <v>77047022</v>
      </c>
      <c r="H83" s="3">
        <v>15810020</v>
      </c>
      <c r="I83" s="3">
        <v>66741633</v>
      </c>
      <c r="J83" s="3">
        <v>73273277</v>
      </c>
      <c r="K83" s="3">
        <v>77253161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76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334004</v>
      </c>
      <c r="C7" s="6">
        <v>182607</v>
      </c>
      <c r="D7" s="23">
        <v>97406</v>
      </c>
      <c r="E7" s="24">
        <v>0</v>
      </c>
      <c r="F7" s="6">
        <v>0</v>
      </c>
      <c r="G7" s="25">
        <v>0</v>
      </c>
      <c r="H7" s="26">
        <v>107598</v>
      </c>
      <c r="I7" s="24">
        <v>0</v>
      </c>
      <c r="J7" s="6">
        <v>0</v>
      </c>
      <c r="K7" s="25">
        <v>0</v>
      </c>
    </row>
    <row r="8" spans="1:11" ht="13.5">
      <c r="A8" s="22" t="s">
        <v>20</v>
      </c>
      <c r="B8" s="6">
        <v>50064812</v>
      </c>
      <c r="C8" s="6">
        <v>52305671</v>
      </c>
      <c r="D8" s="23">
        <v>52209837</v>
      </c>
      <c r="E8" s="24">
        <v>57187999</v>
      </c>
      <c r="F8" s="6">
        <v>55557124</v>
      </c>
      <c r="G8" s="25">
        <v>55557124</v>
      </c>
      <c r="H8" s="26">
        <v>59301909</v>
      </c>
      <c r="I8" s="24">
        <v>64761500</v>
      </c>
      <c r="J8" s="6">
        <v>67908030</v>
      </c>
      <c r="K8" s="25">
        <v>69896341</v>
      </c>
    </row>
    <row r="9" spans="1:11" ht="13.5">
      <c r="A9" s="22" t="s">
        <v>21</v>
      </c>
      <c r="B9" s="6">
        <v>1522003</v>
      </c>
      <c r="C9" s="6">
        <v>958021</v>
      </c>
      <c r="D9" s="23">
        <v>1003122</v>
      </c>
      <c r="E9" s="24">
        <v>630127</v>
      </c>
      <c r="F9" s="6">
        <v>630128</v>
      </c>
      <c r="G9" s="25">
        <v>630128</v>
      </c>
      <c r="H9" s="26">
        <v>1325892</v>
      </c>
      <c r="I9" s="24">
        <v>506543</v>
      </c>
      <c r="J9" s="6">
        <v>557197</v>
      </c>
      <c r="K9" s="25">
        <v>612917</v>
      </c>
    </row>
    <row r="10" spans="1:11" ht="25.5">
      <c r="A10" s="27" t="s">
        <v>96</v>
      </c>
      <c r="B10" s="28">
        <f>SUM(B5:B9)</f>
        <v>51920819</v>
      </c>
      <c r="C10" s="29">
        <f aca="true" t="shared" si="0" ref="C10:K10">SUM(C5:C9)</f>
        <v>53446299</v>
      </c>
      <c r="D10" s="30">
        <f t="shared" si="0"/>
        <v>53310365</v>
      </c>
      <c r="E10" s="28">
        <f t="shared" si="0"/>
        <v>57818126</v>
      </c>
      <c r="F10" s="29">
        <f t="shared" si="0"/>
        <v>56187252</v>
      </c>
      <c r="G10" s="31">
        <f t="shared" si="0"/>
        <v>56187252</v>
      </c>
      <c r="H10" s="32">
        <f t="shared" si="0"/>
        <v>60735399</v>
      </c>
      <c r="I10" s="28">
        <f t="shared" si="0"/>
        <v>65268043</v>
      </c>
      <c r="J10" s="29">
        <f t="shared" si="0"/>
        <v>68465227</v>
      </c>
      <c r="K10" s="31">
        <f t="shared" si="0"/>
        <v>70509258</v>
      </c>
    </row>
    <row r="11" spans="1:11" ht="13.5">
      <c r="A11" s="22" t="s">
        <v>22</v>
      </c>
      <c r="B11" s="6">
        <v>33386115</v>
      </c>
      <c r="C11" s="6">
        <v>34811050</v>
      </c>
      <c r="D11" s="23">
        <v>36819319</v>
      </c>
      <c r="E11" s="24">
        <v>38794385</v>
      </c>
      <c r="F11" s="6">
        <v>39200819</v>
      </c>
      <c r="G11" s="25">
        <v>39200819</v>
      </c>
      <c r="H11" s="26">
        <v>39451435</v>
      </c>
      <c r="I11" s="24">
        <v>42370383</v>
      </c>
      <c r="J11" s="6">
        <v>45148417</v>
      </c>
      <c r="K11" s="25">
        <v>46498356</v>
      </c>
    </row>
    <row r="12" spans="1:11" ht="13.5">
      <c r="A12" s="22" t="s">
        <v>23</v>
      </c>
      <c r="B12" s="6">
        <v>3753702</v>
      </c>
      <c r="C12" s="6">
        <v>4045049</v>
      </c>
      <c r="D12" s="23">
        <v>3960805</v>
      </c>
      <c r="E12" s="24">
        <v>4316948</v>
      </c>
      <c r="F12" s="6">
        <v>4314902</v>
      </c>
      <c r="G12" s="25">
        <v>4314902</v>
      </c>
      <c r="H12" s="26">
        <v>4496093</v>
      </c>
      <c r="I12" s="24">
        <v>4316949</v>
      </c>
      <c r="J12" s="6">
        <v>4575588</v>
      </c>
      <c r="K12" s="25">
        <v>4729194</v>
      </c>
    </row>
    <row r="13" spans="1:11" ht="13.5">
      <c r="A13" s="22" t="s">
        <v>97</v>
      </c>
      <c r="B13" s="6">
        <v>2198987</v>
      </c>
      <c r="C13" s="6">
        <v>2289718</v>
      </c>
      <c r="D13" s="23">
        <v>2943302</v>
      </c>
      <c r="E13" s="24">
        <v>1600000</v>
      </c>
      <c r="F13" s="6">
        <v>1600000</v>
      </c>
      <c r="G13" s="25">
        <v>1600000</v>
      </c>
      <c r="H13" s="26">
        <v>2297755</v>
      </c>
      <c r="I13" s="24">
        <v>1652450</v>
      </c>
      <c r="J13" s="6">
        <v>1762532</v>
      </c>
      <c r="K13" s="25">
        <v>1812945</v>
      </c>
    </row>
    <row r="14" spans="1:11" ht="13.5">
      <c r="A14" s="22" t="s">
        <v>24</v>
      </c>
      <c r="B14" s="6">
        <v>310308</v>
      </c>
      <c r="C14" s="6">
        <v>399800</v>
      </c>
      <c r="D14" s="23">
        <v>518144</v>
      </c>
      <c r="E14" s="24">
        <v>0</v>
      </c>
      <c r="F14" s="6">
        <v>477136</v>
      </c>
      <c r="G14" s="25">
        <v>477136</v>
      </c>
      <c r="H14" s="26">
        <v>357041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210000</v>
      </c>
      <c r="G15" s="25">
        <v>210000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10025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17405332</v>
      </c>
      <c r="C17" s="6">
        <v>19079700</v>
      </c>
      <c r="D17" s="23">
        <v>14379756</v>
      </c>
      <c r="E17" s="24">
        <v>13268793</v>
      </c>
      <c r="F17" s="6">
        <v>12177271</v>
      </c>
      <c r="G17" s="25">
        <v>12177271</v>
      </c>
      <c r="H17" s="26">
        <v>14056976</v>
      </c>
      <c r="I17" s="24">
        <v>16928261</v>
      </c>
      <c r="J17" s="6">
        <v>16978690</v>
      </c>
      <c r="K17" s="25">
        <v>17468763</v>
      </c>
    </row>
    <row r="18" spans="1:11" ht="13.5">
      <c r="A18" s="34" t="s">
        <v>28</v>
      </c>
      <c r="B18" s="35">
        <f>SUM(B11:B17)</f>
        <v>57054444</v>
      </c>
      <c r="C18" s="36">
        <f aca="true" t="shared" si="1" ref="C18:K18">SUM(C11:C17)</f>
        <v>60625317</v>
      </c>
      <c r="D18" s="37">
        <f t="shared" si="1"/>
        <v>58621326</v>
      </c>
      <c r="E18" s="35">
        <f t="shared" si="1"/>
        <v>57980126</v>
      </c>
      <c r="F18" s="36">
        <f t="shared" si="1"/>
        <v>57980128</v>
      </c>
      <c r="G18" s="38">
        <f t="shared" si="1"/>
        <v>57980128</v>
      </c>
      <c r="H18" s="39">
        <f t="shared" si="1"/>
        <v>60669325</v>
      </c>
      <c r="I18" s="35">
        <f t="shared" si="1"/>
        <v>65268043</v>
      </c>
      <c r="J18" s="36">
        <f t="shared" si="1"/>
        <v>68465227</v>
      </c>
      <c r="K18" s="38">
        <f t="shared" si="1"/>
        <v>70509258</v>
      </c>
    </row>
    <row r="19" spans="1:11" ht="13.5">
      <c r="A19" s="34" t="s">
        <v>29</v>
      </c>
      <c r="B19" s="40">
        <f>+B10-B18</f>
        <v>-5133625</v>
      </c>
      <c r="C19" s="41">
        <f aca="true" t="shared" si="2" ref="C19:K19">+C10-C18</f>
        <v>-7179018</v>
      </c>
      <c r="D19" s="42">
        <f t="shared" si="2"/>
        <v>-5310961</v>
      </c>
      <c r="E19" s="40">
        <f t="shared" si="2"/>
        <v>-162000</v>
      </c>
      <c r="F19" s="41">
        <f t="shared" si="2"/>
        <v>-1792876</v>
      </c>
      <c r="G19" s="43">
        <f t="shared" si="2"/>
        <v>-1792876</v>
      </c>
      <c r="H19" s="44">
        <f t="shared" si="2"/>
        <v>66074</v>
      </c>
      <c r="I19" s="40">
        <f t="shared" si="2"/>
        <v>0</v>
      </c>
      <c r="J19" s="41">
        <f t="shared" si="2"/>
        <v>0</v>
      </c>
      <c r="K19" s="43">
        <f t="shared" si="2"/>
        <v>0</v>
      </c>
    </row>
    <row r="20" spans="1:11" ht="13.5">
      <c r="A20" s="22" t="s">
        <v>30</v>
      </c>
      <c r="B20" s="24">
        <v>0</v>
      </c>
      <c r="C20" s="6">
        <v>0</v>
      </c>
      <c r="D20" s="23">
        <v>0</v>
      </c>
      <c r="E20" s="24">
        <v>-1438000</v>
      </c>
      <c r="F20" s="6">
        <v>-1443216</v>
      </c>
      <c r="G20" s="25">
        <v>-1443216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98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99</v>
      </c>
      <c r="B22" s="51">
        <f>SUM(B19:B21)</f>
        <v>-5133625</v>
      </c>
      <c r="C22" s="52">
        <f aca="true" t="shared" si="3" ref="C22:K22">SUM(C19:C21)</f>
        <v>-7179018</v>
      </c>
      <c r="D22" s="53">
        <f t="shared" si="3"/>
        <v>-5310961</v>
      </c>
      <c r="E22" s="51">
        <f t="shared" si="3"/>
        <v>-1600000</v>
      </c>
      <c r="F22" s="52">
        <f t="shared" si="3"/>
        <v>-3236092</v>
      </c>
      <c r="G22" s="54">
        <f t="shared" si="3"/>
        <v>-3236092</v>
      </c>
      <c r="H22" s="55">
        <f t="shared" si="3"/>
        <v>66074</v>
      </c>
      <c r="I22" s="51">
        <f t="shared" si="3"/>
        <v>0</v>
      </c>
      <c r="J22" s="52">
        <f t="shared" si="3"/>
        <v>0</v>
      </c>
      <c r="K22" s="54">
        <f t="shared" si="3"/>
        <v>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-5133625</v>
      </c>
      <c r="C24" s="41">
        <f aca="true" t="shared" si="4" ref="C24:K24">SUM(C22:C23)</f>
        <v>-7179018</v>
      </c>
      <c r="D24" s="42">
        <f t="shared" si="4"/>
        <v>-5310961</v>
      </c>
      <c r="E24" s="40">
        <f t="shared" si="4"/>
        <v>-1600000</v>
      </c>
      <c r="F24" s="41">
        <f t="shared" si="4"/>
        <v>-3236092</v>
      </c>
      <c r="G24" s="43">
        <f t="shared" si="4"/>
        <v>-3236092</v>
      </c>
      <c r="H24" s="44">
        <f t="shared" si="4"/>
        <v>66074</v>
      </c>
      <c r="I24" s="40">
        <f t="shared" si="4"/>
        <v>0</v>
      </c>
      <c r="J24" s="41">
        <f t="shared" si="4"/>
        <v>0</v>
      </c>
      <c r="K24" s="43">
        <f t="shared" si="4"/>
        <v>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1508785</v>
      </c>
      <c r="C27" s="7">
        <v>424354</v>
      </c>
      <c r="D27" s="64">
        <v>212275</v>
      </c>
      <c r="E27" s="65">
        <v>1438000</v>
      </c>
      <c r="F27" s="7">
        <v>1443216</v>
      </c>
      <c r="G27" s="66">
        <v>1443216</v>
      </c>
      <c r="H27" s="67">
        <v>1373402</v>
      </c>
      <c r="I27" s="65">
        <v>280500</v>
      </c>
      <c r="J27" s="7">
        <v>298969</v>
      </c>
      <c r="K27" s="66">
        <v>307659</v>
      </c>
    </row>
    <row r="28" spans="1:11" ht="13.5">
      <c r="A28" s="68" t="s">
        <v>30</v>
      </c>
      <c r="B28" s="6">
        <v>1508785</v>
      </c>
      <c r="C28" s="6">
        <v>424354</v>
      </c>
      <c r="D28" s="23">
        <v>212275</v>
      </c>
      <c r="E28" s="24">
        <v>1438000</v>
      </c>
      <c r="F28" s="6">
        <v>1443216</v>
      </c>
      <c r="G28" s="25">
        <v>1443216</v>
      </c>
      <c r="H28" s="26">
        <v>1373402</v>
      </c>
      <c r="I28" s="24">
        <v>280500</v>
      </c>
      <c r="J28" s="6">
        <v>298969</v>
      </c>
      <c r="K28" s="25">
        <v>307659</v>
      </c>
    </row>
    <row r="29" spans="1:11" ht="13.5">
      <c r="A29" s="22" t="s">
        <v>101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1508785</v>
      </c>
      <c r="C32" s="7">
        <f aca="true" t="shared" si="5" ref="C32:K32">SUM(C28:C31)</f>
        <v>424354</v>
      </c>
      <c r="D32" s="64">
        <f t="shared" si="5"/>
        <v>212275</v>
      </c>
      <c r="E32" s="65">
        <f t="shared" si="5"/>
        <v>1438000</v>
      </c>
      <c r="F32" s="7">
        <f t="shared" si="5"/>
        <v>1443216</v>
      </c>
      <c r="G32" s="66">
        <f t="shared" si="5"/>
        <v>1443216</v>
      </c>
      <c r="H32" s="67">
        <f t="shared" si="5"/>
        <v>1373402</v>
      </c>
      <c r="I32" s="65">
        <f t="shared" si="5"/>
        <v>280500</v>
      </c>
      <c r="J32" s="7">
        <f t="shared" si="5"/>
        <v>298969</v>
      </c>
      <c r="K32" s="66">
        <f t="shared" si="5"/>
        <v>307659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4037142</v>
      </c>
      <c r="C35" s="6">
        <v>2232422</v>
      </c>
      <c r="D35" s="23">
        <v>4579420</v>
      </c>
      <c r="E35" s="24">
        <v>2982701</v>
      </c>
      <c r="F35" s="6">
        <v>2982701</v>
      </c>
      <c r="G35" s="25">
        <v>2982701</v>
      </c>
      <c r="H35" s="26">
        <v>5130505</v>
      </c>
      <c r="I35" s="24">
        <v>4010000</v>
      </c>
      <c r="J35" s="6">
        <v>4618000</v>
      </c>
      <c r="K35" s="25">
        <v>5330000</v>
      </c>
    </row>
    <row r="36" spans="1:11" ht="13.5">
      <c r="A36" s="22" t="s">
        <v>39</v>
      </c>
      <c r="B36" s="6">
        <v>21635204</v>
      </c>
      <c r="C36" s="6">
        <v>16704039</v>
      </c>
      <c r="D36" s="23">
        <v>16078516</v>
      </c>
      <c r="E36" s="24">
        <v>15976598</v>
      </c>
      <c r="F36" s="6">
        <v>15976598</v>
      </c>
      <c r="G36" s="25">
        <v>15976598</v>
      </c>
      <c r="H36" s="26">
        <v>15341718</v>
      </c>
      <c r="I36" s="24">
        <v>18257098</v>
      </c>
      <c r="J36" s="6">
        <v>20687371</v>
      </c>
      <c r="K36" s="25">
        <v>23189973</v>
      </c>
    </row>
    <row r="37" spans="1:11" ht="13.5">
      <c r="A37" s="22" t="s">
        <v>40</v>
      </c>
      <c r="B37" s="6">
        <v>11641744</v>
      </c>
      <c r="C37" s="6">
        <v>11942102</v>
      </c>
      <c r="D37" s="23">
        <v>19021105</v>
      </c>
      <c r="E37" s="24">
        <v>7951687</v>
      </c>
      <c r="F37" s="6">
        <v>7951687</v>
      </c>
      <c r="G37" s="25">
        <v>7951687</v>
      </c>
      <c r="H37" s="26">
        <v>18926823</v>
      </c>
      <c r="I37" s="24">
        <v>13159489</v>
      </c>
      <c r="J37" s="6">
        <v>18529064</v>
      </c>
      <c r="K37" s="25">
        <v>23988609</v>
      </c>
    </row>
    <row r="38" spans="1:11" ht="13.5">
      <c r="A38" s="22" t="s">
        <v>41</v>
      </c>
      <c r="B38" s="6">
        <v>1944639</v>
      </c>
      <c r="C38" s="6">
        <v>1787683</v>
      </c>
      <c r="D38" s="23">
        <v>1532779</v>
      </c>
      <c r="E38" s="24">
        <v>1900000</v>
      </c>
      <c r="F38" s="6">
        <v>1900000</v>
      </c>
      <c r="G38" s="25">
        <v>1900000</v>
      </c>
      <c r="H38" s="26">
        <v>1583155</v>
      </c>
      <c r="I38" s="24">
        <v>2000000</v>
      </c>
      <c r="J38" s="6">
        <v>1800000</v>
      </c>
      <c r="K38" s="25">
        <v>1750000</v>
      </c>
    </row>
    <row r="39" spans="1:11" ht="13.5">
      <c r="A39" s="22" t="s">
        <v>42</v>
      </c>
      <c r="B39" s="6">
        <v>12085963</v>
      </c>
      <c r="C39" s="6">
        <v>5206676</v>
      </c>
      <c r="D39" s="23">
        <v>104052</v>
      </c>
      <c r="E39" s="24">
        <v>9107612</v>
      </c>
      <c r="F39" s="6">
        <v>9107612</v>
      </c>
      <c r="G39" s="25">
        <v>9107612</v>
      </c>
      <c r="H39" s="26">
        <v>-37755</v>
      </c>
      <c r="I39" s="24">
        <v>7107609</v>
      </c>
      <c r="J39" s="6">
        <v>4976307</v>
      </c>
      <c r="K39" s="25">
        <v>2781364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1413403</v>
      </c>
      <c r="C42" s="6">
        <v>-796271</v>
      </c>
      <c r="D42" s="23">
        <v>4051326</v>
      </c>
      <c r="E42" s="24">
        <v>-1599996</v>
      </c>
      <c r="F42" s="6">
        <v>-3235992</v>
      </c>
      <c r="G42" s="25">
        <v>-3235992</v>
      </c>
      <c r="H42" s="26">
        <v>3128418</v>
      </c>
      <c r="I42" s="24">
        <v>280512</v>
      </c>
      <c r="J42" s="6">
        <v>298971</v>
      </c>
      <c r="K42" s="25">
        <v>307660</v>
      </c>
    </row>
    <row r="43" spans="1:11" ht="13.5">
      <c r="A43" s="22" t="s">
        <v>45</v>
      </c>
      <c r="B43" s="6">
        <v>-1314830</v>
      </c>
      <c r="C43" s="6">
        <v>-389354</v>
      </c>
      <c r="D43" s="23">
        <v>-2333202</v>
      </c>
      <c r="E43" s="24">
        <v>0</v>
      </c>
      <c r="F43" s="6">
        <v>0</v>
      </c>
      <c r="G43" s="25">
        <v>0</v>
      </c>
      <c r="H43" s="26">
        <v>-1685302</v>
      </c>
      <c r="I43" s="24">
        <v>-280500</v>
      </c>
      <c r="J43" s="6">
        <v>-298971</v>
      </c>
      <c r="K43" s="25">
        <v>-307660</v>
      </c>
    </row>
    <row r="44" spans="1:11" ht="13.5">
      <c r="A44" s="22" t="s">
        <v>46</v>
      </c>
      <c r="B44" s="6">
        <v>865033</v>
      </c>
      <c r="C44" s="6">
        <v>45629</v>
      </c>
      <c r="D44" s="23">
        <v>-422629</v>
      </c>
      <c r="E44" s="24">
        <v>0</v>
      </c>
      <c r="F44" s="6">
        <v>0</v>
      </c>
      <c r="G44" s="25">
        <v>0</v>
      </c>
      <c r="H44" s="26">
        <v>-440904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1733201</v>
      </c>
      <c r="C45" s="7">
        <v>593206</v>
      </c>
      <c r="D45" s="64">
        <v>1888700</v>
      </c>
      <c r="E45" s="65">
        <v>-1599996</v>
      </c>
      <c r="F45" s="7">
        <v>-3235992</v>
      </c>
      <c r="G45" s="66">
        <v>-3235992</v>
      </c>
      <c r="H45" s="67">
        <v>2890910</v>
      </c>
      <c r="I45" s="65">
        <v>12</v>
      </c>
      <c r="J45" s="7">
        <v>12</v>
      </c>
      <c r="K45" s="66">
        <v>12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1733202</v>
      </c>
      <c r="C48" s="6">
        <v>593205</v>
      </c>
      <c r="D48" s="23">
        <v>1888698</v>
      </c>
      <c r="E48" s="24">
        <v>1579701</v>
      </c>
      <c r="F48" s="6">
        <v>1579701</v>
      </c>
      <c r="G48" s="25">
        <v>1579701</v>
      </c>
      <c r="H48" s="26">
        <v>2908913</v>
      </c>
      <c r="I48" s="24">
        <v>2000000</v>
      </c>
      <c r="J48" s="6">
        <v>2500000</v>
      </c>
      <c r="K48" s="25">
        <v>3000000</v>
      </c>
    </row>
    <row r="49" spans="1:11" ht="13.5">
      <c r="A49" s="22" t="s">
        <v>50</v>
      </c>
      <c r="B49" s="6">
        <f>+B75</f>
        <v>11276350</v>
      </c>
      <c r="C49" s="6">
        <f aca="true" t="shared" si="6" ref="C49:K49">+C75</f>
        <v>8930805.236489598</v>
      </c>
      <c r="D49" s="23">
        <f t="shared" si="6"/>
        <v>18317325.44360108</v>
      </c>
      <c r="E49" s="24">
        <f t="shared" si="6"/>
        <v>6551675.891128296</v>
      </c>
      <c r="F49" s="6">
        <f t="shared" si="6"/>
        <v>6551678.112916741</v>
      </c>
      <c r="G49" s="25">
        <f t="shared" si="6"/>
        <v>6551678.112916741</v>
      </c>
      <c r="H49" s="26">
        <f t="shared" si="6"/>
        <v>17123210.686876457</v>
      </c>
      <c r="I49" s="24">
        <f t="shared" si="6"/>
        <v>11159532.431653384</v>
      </c>
      <c r="J49" s="6">
        <f t="shared" si="6"/>
        <v>16429064</v>
      </c>
      <c r="K49" s="25">
        <f t="shared" si="6"/>
        <v>21688609</v>
      </c>
    </row>
    <row r="50" spans="1:11" ht="13.5">
      <c r="A50" s="34" t="s">
        <v>51</v>
      </c>
      <c r="B50" s="7">
        <f>+B48-B49</f>
        <v>-9543148</v>
      </c>
      <c r="C50" s="7">
        <f aca="true" t="shared" si="7" ref="C50:K50">+C48-C49</f>
        <v>-8337600.236489598</v>
      </c>
      <c r="D50" s="64">
        <f t="shared" si="7"/>
        <v>-16428627.44360108</v>
      </c>
      <c r="E50" s="65">
        <f t="shared" si="7"/>
        <v>-4971974.891128296</v>
      </c>
      <c r="F50" s="7">
        <f t="shared" si="7"/>
        <v>-4971977.112916741</v>
      </c>
      <c r="G50" s="66">
        <f t="shared" si="7"/>
        <v>-4971977.112916741</v>
      </c>
      <c r="H50" s="67">
        <f t="shared" si="7"/>
        <v>-14214297.686876457</v>
      </c>
      <c r="I50" s="65">
        <f t="shared" si="7"/>
        <v>-9159532.431653384</v>
      </c>
      <c r="J50" s="7">
        <f t="shared" si="7"/>
        <v>-13929064</v>
      </c>
      <c r="K50" s="66">
        <f t="shared" si="7"/>
        <v>-18688609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21635204</v>
      </c>
      <c r="C53" s="6">
        <v>16704039</v>
      </c>
      <c r="D53" s="23">
        <v>13957589</v>
      </c>
      <c r="E53" s="24">
        <v>17414598</v>
      </c>
      <c r="F53" s="6">
        <v>17419814</v>
      </c>
      <c r="G53" s="25">
        <v>17419814</v>
      </c>
      <c r="H53" s="26">
        <v>15029818</v>
      </c>
      <c r="I53" s="24">
        <v>561000</v>
      </c>
      <c r="J53" s="6">
        <v>597938</v>
      </c>
      <c r="K53" s="25">
        <v>615318</v>
      </c>
    </row>
    <row r="54" spans="1:11" ht="13.5">
      <c r="A54" s="22" t="s">
        <v>97</v>
      </c>
      <c r="B54" s="6">
        <v>2198987</v>
      </c>
      <c r="C54" s="6">
        <v>2289718</v>
      </c>
      <c r="D54" s="23">
        <v>2943302</v>
      </c>
      <c r="E54" s="24">
        <v>1600000</v>
      </c>
      <c r="F54" s="6">
        <v>1600000</v>
      </c>
      <c r="G54" s="25">
        <v>1600000</v>
      </c>
      <c r="H54" s="26">
        <v>2297755</v>
      </c>
      <c r="I54" s="24">
        <v>1652450</v>
      </c>
      <c r="J54" s="6">
        <v>1762532</v>
      </c>
      <c r="K54" s="25">
        <v>1812945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462830</v>
      </c>
      <c r="C56" s="6">
        <v>298070</v>
      </c>
      <c r="D56" s="23">
        <v>112677</v>
      </c>
      <c r="E56" s="24">
        <v>280000</v>
      </c>
      <c r="F56" s="6">
        <v>0</v>
      </c>
      <c r="G56" s="25">
        <v>0</v>
      </c>
      <c r="H56" s="26">
        <v>0</v>
      </c>
      <c r="I56" s="24">
        <v>90000</v>
      </c>
      <c r="J56" s="6">
        <v>95495</v>
      </c>
      <c r="K56" s="25">
        <v>98921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1.0728323137339415</v>
      </c>
      <c r="C70" s="5">
        <f aca="true" t="shared" si="8" ref="C70:K70">IF(ISERROR(C71/C72),0,(C71/C72))</f>
        <v>1.5182203730398394</v>
      </c>
      <c r="D70" s="5">
        <f t="shared" si="8"/>
        <v>-0.3598326026146371</v>
      </c>
      <c r="E70" s="5">
        <f t="shared" si="8"/>
        <v>1.0000079349083597</v>
      </c>
      <c r="F70" s="5">
        <f t="shared" si="8"/>
        <v>1.0000063479166137</v>
      </c>
      <c r="G70" s="5">
        <f t="shared" si="8"/>
        <v>1.0000063479166137</v>
      </c>
      <c r="H70" s="5">
        <f t="shared" si="8"/>
        <v>2.4833116121071703</v>
      </c>
      <c r="I70" s="5">
        <f t="shared" si="8"/>
        <v>0.9999782841733081</v>
      </c>
      <c r="J70" s="5">
        <f t="shared" si="8"/>
        <v>1</v>
      </c>
      <c r="K70" s="5">
        <f t="shared" si="8"/>
        <v>1</v>
      </c>
    </row>
    <row r="71" spans="1:11" ht="12.75" hidden="1">
      <c r="A71" s="1" t="s">
        <v>103</v>
      </c>
      <c r="B71" s="1">
        <f>+B83</f>
        <v>1632854</v>
      </c>
      <c r="C71" s="1">
        <f aca="true" t="shared" si="9" ref="C71:K71">+C83</f>
        <v>1454487</v>
      </c>
      <c r="D71" s="1">
        <f t="shared" si="9"/>
        <v>-360956</v>
      </c>
      <c r="E71" s="1">
        <f t="shared" si="9"/>
        <v>630132</v>
      </c>
      <c r="F71" s="1">
        <f t="shared" si="9"/>
        <v>630132</v>
      </c>
      <c r="G71" s="1">
        <f t="shared" si="9"/>
        <v>630132</v>
      </c>
      <c r="H71" s="1">
        <f t="shared" si="9"/>
        <v>3292603</v>
      </c>
      <c r="I71" s="1">
        <f t="shared" si="9"/>
        <v>506532</v>
      </c>
      <c r="J71" s="1">
        <f t="shared" si="9"/>
        <v>557197</v>
      </c>
      <c r="K71" s="1">
        <f t="shared" si="9"/>
        <v>612917</v>
      </c>
    </row>
    <row r="72" spans="1:11" ht="12.75" hidden="1">
      <c r="A72" s="1" t="s">
        <v>104</v>
      </c>
      <c r="B72" s="1">
        <f>+B77</f>
        <v>1522003</v>
      </c>
      <c r="C72" s="1">
        <f aca="true" t="shared" si="10" ref="C72:K72">+C77</f>
        <v>958021</v>
      </c>
      <c r="D72" s="1">
        <f t="shared" si="10"/>
        <v>1003122</v>
      </c>
      <c r="E72" s="1">
        <f t="shared" si="10"/>
        <v>630127</v>
      </c>
      <c r="F72" s="1">
        <f t="shared" si="10"/>
        <v>630128</v>
      </c>
      <c r="G72" s="1">
        <f t="shared" si="10"/>
        <v>630128</v>
      </c>
      <c r="H72" s="1">
        <f t="shared" si="10"/>
        <v>1325892</v>
      </c>
      <c r="I72" s="1">
        <f t="shared" si="10"/>
        <v>506543</v>
      </c>
      <c r="J72" s="1">
        <f t="shared" si="10"/>
        <v>557197</v>
      </c>
      <c r="K72" s="1">
        <f t="shared" si="10"/>
        <v>612917</v>
      </c>
    </row>
    <row r="73" spans="1:11" ht="12.75" hidden="1">
      <c r="A73" s="1" t="s">
        <v>105</v>
      </c>
      <c r="B73" s="1">
        <f>+B74</f>
        <v>25415.666666666628</v>
      </c>
      <c r="C73" s="1">
        <f aca="true" t="shared" si="11" ref="C73:K73">+(C78+C80+C81+C82)-(B78+B80+B81+B82)</f>
        <v>-631417</v>
      </c>
      <c r="D73" s="1">
        <f t="shared" si="11"/>
        <v>1039487</v>
      </c>
      <c r="E73" s="1">
        <f t="shared" si="11"/>
        <v>-1230605</v>
      </c>
      <c r="F73" s="1">
        <f>+(F78+F80+F81+F82)-(D78+D80+D81+D82)</f>
        <v>-1230605</v>
      </c>
      <c r="G73" s="1">
        <f>+(G78+G80+G81+G82)-(D78+D80+D81+D82)</f>
        <v>-1230605</v>
      </c>
      <c r="H73" s="1">
        <f>+(H78+H80+H81+H82)-(D78+D80+D81+D82)</f>
        <v>-428673</v>
      </c>
      <c r="I73" s="1">
        <f>+(I78+I80+I81+I82)-(E78+E80+E81+E82)</f>
        <v>600000</v>
      </c>
      <c r="J73" s="1">
        <f t="shared" si="11"/>
        <v>100000</v>
      </c>
      <c r="K73" s="1">
        <f t="shared" si="11"/>
        <v>200000</v>
      </c>
    </row>
    <row r="74" spans="1:11" ht="12.75" hidden="1">
      <c r="A74" s="1" t="s">
        <v>106</v>
      </c>
      <c r="B74" s="1">
        <f>+TREND(C74:E74)</f>
        <v>25415.666666666628</v>
      </c>
      <c r="C74" s="1">
        <f>+C73</f>
        <v>-631417</v>
      </c>
      <c r="D74" s="1">
        <f aca="true" t="shared" si="12" ref="D74:K74">+D73</f>
        <v>1039487</v>
      </c>
      <c r="E74" s="1">
        <f t="shared" si="12"/>
        <v>-1230605</v>
      </c>
      <c r="F74" s="1">
        <f t="shared" si="12"/>
        <v>-1230605</v>
      </c>
      <c r="G74" s="1">
        <f t="shared" si="12"/>
        <v>-1230605</v>
      </c>
      <c r="H74" s="1">
        <f t="shared" si="12"/>
        <v>-428673</v>
      </c>
      <c r="I74" s="1">
        <f t="shared" si="12"/>
        <v>600000</v>
      </c>
      <c r="J74" s="1">
        <f t="shared" si="12"/>
        <v>100000</v>
      </c>
      <c r="K74" s="1">
        <f t="shared" si="12"/>
        <v>200000</v>
      </c>
    </row>
    <row r="75" spans="1:11" ht="12.75" hidden="1">
      <c r="A75" s="1" t="s">
        <v>107</v>
      </c>
      <c r="B75" s="1">
        <f>+B84-(((B80+B81+B78)*B70)-B79)</f>
        <v>11276350</v>
      </c>
      <c r="C75" s="1">
        <f aca="true" t="shared" si="13" ref="C75:K75">+C84-(((C80+C81+C78)*C70)-C79)</f>
        <v>8930805.236489598</v>
      </c>
      <c r="D75" s="1">
        <f t="shared" si="13"/>
        <v>18317325.44360108</v>
      </c>
      <c r="E75" s="1">
        <f t="shared" si="13"/>
        <v>6551675.891128296</v>
      </c>
      <c r="F75" s="1">
        <f t="shared" si="13"/>
        <v>6551678.112916741</v>
      </c>
      <c r="G75" s="1">
        <f t="shared" si="13"/>
        <v>6551678.112916741</v>
      </c>
      <c r="H75" s="1">
        <f t="shared" si="13"/>
        <v>17123210.686876457</v>
      </c>
      <c r="I75" s="1">
        <f t="shared" si="13"/>
        <v>11159532.431653384</v>
      </c>
      <c r="J75" s="1">
        <f t="shared" si="13"/>
        <v>16429064</v>
      </c>
      <c r="K75" s="1">
        <f t="shared" si="13"/>
        <v>21688609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1522003</v>
      </c>
      <c r="C77" s="3">
        <v>958021</v>
      </c>
      <c r="D77" s="3">
        <v>1003122</v>
      </c>
      <c r="E77" s="3">
        <v>630127</v>
      </c>
      <c r="F77" s="3">
        <v>630128</v>
      </c>
      <c r="G77" s="3">
        <v>630128</v>
      </c>
      <c r="H77" s="3">
        <v>1325892</v>
      </c>
      <c r="I77" s="3">
        <v>506543</v>
      </c>
      <c r="J77" s="3">
        <v>557197</v>
      </c>
      <c r="K77" s="3">
        <v>612917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11276350</v>
      </c>
      <c r="C79" s="3">
        <v>11346473</v>
      </c>
      <c r="D79" s="3">
        <v>17370748</v>
      </c>
      <c r="E79" s="3">
        <v>7951687</v>
      </c>
      <c r="F79" s="3">
        <v>7951687</v>
      </c>
      <c r="G79" s="3">
        <v>7951687</v>
      </c>
      <c r="H79" s="3">
        <v>18794688</v>
      </c>
      <c r="I79" s="3">
        <v>13159489</v>
      </c>
      <c r="J79" s="3">
        <v>18529064</v>
      </c>
      <c r="K79" s="3">
        <v>23988609</v>
      </c>
    </row>
    <row r="80" spans="1:11" ht="12.75" hidden="1">
      <c r="A80" s="2" t="s">
        <v>67</v>
      </c>
      <c r="B80" s="3">
        <v>0</v>
      </c>
      <c r="C80" s="3">
        <v>0</v>
      </c>
      <c r="D80" s="3">
        <v>0</v>
      </c>
      <c r="E80" s="3">
        <v>1400000</v>
      </c>
      <c r="F80" s="3">
        <v>1400000</v>
      </c>
      <c r="G80" s="3">
        <v>1400000</v>
      </c>
      <c r="H80" s="3">
        <v>0</v>
      </c>
      <c r="I80" s="3">
        <v>2000000</v>
      </c>
      <c r="J80" s="3">
        <v>2100000</v>
      </c>
      <c r="K80" s="3">
        <v>2300000</v>
      </c>
    </row>
    <row r="81" spans="1:11" ht="12.75" hidden="1">
      <c r="A81" s="2" t="s">
        <v>68</v>
      </c>
      <c r="B81" s="3">
        <v>0</v>
      </c>
      <c r="C81" s="3">
        <v>1591118</v>
      </c>
      <c r="D81" s="3">
        <v>2630605</v>
      </c>
      <c r="E81" s="3">
        <v>0</v>
      </c>
      <c r="F81" s="3">
        <v>0</v>
      </c>
      <c r="G81" s="3">
        <v>0</v>
      </c>
      <c r="H81" s="3">
        <v>673084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2222535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1528848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1632854</v>
      </c>
      <c r="C83" s="3">
        <v>1454487</v>
      </c>
      <c r="D83" s="3">
        <v>-360956</v>
      </c>
      <c r="E83" s="3">
        <v>630132</v>
      </c>
      <c r="F83" s="3">
        <v>630132</v>
      </c>
      <c r="G83" s="3">
        <v>630132</v>
      </c>
      <c r="H83" s="3">
        <v>3292603</v>
      </c>
      <c r="I83" s="3">
        <v>506532</v>
      </c>
      <c r="J83" s="3">
        <v>557197</v>
      </c>
      <c r="K83" s="3">
        <v>612917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1279395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77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16585702</v>
      </c>
      <c r="C5" s="6">
        <v>35060357</v>
      </c>
      <c r="D5" s="23">
        <v>29434151</v>
      </c>
      <c r="E5" s="24">
        <v>42213000</v>
      </c>
      <c r="F5" s="6">
        <v>42213000</v>
      </c>
      <c r="G5" s="25">
        <v>42213000</v>
      </c>
      <c r="H5" s="26">
        <v>0</v>
      </c>
      <c r="I5" s="24">
        <v>44450000</v>
      </c>
      <c r="J5" s="6">
        <v>46851000</v>
      </c>
      <c r="K5" s="25">
        <v>49427000</v>
      </c>
    </row>
    <row r="6" spans="1:11" ht="13.5">
      <c r="A6" s="22" t="s">
        <v>18</v>
      </c>
      <c r="B6" s="6">
        <v>66260749</v>
      </c>
      <c r="C6" s="6">
        <v>87089293</v>
      </c>
      <c r="D6" s="23">
        <v>86761463</v>
      </c>
      <c r="E6" s="24">
        <v>107418798</v>
      </c>
      <c r="F6" s="6">
        <v>107419000</v>
      </c>
      <c r="G6" s="25">
        <v>107419000</v>
      </c>
      <c r="H6" s="26">
        <v>0</v>
      </c>
      <c r="I6" s="24">
        <v>113112000</v>
      </c>
      <c r="J6" s="6">
        <v>119219000</v>
      </c>
      <c r="K6" s="25">
        <v>125776000</v>
      </c>
    </row>
    <row r="7" spans="1:11" ht="13.5">
      <c r="A7" s="22" t="s">
        <v>19</v>
      </c>
      <c r="B7" s="6">
        <v>384011</v>
      </c>
      <c r="C7" s="6">
        <v>384152</v>
      </c>
      <c r="D7" s="23">
        <v>62856</v>
      </c>
      <c r="E7" s="24">
        <v>564000</v>
      </c>
      <c r="F7" s="6">
        <v>564000</v>
      </c>
      <c r="G7" s="25">
        <v>564000</v>
      </c>
      <c r="H7" s="26">
        <v>0</v>
      </c>
      <c r="I7" s="24">
        <v>593892</v>
      </c>
      <c r="J7" s="6">
        <v>625962</v>
      </c>
      <c r="K7" s="25">
        <v>660390</v>
      </c>
    </row>
    <row r="8" spans="1:11" ht="13.5">
      <c r="A8" s="22" t="s">
        <v>20</v>
      </c>
      <c r="B8" s="6">
        <v>90146724</v>
      </c>
      <c r="C8" s="6">
        <v>93098869</v>
      </c>
      <c r="D8" s="23">
        <v>105313508</v>
      </c>
      <c r="E8" s="24">
        <v>97714000</v>
      </c>
      <c r="F8" s="6">
        <v>89833000</v>
      </c>
      <c r="G8" s="25">
        <v>89833000</v>
      </c>
      <c r="H8" s="26">
        <v>0</v>
      </c>
      <c r="I8" s="24">
        <v>110412098</v>
      </c>
      <c r="J8" s="6">
        <v>119364813</v>
      </c>
      <c r="K8" s="25">
        <v>129808254</v>
      </c>
    </row>
    <row r="9" spans="1:11" ht="13.5">
      <c r="A9" s="22" t="s">
        <v>21</v>
      </c>
      <c r="B9" s="6">
        <v>5071525</v>
      </c>
      <c r="C9" s="6">
        <v>9444432</v>
      </c>
      <c r="D9" s="23">
        <v>36158081</v>
      </c>
      <c r="E9" s="24">
        <v>9912000</v>
      </c>
      <c r="F9" s="6">
        <v>8673150</v>
      </c>
      <c r="G9" s="25">
        <v>8673150</v>
      </c>
      <c r="H9" s="26">
        <v>0</v>
      </c>
      <c r="I9" s="24">
        <v>5843232</v>
      </c>
      <c r="J9" s="6">
        <v>6157905</v>
      </c>
      <c r="K9" s="25">
        <v>6496325</v>
      </c>
    </row>
    <row r="10" spans="1:11" ht="25.5">
      <c r="A10" s="27" t="s">
        <v>96</v>
      </c>
      <c r="B10" s="28">
        <f>SUM(B5:B9)</f>
        <v>178448711</v>
      </c>
      <c r="C10" s="29">
        <f aca="true" t="shared" si="0" ref="C10:K10">SUM(C5:C9)</f>
        <v>225077103</v>
      </c>
      <c r="D10" s="30">
        <f t="shared" si="0"/>
        <v>257730059</v>
      </c>
      <c r="E10" s="28">
        <f t="shared" si="0"/>
        <v>257821798</v>
      </c>
      <c r="F10" s="29">
        <f t="shared" si="0"/>
        <v>248702150</v>
      </c>
      <c r="G10" s="31">
        <f t="shared" si="0"/>
        <v>248702150</v>
      </c>
      <c r="H10" s="32">
        <f t="shared" si="0"/>
        <v>0</v>
      </c>
      <c r="I10" s="28">
        <f t="shared" si="0"/>
        <v>274411222</v>
      </c>
      <c r="J10" s="29">
        <f t="shared" si="0"/>
        <v>292218680</v>
      </c>
      <c r="K10" s="31">
        <f t="shared" si="0"/>
        <v>312167969</v>
      </c>
    </row>
    <row r="11" spans="1:11" ht="13.5">
      <c r="A11" s="22" t="s">
        <v>22</v>
      </c>
      <c r="B11" s="6">
        <v>73233000</v>
      </c>
      <c r="C11" s="6">
        <v>86295253</v>
      </c>
      <c r="D11" s="23">
        <v>85164759</v>
      </c>
      <c r="E11" s="24">
        <v>89286139</v>
      </c>
      <c r="F11" s="6">
        <v>89286000</v>
      </c>
      <c r="G11" s="25">
        <v>89286000</v>
      </c>
      <c r="H11" s="26">
        <v>0</v>
      </c>
      <c r="I11" s="24">
        <v>94017000</v>
      </c>
      <c r="J11" s="6">
        <v>99094834</v>
      </c>
      <c r="K11" s="25">
        <v>104545529</v>
      </c>
    </row>
    <row r="12" spans="1:11" ht="13.5">
      <c r="A12" s="22" t="s">
        <v>23</v>
      </c>
      <c r="B12" s="6">
        <v>4938593</v>
      </c>
      <c r="C12" s="6">
        <v>6252891</v>
      </c>
      <c r="D12" s="23">
        <v>6071136</v>
      </c>
      <c r="E12" s="24">
        <v>6893000</v>
      </c>
      <c r="F12" s="6">
        <v>6893000</v>
      </c>
      <c r="G12" s="25">
        <v>6893000</v>
      </c>
      <c r="H12" s="26">
        <v>0</v>
      </c>
      <c r="I12" s="24">
        <v>7258329</v>
      </c>
      <c r="J12" s="6">
        <v>7650279</v>
      </c>
      <c r="K12" s="25">
        <v>8071044</v>
      </c>
    </row>
    <row r="13" spans="1:11" ht="13.5">
      <c r="A13" s="22" t="s">
        <v>97</v>
      </c>
      <c r="B13" s="6">
        <v>24556918</v>
      </c>
      <c r="C13" s="6">
        <v>56167104</v>
      </c>
      <c r="D13" s="23">
        <v>76016909</v>
      </c>
      <c r="E13" s="24">
        <v>26534050</v>
      </c>
      <c r="F13" s="6">
        <v>26534000</v>
      </c>
      <c r="G13" s="25">
        <v>26534000</v>
      </c>
      <c r="H13" s="26">
        <v>0</v>
      </c>
      <c r="I13" s="24">
        <v>27940000</v>
      </c>
      <c r="J13" s="6">
        <v>29449060</v>
      </c>
      <c r="K13" s="25">
        <v>31068266</v>
      </c>
    </row>
    <row r="14" spans="1:11" ht="13.5">
      <c r="A14" s="22" t="s">
        <v>24</v>
      </c>
      <c r="B14" s="6">
        <v>4789733</v>
      </c>
      <c r="C14" s="6">
        <v>6846766</v>
      </c>
      <c r="D14" s="23">
        <v>11038000</v>
      </c>
      <c r="E14" s="24">
        <v>4334800</v>
      </c>
      <c r="F14" s="6">
        <v>1335000</v>
      </c>
      <c r="G14" s="25">
        <v>1335000</v>
      </c>
      <c r="H14" s="26">
        <v>0</v>
      </c>
      <c r="I14" s="24">
        <v>1406000</v>
      </c>
      <c r="J14" s="6">
        <v>1481924</v>
      </c>
      <c r="K14" s="25">
        <v>1534430</v>
      </c>
    </row>
    <row r="15" spans="1:11" ht="13.5">
      <c r="A15" s="22" t="s">
        <v>25</v>
      </c>
      <c r="B15" s="6">
        <v>41791603</v>
      </c>
      <c r="C15" s="6">
        <v>44076775</v>
      </c>
      <c r="D15" s="23">
        <v>49254244</v>
      </c>
      <c r="E15" s="24">
        <v>53351049</v>
      </c>
      <c r="F15" s="6">
        <v>35512000</v>
      </c>
      <c r="G15" s="25">
        <v>35512000</v>
      </c>
      <c r="H15" s="26">
        <v>0</v>
      </c>
      <c r="I15" s="24">
        <v>56800201</v>
      </c>
      <c r="J15" s="6">
        <v>69929108</v>
      </c>
      <c r="K15" s="25">
        <v>73286175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95367636</v>
      </c>
      <c r="C17" s="6">
        <v>110335009</v>
      </c>
      <c r="D17" s="23">
        <v>132651597</v>
      </c>
      <c r="E17" s="24">
        <v>65871437</v>
      </c>
      <c r="F17" s="6">
        <v>61740000</v>
      </c>
      <c r="G17" s="25">
        <v>61740000</v>
      </c>
      <c r="H17" s="26">
        <v>0</v>
      </c>
      <c r="I17" s="24">
        <v>85338799</v>
      </c>
      <c r="J17" s="6">
        <v>90189968</v>
      </c>
      <c r="K17" s="25">
        <v>94810306</v>
      </c>
    </row>
    <row r="18" spans="1:11" ht="13.5">
      <c r="A18" s="34" t="s">
        <v>28</v>
      </c>
      <c r="B18" s="35">
        <f>SUM(B11:B17)</f>
        <v>244677483</v>
      </c>
      <c r="C18" s="36">
        <f aca="true" t="shared" si="1" ref="C18:K18">SUM(C11:C17)</f>
        <v>309973798</v>
      </c>
      <c r="D18" s="37">
        <f t="shared" si="1"/>
        <v>360196645</v>
      </c>
      <c r="E18" s="35">
        <f t="shared" si="1"/>
        <v>246270475</v>
      </c>
      <c r="F18" s="36">
        <f t="shared" si="1"/>
        <v>221300000</v>
      </c>
      <c r="G18" s="38">
        <f t="shared" si="1"/>
        <v>221300000</v>
      </c>
      <c r="H18" s="39">
        <f t="shared" si="1"/>
        <v>0</v>
      </c>
      <c r="I18" s="35">
        <f t="shared" si="1"/>
        <v>272760329</v>
      </c>
      <c r="J18" s="36">
        <f t="shared" si="1"/>
        <v>297795173</v>
      </c>
      <c r="K18" s="38">
        <f t="shared" si="1"/>
        <v>313315750</v>
      </c>
    </row>
    <row r="19" spans="1:11" ht="13.5">
      <c r="A19" s="34" t="s">
        <v>29</v>
      </c>
      <c r="B19" s="40">
        <f>+B10-B18</f>
        <v>-66228772</v>
      </c>
      <c r="C19" s="41">
        <f aca="true" t="shared" si="2" ref="C19:K19">+C10-C18</f>
        <v>-84896695</v>
      </c>
      <c r="D19" s="42">
        <f t="shared" si="2"/>
        <v>-102466586</v>
      </c>
      <c r="E19" s="40">
        <f t="shared" si="2"/>
        <v>11551323</v>
      </c>
      <c r="F19" s="41">
        <f t="shared" si="2"/>
        <v>27402150</v>
      </c>
      <c r="G19" s="43">
        <f t="shared" si="2"/>
        <v>27402150</v>
      </c>
      <c r="H19" s="44">
        <f t="shared" si="2"/>
        <v>0</v>
      </c>
      <c r="I19" s="40">
        <f t="shared" si="2"/>
        <v>1650893</v>
      </c>
      <c r="J19" s="41">
        <f t="shared" si="2"/>
        <v>-5576493</v>
      </c>
      <c r="K19" s="43">
        <f t="shared" si="2"/>
        <v>-1147781</v>
      </c>
    </row>
    <row r="20" spans="1:11" ht="13.5">
      <c r="A20" s="22" t="s">
        <v>30</v>
      </c>
      <c r="B20" s="24">
        <v>73250745</v>
      </c>
      <c r="C20" s="6">
        <v>65579301</v>
      </c>
      <c r="D20" s="23">
        <v>15139000</v>
      </c>
      <c r="E20" s="24">
        <v>51263000</v>
      </c>
      <c r="F20" s="6">
        <v>30913000</v>
      </c>
      <c r="G20" s="25">
        <v>30913000</v>
      </c>
      <c r="H20" s="26">
        <v>0</v>
      </c>
      <c r="I20" s="24">
        <v>34019000</v>
      </c>
      <c r="J20" s="6">
        <v>26621000</v>
      </c>
      <c r="K20" s="25">
        <v>29447000</v>
      </c>
    </row>
    <row r="21" spans="1:11" ht="13.5">
      <c r="A21" s="22" t="s">
        <v>98</v>
      </c>
      <c r="B21" s="45">
        <v>0</v>
      </c>
      <c r="C21" s="46">
        <v>0</v>
      </c>
      <c r="D21" s="47">
        <v>0</v>
      </c>
      <c r="E21" s="45">
        <v>2961000</v>
      </c>
      <c r="F21" s="46">
        <v>3645000</v>
      </c>
      <c r="G21" s="48">
        <v>3645000</v>
      </c>
      <c r="H21" s="49">
        <v>0</v>
      </c>
      <c r="I21" s="45">
        <v>1160000</v>
      </c>
      <c r="J21" s="46">
        <v>0</v>
      </c>
      <c r="K21" s="48">
        <v>0</v>
      </c>
    </row>
    <row r="22" spans="1:11" ht="25.5">
      <c r="A22" s="50" t="s">
        <v>99</v>
      </c>
      <c r="B22" s="51">
        <f>SUM(B19:B21)</f>
        <v>7021973</v>
      </c>
      <c r="C22" s="52">
        <f aca="true" t="shared" si="3" ref="C22:K22">SUM(C19:C21)</f>
        <v>-19317394</v>
      </c>
      <c r="D22" s="53">
        <f t="shared" si="3"/>
        <v>-87327586</v>
      </c>
      <c r="E22" s="51">
        <f t="shared" si="3"/>
        <v>65775323</v>
      </c>
      <c r="F22" s="52">
        <f t="shared" si="3"/>
        <v>61960150</v>
      </c>
      <c r="G22" s="54">
        <f t="shared" si="3"/>
        <v>61960150</v>
      </c>
      <c r="H22" s="55">
        <f t="shared" si="3"/>
        <v>0</v>
      </c>
      <c r="I22" s="51">
        <f t="shared" si="3"/>
        <v>36829893</v>
      </c>
      <c r="J22" s="52">
        <f t="shared" si="3"/>
        <v>21044507</v>
      </c>
      <c r="K22" s="54">
        <f t="shared" si="3"/>
        <v>28299219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7021973</v>
      </c>
      <c r="C24" s="41">
        <f aca="true" t="shared" si="4" ref="C24:K24">SUM(C22:C23)</f>
        <v>-19317394</v>
      </c>
      <c r="D24" s="42">
        <f t="shared" si="4"/>
        <v>-87327586</v>
      </c>
      <c r="E24" s="40">
        <f t="shared" si="4"/>
        <v>65775323</v>
      </c>
      <c r="F24" s="41">
        <f t="shared" si="4"/>
        <v>61960150</v>
      </c>
      <c r="G24" s="43">
        <f t="shared" si="4"/>
        <v>61960150</v>
      </c>
      <c r="H24" s="44">
        <f t="shared" si="4"/>
        <v>0</v>
      </c>
      <c r="I24" s="40">
        <f t="shared" si="4"/>
        <v>36829893</v>
      </c>
      <c r="J24" s="41">
        <f t="shared" si="4"/>
        <v>21044507</v>
      </c>
      <c r="K24" s="43">
        <f t="shared" si="4"/>
        <v>28299219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48496773</v>
      </c>
      <c r="C27" s="7">
        <v>63999933</v>
      </c>
      <c r="D27" s="64">
        <v>16497002</v>
      </c>
      <c r="E27" s="65">
        <v>51263000</v>
      </c>
      <c r="F27" s="7">
        <v>34558000</v>
      </c>
      <c r="G27" s="66">
        <v>34558000</v>
      </c>
      <c r="H27" s="67">
        <v>0</v>
      </c>
      <c r="I27" s="65">
        <v>35179981</v>
      </c>
      <c r="J27" s="7">
        <v>26619950</v>
      </c>
      <c r="K27" s="66">
        <v>29447350</v>
      </c>
    </row>
    <row r="28" spans="1:11" ht="13.5">
      <c r="A28" s="68" t="s">
        <v>30</v>
      </c>
      <c r="B28" s="6">
        <v>48496773</v>
      </c>
      <c r="C28" s="6">
        <v>63999933</v>
      </c>
      <c r="D28" s="23">
        <v>13925286</v>
      </c>
      <c r="E28" s="24">
        <v>43768000</v>
      </c>
      <c r="F28" s="6">
        <v>30913000</v>
      </c>
      <c r="G28" s="25">
        <v>30913000</v>
      </c>
      <c r="H28" s="26">
        <v>0</v>
      </c>
      <c r="I28" s="24">
        <v>34019981</v>
      </c>
      <c r="J28" s="6">
        <v>26619950</v>
      </c>
      <c r="K28" s="25">
        <v>29447350</v>
      </c>
    </row>
    <row r="29" spans="1:11" ht="13.5">
      <c r="A29" s="22" t="s">
        <v>101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2571716</v>
      </c>
      <c r="E31" s="24">
        <v>7495000</v>
      </c>
      <c r="F31" s="6">
        <v>3645000</v>
      </c>
      <c r="G31" s="25">
        <v>3645000</v>
      </c>
      <c r="H31" s="26">
        <v>0</v>
      </c>
      <c r="I31" s="24">
        <v>1160000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48496773</v>
      </c>
      <c r="C32" s="7">
        <f aca="true" t="shared" si="5" ref="C32:K32">SUM(C28:C31)</f>
        <v>63999933</v>
      </c>
      <c r="D32" s="64">
        <f t="shared" si="5"/>
        <v>16497002</v>
      </c>
      <c r="E32" s="65">
        <f t="shared" si="5"/>
        <v>51263000</v>
      </c>
      <c r="F32" s="7">
        <f t="shared" si="5"/>
        <v>34558000</v>
      </c>
      <c r="G32" s="66">
        <f t="shared" si="5"/>
        <v>34558000</v>
      </c>
      <c r="H32" s="67">
        <f t="shared" si="5"/>
        <v>0</v>
      </c>
      <c r="I32" s="65">
        <f t="shared" si="5"/>
        <v>35179981</v>
      </c>
      <c r="J32" s="7">
        <f t="shared" si="5"/>
        <v>26619950</v>
      </c>
      <c r="K32" s="66">
        <f t="shared" si="5"/>
        <v>29447350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55017385</v>
      </c>
      <c r="C35" s="6">
        <v>46434579</v>
      </c>
      <c r="D35" s="23">
        <v>51797446</v>
      </c>
      <c r="E35" s="24">
        <v>313800912</v>
      </c>
      <c r="F35" s="6">
        <v>238333000</v>
      </c>
      <c r="G35" s="25">
        <v>238333000</v>
      </c>
      <c r="H35" s="26">
        <v>367636345</v>
      </c>
      <c r="I35" s="24">
        <v>318069000</v>
      </c>
      <c r="J35" s="6">
        <v>335245000</v>
      </c>
      <c r="K35" s="25">
        <v>353684000</v>
      </c>
    </row>
    <row r="36" spans="1:11" ht="13.5">
      <c r="A36" s="22" t="s">
        <v>39</v>
      </c>
      <c r="B36" s="6">
        <v>669924785</v>
      </c>
      <c r="C36" s="6">
        <v>828757922</v>
      </c>
      <c r="D36" s="23">
        <v>721027103</v>
      </c>
      <c r="E36" s="24">
        <v>741300506</v>
      </c>
      <c r="F36" s="6">
        <v>708584000</v>
      </c>
      <c r="G36" s="25">
        <v>708584000</v>
      </c>
      <c r="H36" s="26">
        <v>714143258</v>
      </c>
      <c r="I36" s="24">
        <v>712610000</v>
      </c>
      <c r="J36" s="6">
        <v>751091000</v>
      </c>
      <c r="K36" s="25">
        <v>792401000</v>
      </c>
    </row>
    <row r="37" spans="1:11" ht="13.5">
      <c r="A37" s="22" t="s">
        <v>40</v>
      </c>
      <c r="B37" s="6">
        <v>116616106</v>
      </c>
      <c r="C37" s="6">
        <v>145859034</v>
      </c>
      <c r="D37" s="23">
        <v>183760293</v>
      </c>
      <c r="E37" s="24">
        <v>68620293</v>
      </c>
      <c r="F37" s="6">
        <v>244335500</v>
      </c>
      <c r="G37" s="25">
        <v>244335500</v>
      </c>
      <c r="H37" s="26">
        <v>293625271</v>
      </c>
      <c r="I37" s="24">
        <v>142672000</v>
      </c>
      <c r="J37" s="6">
        <v>80000000</v>
      </c>
      <c r="K37" s="25">
        <v>50000000</v>
      </c>
    </row>
    <row r="38" spans="1:11" ht="13.5">
      <c r="A38" s="22" t="s">
        <v>41</v>
      </c>
      <c r="B38" s="6">
        <v>38222076</v>
      </c>
      <c r="C38" s="6">
        <v>45290219</v>
      </c>
      <c r="D38" s="23">
        <v>41244362</v>
      </c>
      <c r="E38" s="24">
        <v>1689125</v>
      </c>
      <c r="F38" s="6">
        <v>31809500</v>
      </c>
      <c r="G38" s="25">
        <v>31809500</v>
      </c>
      <c r="H38" s="26">
        <v>30132924</v>
      </c>
      <c r="I38" s="24">
        <v>1015000</v>
      </c>
      <c r="J38" s="6">
        <v>263000</v>
      </c>
      <c r="K38" s="25">
        <v>0</v>
      </c>
    </row>
    <row r="39" spans="1:11" ht="13.5">
      <c r="A39" s="22" t="s">
        <v>42</v>
      </c>
      <c r="B39" s="6">
        <v>570103988</v>
      </c>
      <c r="C39" s="6">
        <v>684043248</v>
      </c>
      <c r="D39" s="23">
        <v>547819894</v>
      </c>
      <c r="E39" s="24">
        <v>984792000</v>
      </c>
      <c r="F39" s="6">
        <v>670772000</v>
      </c>
      <c r="G39" s="25">
        <v>670772000</v>
      </c>
      <c r="H39" s="26">
        <v>758021409</v>
      </c>
      <c r="I39" s="24">
        <v>886992000</v>
      </c>
      <c r="J39" s="6">
        <v>1006073000</v>
      </c>
      <c r="K39" s="25">
        <v>1096085000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47686334</v>
      </c>
      <c r="C42" s="6">
        <v>-10631827</v>
      </c>
      <c r="D42" s="23">
        <v>14432295</v>
      </c>
      <c r="E42" s="24">
        <v>60867380</v>
      </c>
      <c r="F42" s="6">
        <v>101919181</v>
      </c>
      <c r="G42" s="25">
        <v>101919181</v>
      </c>
      <c r="H42" s="26">
        <v>-12164698</v>
      </c>
      <c r="I42" s="24">
        <v>47962871</v>
      </c>
      <c r="J42" s="6">
        <v>53047291</v>
      </c>
      <c r="K42" s="25">
        <v>87327041</v>
      </c>
    </row>
    <row r="43" spans="1:11" ht="13.5">
      <c r="A43" s="22" t="s">
        <v>45</v>
      </c>
      <c r="B43" s="6">
        <v>-32687954</v>
      </c>
      <c r="C43" s="6">
        <v>-5837999</v>
      </c>
      <c r="D43" s="23">
        <v>-8871095</v>
      </c>
      <c r="E43" s="24">
        <v>-42528000</v>
      </c>
      <c r="F43" s="6">
        <v>-34808000</v>
      </c>
      <c r="G43" s="25">
        <v>-34808000</v>
      </c>
      <c r="H43" s="26">
        <v>6959743</v>
      </c>
      <c r="I43" s="24">
        <v>-34018998</v>
      </c>
      <c r="J43" s="6">
        <v>-26621000</v>
      </c>
      <c r="K43" s="25">
        <v>-29447000</v>
      </c>
    </row>
    <row r="44" spans="1:11" ht="13.5">
      <c r="A44" s="22" t="s">
        <v>46</v>
      </c>
      <c r="B44" s="6">
        <v>-877624</v>
      </c>
      <c r="C44" s="6">
        <v>-227955</v>
      </c>
      <c r="D44" s="23">
        <v>-533200</v>
      </c>
      <c r="E44" s="24">
        <v>-744000</v>
      </c>
      <c r="F44" s="6">
        <v>-752000</v>
      </c>
      <c r="G44" s="25">
        <v>-752000</v>
      </c>
      <c r="H44" s="26">
        <v>-562363</v>
      </c>
      <c r="I44" s="24">
        <v>-783000</v>
      </c>
      <c r="J44" s="6">
        <v>-825737</v>
      </c>
      <c r="K44" s="25">
        <v>0</v>
      </c>
    </row>
    <row r="45" spans="1:11" ht="13.5">
      <c r="A45" s="34" t="s">
        <v>47</v>
      </c>
      <c r="B45" s="7">
        <v>17698953</v>
      </c>
      <c r="C45" s="7">
        <v>1001172</v>
      </c>
      <c r="D45" s="64">
        <v>6029172</v>
      </c>
      <c r="E45" s="65">
        <v>18575380</v>
      </c>
      <c r="F45" s="7">
        <v>66359181</v>
      </c>
      <c r="G45" s="66">
        <v>66359181</v>
      </c>
      <c r="H45" s="67">
        <v>174845</v>
      </c>
      <c r="I45" s="65">
        <v>13810873</v>
      </c>
      <c r="J45" s="7">
        <v>39411427</v>
      </c>
      <c r="K45" s="66">
        <v>97291468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17698953</v>
      </c>
      <c r="C48" s="6">
        <v>1001172</v>
      </c>
      <c r="D48" s="23">
        <v>6029078</v>
      </c>
      <c r="E48" s="24">
        <v>1078000</v>
      </c>
      <c r="F48" s="6">
        <v>-40742000</v>
      </c>
      <c r="G48" s="25">
        <v>-40742000</v>
      </c>
      <c r="H48" s="26">
        <v>42068791</v>
      </c>
      <c r="I48" s="24">
        <v>985000</v>
      </c>
      <c r="J48" s="6">
        <v>1038000</v>
      </c>
      <c r="K48" s="25">
        <v>1095000</v>
      </c>
    </row>
    <row r="49" spans="1:11" ht="13.5">
      <c r="A49" s="22" t="s">
        <v>50</v>
      </c>
      <c r="B49" s="6">
        <f>+B75</f>
        <v>103671354.60368378</v>
      </c>
      <c r="C49" s="6">
        <f aca="true" t="shared" si="6" ref="C49:K49">+C75</f>
        <v>129793050.10852793</v>
      </c>
      <c r="D49" s="23">
        <f t="shared" si="6"/>
        <v>174152815.0022775</v>
      </c>
      <c r="E49" s="24">
        <f t="shared" si="6"/>
        <v>-144221414.54752365</v>
      </c>
      <c r="F49" s="6">
        <f t="shared" si="6"/>
        <v>-35826807.38185263</v>
      </c>
      <c r="G49" s="25">
        <f t="shared" si="6"/>
        <v>-35826807.38185263</v>
      </c>
      <c r="H49" s="26">
        <f t="shared" si="6"/>
        <v>283192090</v>
      </c>
      <c r="I49" s="24">
        <f t="shared" si="6"/>
        <v>-58540888.31269702</v>
      </c>
      <c r="J49" s="6">
        <f t="shared" si="6"/>
        <v>-146498633.3636221</v>
      </c>
      <c r="K49" s="25">
        <f t="shared" si="6"/>
        <v>-236422942.43985742</v>
      </c>
    </row>
    <row r="50" spans="1:11" ht="13.5">
      <c r="A50" s="34" t="s">
        <v>51</v>
      </c>
      <c r="B50" s="7">
        <f>+B48-B49</f>
        <v>-85972401.60368378</v>
      </c>
      <c r="C50" s="7">
        <f aca="true" t="shared" si="7" ref="C50:K50">+C48-C49</f>
        <v>-128791878.10852793</v>
      </c>
      <c r="D50" s="64">
        <f t="shared" si="7"/>
        <v>-168123737.0022775</v>
      </c>
      <c r="E50" s="65">
        <f t="shared" si="7"/>
        <v>145299414.54752365</v>
      </c>
      <c r="F50" s="7">
        <f t="shared" si="7"/>
        <v>-4915192.618147373</v>
      </c>
      <c r="G50" s="66">
        <f t="shared" si="7"/>
        <v>-4915192.618147373</v>
      </c>
      <c r="H50" s="67">
        <f t="shared" si="7"/>
        <v>-241123299</v>
      </c>
      <c r="I50" s="65">
        <f t="shared" si="7"/>
        <v>59525888.31269702</v>
      </c>
      <c r="J50" s="7">
        <f t="shared" si="7"/>
        <v>147536633.3636221</v>
      </c>
      <c r="K50" s="66">
        <f t="shared" si="7"/>
        <v>237517942.43985742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669829218</v>
      </c>
      <c r="C53" s="6">
        <v>827123108</v>
      </c>
      <c r="D53" s="23">
        <v>713073654</v>
      </c>
      <c r="E53" s="24">
        <v>460437403</v>
      </c>
      <c r="F53" s="6">
        <v>443732403</v>
      </c>
      <c r="G53" s="25">
        <v>443732403</v>
      </c>
      <c r="H53" s="26">
        <v>416998835</v>
      </c>
      <c r="I53" s="24">
        <v>421145981</v>
      </c>
      <c r="J53" s="6">
        <v>442035950</v>
      </c>
      <c r="K53" s="25">
        <v>466641350</v>
      </c>
    </row>
    <row r="54" spans="1:11" ht="13.5">
      <c r="A54" s="22" t="s">
        <v>97</v>
      </c>
      <c r="B54" s="6">
        <v>24556918</v>
      </c>
      <c r="C54" s="6">
        <v>56167104</v>
      </c>
      <c r="D54" s="23">
        <v>76016909</v>
      </c>
      <c r="E54" s="24">
        <v>26534050</v>
      </c>
      <c r="F54" s="6">
        <v>26534000</v>
      </c>
      <c r="G54" s="25">
        <v>26534000</v>
      </c>
      <c r="H54" s="26">
        <v>0</v>
      </c>
      <c r="I54" s="24">
        <v>27940000</v>
      </c>
      <c r="J54" s="6">
        <v>29449060</v>
      </c>
      <c r="K54" s="25">
        <v>31068266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8577000</v>
      </c>
      <c r="G55" s="25">
        <v>8577000</v>
      </c>
      <c r="H55" s="26">
        <v>0</v>
      </c>
      <c r="I55" s="24">
        <v>4128550</v>
      </c>
      <c r="J55" s="6">
        <v>1054000</v>
      </c>
      <c r="K55" s="25">
        <v>1104000</v>
      </c>
    </row>
    <row r="56" spans="1:11" ht="13.5">
      <c r="A56" s="22" t="s">
        <v>55</v>
      </c>
      <c r="B56" s="6">
        <v>7708663</v>
      </c>
      <c r="C56" s="6">
        <v>11884169</v>
      </c>
      <c r="D56" s="23">
        <v>12961000</v>
      </c>
      <c r="E56" s="24">
        <v>11059000</v>
      </c>
      <c r="F56" s="6">
        <v>11059000</v>
      </c>
      <c r="G56" s="25">
        <v>11059000</v>
      </c>
      <c r="H56" s="26">
        <v>0</v>
      </c>
      <c r="I56" s="24">
        <v>13952000</v>
      </c>
      <c r="J56" s="6">
        <v>14706000</v>
      </c>
      <c r="K56" s="25">
        <v>15514000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2510560</v>
      </c>
      <c r="C59" s="6">
        <v>8856916</v>
      </c>
      <c r="D59" s="23">
        <v>15918496</v>
      </c>
      <c r="E59" s="24">
        <v>8696094</v>
      </c>
      <c r="F59" s="6">
        <v>17392188</v>
      </c>
      <c r="G59" s="25">
        <v>17392188</v>
      </c>
      <c r="H59" s="26">
        <v>17392188</v>
      </c>
      <c r="I59" s="24">
        <v>22987200</v>
      </c>
      <c r="J59" s="6">
        <v>24228509</v>
      </c>
      <c r="K59" s="25">
        <v>25561077</v>
      </c>
    </row>
    <row r="60" spans="1:11" ht="13.5">
      <c r="A60" s="33" t="s">
        <v>58</v>
      </c>
      <c r="B60" s="6">
        <v>0</v>
      </c>
      <c r="C60" s="6">
        <v>3581000</v>
      </c>
      <c r="D60" s="23">
        <v>3817346</v>
      </c>
      <c r="E60" s="24">
        <v>4062000</v>
      </c>
      <c r="F60" s="6">
        <v>4062001</v>
      </c>
      <c r="G60" s="25">
        <v>4062001</v>
      </c>
      <c r="H60" s="26">
        <v>4062002</v>
      </c>
      <c r="I60" s="24">
        <v>4277289</v>
      </c>
      <c r="J60" s="6">
        <v>4508263</v>
      </c>
      <c r="K60" s="25">
        <v>4756217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19</v>
      </c>
      <c r="C62" s="92">
        <v>19</v>
      </c>
      <c r="D62" s="93">
        <v>19</v>
      </c>
      <c r="E62" s="91">
        <v>19</v>
      </c>
      <c r="F62" s="92">
        <v>19</v>
      </c>
      <c r="G62" s="93">
        <v>19</v>
      </c>
      <c r="H62" s="94">
        <v>19</v>
      </c>
      <c r="I62" s="91">
        <v>19</v>
      </c>
      <c r="J62" s="92">
        <v>19</v>
      </c>
      <c r="K62" s="93">
        <v>19</v>
      </c>
    </row>
    <row r="63" spans="1:11" ht="13.5">
      <c r="A63" s="90" t="s">
        <v>61</v>
      </c>
      <c r="B63" s="91">
        <v>0</v>
      </c>
      <c r="C63" s="92">
        <v>1629</v>
      </c>
      <c r="D63" s="93">
        <v>1629</v>
      </c>
      <c r="E63" s="91">
        <v>1529</v>
      </c>
      <c r="F63" s="92">
        <v>1529</v>
      </c>
      <c r="G63" s="93">
        <v>1529</v>
      </c>
      <c r="H63" s="94">
        <v>1529</v>
      </c>
      <c r="I63" s="91">
        <v>1529</v>
      </c>
      <c r="J63" s="92">
        <v>1529</v>
      </c>
      <c r="K63" s="93">
        <v>1529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20077</v>
      </c>
      <c r="D65" s="93">
        <v>18554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0.4531799767598262</v>
      </c>
      <c r="C70" s="5">
        <f aca="true" t="shared" si="8" ref="C70:K70">IF(ISERROR(C71/C72),0,(C71/C72))</f>
        <v>0.4234316166106674</v>
      </c>
      <c r="D70" s="5">
        <f t="shared" si="8"/>
        <v>0.29680521894874135</v>
      </c>
      <c r="E70" s="5">
        <f t="shared" si="8"/>
        <v>0.6809019139150961</v>
      </c>
      <c r="F70" s="5">
        <f t="shared" si="8"/>
        <v>0.9735178994959859</v>
      </c>
      <c r="G70" s="5">
        <f t="shared" si="8"/>
        <v>0.9735178994959859</v>
      </c>
      <c r="H70" s="5">
        <f t="shared" si="8"/>
        <v>0</v>
      </c>
      <c r="I70" s="5">
        <f t="shared" si="8"/>
        <v>0.6314190823652314</v>
      </c>
      <c r="J70" s="5">
        <f t="shared" si="8"/>
        <v>0.6777195970270584</v>
      </c>
      <c r="K70" s="5">
        <f t="shared" si="8"/>
        <v>0.8123422524238063</v>
      </c>
    </row>
    <row r="71" spans="1:11" ht="12.75" hidden="1">
      <c r="A71" s="1" t="s">
        <v>103</v>
      </c>
      <c r="B71" s="1">
        <f>+B83</f>
        <v>39840540</v>
      </c>
      <c r="C71" s="1">
        <f aca="true" t="shared" si="9" ref="C71:K71">+C83</f>
        <v>55719037</v>
      </c>
      <c r="D71" s="1">
        <f t="shared" si="9"/>
        <v>45218796</v>
      </c>
      <c r="E71" s="1">
        <f t="shared" si="9"/>
        <v>108629592</v>
      </c>
      <c r="F71" s="1">
        <f t="shared" si="9"/>
        <v>154107056</v>
      </c>
      <c r="G71" s="1">
        <f t="shared" si="9"/>
        <v>154107056</v>
      </c>
      <c r="H71" s="1">
        <f t="shared" si="9"/>
        <v>35695239</v>
      </c>
      <c r="I71" s="1">
        <f t="shared" si="9"/>
        <v>103172446</v>
      </c>
      <c r="J71" s="1">
        <f t="shared" si="9"/>
        <v>116716869</v>
      </c>
      <c r="K71" s="1">
        <f t="shared" si="9"/>
        <v>147595264</v>
      </c>
    </row>
    <row r="72" spans="1:11" ht="12.75" hidden="1">
      <c r="A72" s="1" t="s">
        <v>104</v>
      </c>
      <c r="B72" s="1">
        <f>+B77</f>
        <v>87913284</v>
      </c>
      <c r="C72" s="1">
        <f aca="true" t="shared" si="10" ref="C72:K72">+C77</f>
        <v>131589222</v>
      </c>
      <c r="D72" s="1">
        <f t="shared" si="10"/>
        <v>152351755</v>
      </c>
      <c r="E72" s="1">
        <f t="shared" si="10"/>
        <v>159537798</v>
      </c>
      <c r="F72" s="1">
        <f t="shared" si="10"/>
        <v>158299150</v>
      </c>
      <c r="G72" s="1">
        <f t="shared" si="10"/>
        <v>158299150</v>
      </c>
      <c r="H72" s="1">
        <f t="shared" si="10"/>
        <v>0</v>
      </c>
      <c r="I72" s="1">
        <f t="shared" si="10"/>
        <v>163397732</v>
      </c>
      <c r="J72" s="1">
        <f t="shared" si="10"/>
        <v>172220000</v>
      </c>
      <c r="K72" s="1">
        <f t="shared" si="10"/>
        <v>181690985</v>
      </c>
    </row>
    <row r="73" spans="1:11" ht="12.75" hidden="1">
      <c r="A73" s="1" t="s">
        <v>105</v>
      </c>
      <c r="B73" s="1">
        <f>+B74</f>
        <v>-37293136.16666666</v>
      </c>
      <c r="C73" s="1">
        <f aca="true" t="shared" si="11" ref="C73:K73">+(C78+C80+C81+C82)-(B78+B80+B81+B82)</f>
        <v>9248590</v>
      </c>
      <c r="D73" s="1">
        <f t="shared" si="11"/>
        <v>-1322627</v>
      </c>
      <c r="E73" s="1">
        <f t="shared" si="11"/>
        <v>267356513</v>
      </c>
      <c r="F73" s="1">
        <f>+(F78+F80+F81+F82)-(D78+D80+D81+D82)</f>
        <v>233624601</v>
      </c>
      <c r="G73" s="1">
        <f>+(G78+G80+G81+G82)-(D78+D80+D81+D82)</f>
        <v>233624601</v>
      </c>
      <c r="H73" s="1">
        <f>+(H78+H80+H81+H82)-(D78+D80+D81+D82)</f>
        <v>280117439</v>
      </c>
      <c r="I73" s="1">
        <f>+(I78+I80+I81+I82)-(E78+E80+E81+E82)</f>
        <v>4496088</v>
      </c>
      <c r="J73" s="1">
        <f t="shared" si="11"/>
        <v>17123000</v>
      </c>
      <c r="K73" s="1">
        <f t="shared" si="11"/>
        <v>18382000</v>
      </c>
    </row>
    <row r="74" spans="1:11" ht="12.75" hidden="1">
      <c r="A74" s="1" t="s">
        <v>106</v>
      </c>
      <c r="B74" s="1">
        <f>+TREND(C74:E74)</f>
        <v>-37293136.16666666</v>
      </c>
      <c r="C74" s="1">
        <f>+C73</f>
        <v>9248590</v>
      </c>
      <c r="D74" s="1">
        <f aca="true" t="shared" si="12" ref="D74:K74">+D73</f>
        <v>-1322627</v>
      </c>
      <c r="E74" s="1">
        <f t="shared" si="12"/>
        <v>267356513</v>
      </c>
      <c r="F74" s="1">
        <f t="shared" si="12"/>
        <v>233624601</v>
      </c>
      <c r="G74" s="1">
        <f t="shared" si="12"/>
        <v>233624601</v>
      </c>
      <c r="H74" s="1">
        <f t="shared" si="12"/>
        <v>280117439</v>
      </c>
      <c r="I74" s="1">
        <f t="shared" si="12"/>
        <v>4496088</v>
      </c>
      <c r="J74" s="1">
        <f t="shared" si="12"/>
        <v>17123000</v>
      </c>
      <c r="K74" s="1">
        <f t="shared" si="12"/>
        <v>18382000</v>
      </c>
    </row>
    <row r="75" spans="1:11" ht="12.75" hidden="1">
      <c r="A75" s="1" t="s">
        <v>107</v>
      </c>
      <c r="B75" s="1">
        <f>+B84-(((B80+B81+B78)*B70)-B79)</f>
        <v>103671354.60368378</v>
      </c>
      <c r="C75" s="1">
        <f aca="true" t="shared" si="13" ref="C75:K75">+C84-(((C80+C81+C78)*C70)-C79)</f>
        <v>129793050.10852793</v>
      </c>
      <c r="D75" s="1">
        <f t="shared" si="13"/>
        <v>174152815.0022775</v>
      </c>
      <c r="E75" s="1">
        <f t="shared" si="13"/>
        <v>-144221414.54752365</v>
      </c>
      <c r="F75" s="1">
        <f t="shared" si="13"/>
        <v>-35826807.38185263</v>
      </c>
      <c r="G75" s="1">
        <f t="shared" si="13"/>
        <v>-35826807.38185263</v>
      </c>
      <c r="H75" s="1">
        <f t="shared" si="13"/>
        <v>283192090</v>
      </c>
      <c r="I75" s="1">
        <f t="shared" si="13"/>
        <v>-58540888.31269702</v>
      </c>
      <c r="J75" s="1">
        <f t="shared" si="13"/>
        <v>-146498633.3636221</v>
      </c>
      <c r="K75" s="1">
        <f t="shared" si="13"/>
        <v>-236422942.43985742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87913284</v>
      </c>
      <c r="C77" s="3">
        <v>131589222</v>
      </c>
      <c r="D77" s="3">
        <v>152351755</v>
      </c>
      <c r="E77" s="3">
        <v>159537798</v>
      </c>
      <c r="F77" s="3">
        <v>158299150</v>
      </c>
      <c r="G77" s="3">
        <v>158299150</v>
      </c>
      <c r="H77" s="3">
        <v>0</v>
      </c>
      <c r="I77" s="3">
        <v>163397732</v>
      </c>
      <c r="J77" s="3">
        <v>172220000</v>
      </c>
      <c r="K77" s="3">
        <v>181690985</v>
      </c>
    </row>
    <row r="78" spans="1:11" ht="12.75" hidden="1">
      <c r="A78" s="2" t="s">
        <v>65</v>
      </c>
      <c r="B78" s="3">
        <v>0</v>
      </c>
      <c r="C78" s="3">
        <v>1541480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113419405</v>
      </c>
      <c r="C79" s="3">
        <v>141582801</v>
      </c>
      <c r="D79" s="3">
        <v>179965598</v>
      </c>
      <c r="E79" s="3">
        <v>68620293</v>
      </c>
      <c r="F79" s="3">
        <v>235644500</v>
      </c>
      <c r="G79" s="3">
        <v>235644500</v>
      </c>
      <c r="H79" s="3">
        <v>283192090</v>
      </c>
      <c r="I79" s="3">
        <v>141672000</v>
      </c>
      <c r="J79" s="3">
        <v>80000000</v>
      </c>
      <c r="K79" s="3">
        <v>50000000</v>
      </c>
    </row>
    <row r="80" spans="1:11" ht="12.75" hidden="1">
      <c r="A80" s="2" t="s">
        <v>67</v>
      </c>
      <c r="B80" s="3">
        <v>21450916</v>
      </c>
      <c r="C80" s="3">
        <v>26247938</v>
      </c>
      <c r="D80" s="3">
        <v>19545806</v>
      </c>
      <c r="E80" s="3">
        <v>312587912</v>
      </c>
      <c r="F80" s="3">
        <v>200750000</v>
      </c>
      <c r="G80" s="3">
        <v>200750000</v>
      </c>
      <c r="H80" s="3">
        <v>265983223</v>
      </c>
      <c r="I80" s="3">
        <v>317084000</v>
      </c>
      <c r="J80" s="3">
        <v>334207000</v>
      </c>
      <c r="K80" s="3">
        <v>352589000</v>
      </c>
    </row>
    <row r="81" spans="1:11" ht="12.75" hidden="1">
      <c r="A81" s="2" t="s">
        <v>68</v>
      </c>
      <c r="B81" s="3">
        <v>59413</v>
      </c>
      <c r="C81" s="3">
        <v>53923</v>
      </c>
      <c r="D81" s="3">
        <v>38698</v>
      </c>
      <c r="E81" s="3">
        <v>0</v>
      </c>
      <c r="F81" s="3">
        <v>78106000</v>
      </c>
      <c r="G81" s="3">
        <v>78106000</v>
      </c>
      <c r="H81" s="3">
        <v>59365615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15795107</v>
      </c>
      <c r="C82" s="3">
        <v>18710685</v>
      </c>
      <c r="D82" s="3">
        <v>25646895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39840540</v>
      </c>
      <c r="C83" s="3">
        <v>55719037</v>
      </c>
      <c r="D83" s="3">
        <v>45218796</v>
      </c>
      <c r="E83" s="3">
        <v>108629592</v>
      </c>
      <c r="F83" s="3">
        <v>154107056</v>
      </c>
      <c r="G83" s="3">
        <v>154107056</v>
      </c>
      <c r="H83" s="3">
        <v>35695239</v>
      </c>
      <c r="I83" s="3">
        <v>103172446</v>
      </c>
      <c r="J83" s="3">
        <v>116716869</v>
      </c>
      <c r="K83" s="3">
        <v>147595264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78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3888529</v>
      </c>
      <c r="C5" s="6">
        <v>3474971</v>
      </c>
      <c r="D5" s="23">
        <v>4537592</v>
      </c>
      <c r="E5" s="24">
        <v>4903597</v>
      </c>
      <c r="F5" s="6">
        <v>4903597</v>
      </c>
      <c r="G5" s="25">
        <v>4903597</v>
      </c>
      <c r="H5" s="26">
        <v>0</v>
      </c>
      <c r="I5" s="24">
        <v>4903419</v>
      </c>
      <c r="J5" s="6">
        <v>5208705</v>
      </c>
      <c r="K5" s="25">
        <v>5521228</v>
      </c>
    </row>
    <row r="6" spans="1:11" ht="13.5">
      <c r="A6" s="22" t="s">
        <v>18</v>
      </c>
      <c r="B6" s="6">
        <v>19939726</v>
      </c>
      <c r="C6" s="6">
        <v>20268481</v>
      </c>
      <c r="D6" s="23">
        <v>38338438</v>
      </c>
      <c r="E6" s="24">
        <v>25446072</v>
      </c>
      <c r="F6" s="6">
        <v>25446072</v>
      </c>
      <c r="G6" s="25">
        <v>25446072</v>
      </c>
      <c r="H6" s="26">
        <v>0</v>
      </c>
      <c r="I6" s="24">
        <v>33087748</v>
      </c>
      <c r="J6" s="6">
        <v>34118963</v>
      </c>
      <c r="K6" s="25">
        <v>36166799</v>
      </c>
    </row>
    <row r="7" spans="1:11" ht="13.5">
      <c r="A7" s="22" t="s">
        <v>19</v>
      </c>
      <c r="B7" s="6">
        <v>534886</v>
      </c>
      <c r="C7" s="6">
        <v>727865</v>
      </c>
      <c r="D7" s="23">
        <v>683291</v>
      </c>
      <c r="E7" s="24">
        <v>560000</v>
      </c>
      <c r="F7" s="6">
        <v>560000</v>
      </c>
      <c r="G7" s="25">
        <v>560000</v>
      </c>
      <c r="H7" s="26">
        <v>0</v>
      </c>
      <c r="I7" s="24">
        <v>738627</v>
      </c>
      <c r="J7" s="6">
        <v>779251</v>
      </c>
      <c r="K7" s="25">
        <v>822110</v>
      </c>
    </row>
    <row r="8" spans="1:11" ht="13.5">
      <c r="A8" s="22" t="s">
        <v>20</v>
      </c>
      <c r="B8" s="6">
        <v>46909950</v>
      </c>
      <c r="C8" s="6">
        <v>48574808</v>
      </c>
      <c r="D8" s="23">
        <v>45303830</v>
      </c>
      <c r="E8" s="24">
        <v>48012450</v>
      </c>
      <c r="F8" s="6">
        <v>48012450</v>
      </c>
      <c r="G8" s="25">
        <v>48012450</v>
      </c>
      <c r="H8" s="26">
        <v>0</v>
      </c>
      <c r="I8" s="24">
        <v>53175000</v>
      </c>
      <c r="J8" s="6">
        <v>57224000</v>
      </c>
      <c r="K8" s="25">
        <v>61707000</v>
      </c>
    </row>
    <row r="9" spans="1:11" ht="13.5">
      <c r="A9" s="22" t="s">
        <v>21</v>
      </c>
      <c r="B9" s="6">
        <v>6705386</v>
      </c>
      <c r="C9" s="6">
        <v>9210934</v>
      </c>
      <c r="D9" s="23">
        <v>12105716</v>
      </c>
      <c r="E9" s="24">
        <v>11059721</v>
      </c>
      <c r="F9" s="6">
        <v>11059721</v>
      </c>
      <c r="G9" s="25">
        <v>11059721</v>
      </c>
      <c r="H9" s="26">
        <v>0</v>
      </c>
      <c r="I9" s="24">
        <v>14262576</v>
      </c>
      <c r="J9" s="6">
        <v>15046958</v>
      </c>
      <c r="K9" s="25">
        <v>15878194</v>
      </c>
    </row>
    <row r="10" spans="1:11" ht="25.5">
      <c r="A10" s="27" t="s">
        <v>96</v>
      </c>
      <c r="B10" s="28">
        <f>SUM(B5:B9)</f>
        <v>77978477</v>
      </c>
      <c r="C10" s="29">
        <f aca="true" t="shared" si="0" ref="C10:K10">SUM(C5:C9)</f>
        <v>82257059</v>
      </c>
      <c r="D10" s="30">
        <f t="shared" si="0"/>
        <v>100968867</v>
      </c>
      <c r="E10" s="28">
        <f t="shared" si="0"/>
        <v>89981840</v>
      </c>
      <c r="F10" s="29">
        <f t="shared" si="0"/>
        <v>89981840</v>
      </c>
      <c r="G10" s="31">
        <f t="shared" si="0"/>
        <v>89981840</v>
      </c>
      <c r="H10" s="32">
        <f t="shared" si="0"/>
        <v>0</v>
      </c>
      <c r="I10" s="28">
        <f t="shared" si="0"/>
        <v>106167370</v>
      </c>
      <c r="J10" s="29">
        <f t="shared" si="0"/>
        <v>112377877</v>
      </c>
      <c r="K10" s="31">
        <f t="shared" si="0"/>
        <v>120095331</v>
      </c>
    </row>
    <row r="11" spans="1:11" ht="13.5">
      <c r="A11" s="22" t="s">
        <v>22</v>
      </c>
      <c r="B11" s="6">
        <v>30252560</v>
      </c>
      <c r="C11" s="6">
        <v>35794570</v>
      </c>
      <c r="D11" s="23">
        <v>36907064</v>
      </c>
      <c r="E11" s="24">
        <v>38381616</v>
      </c>
      <c r="F11" s="6">
        <v>38381616</v>
      </c>
      <c r="G11" s="25">
        <v>38381616</v>
      </c>
      <c r="H11" s="26">
        <v>0</v>
      </c>
      <c r="I11" s="24">
        <v>41097109</v>
      </c>
      <c r="J11" s="6">
        <v>43974001</v>
      </c>
      <c r="K11" s="25">
        <v>47052000</v>
      </c>
    </row>
    <row r="12" spans="1:11" ht="13.5">
      <c r="A12" s="22" t="s">
        <v>23</v>
      </c>
      <c r="B12" s="6">
        <v>2406549</v>
      </c>
      <c r="C12" s="6">
        <v>2438565</v>
      </c>
      <c r="D12" s="23">
        <v>2576771</v>
      </c>
      <c r="E12" s="24">
        <v>2661841</v>
      </c>
      <c r="F12" s="6">
        <v>2661841</v>
      </c>
      <c r="G12" s="25">
        <v>2661841</v>
      </c>
      <c r="H12" s="26">
        <v>0</v>
      </c>
      <c r="I12" s="24">
        <v>2943971</v>
      </c>
      <c r="J12" s="6">
        <v>3105889</v>
      </c>
      <c r="K12" s="25">
        <v>3276713</v>
      </c>
    </row>
    <row r="13" spans="1:11" ht="13.5">
      <c r="A13" s="22" t="s">
        <v>97</v>
      </c>
      <c r="B13" s="6">
        <v>32315521</v>
      </c>
      <c r="C13" s="6">
        <v>37780783</v>
      </c>
      <c r="D13" s="23">
        <v>37796833</v>
      </c>
      <c r="E13" s="24">
        <v>1239000</v>
      </c>
      <c r="F13" s="6">
        <v>1239000</v>
      </c>
      <c r="G13" s="25">
        <v>1239000</v>
      </c>
      <c r="H13" s="26">
        <v>0</v>
      </c>
      <c r="I13" s="24">
        <v>2239001</v>
      </c>
      <c r="J13" s="6">
        <v>2362424</v>
      </c>
      <c r="K13" s="25">
        <v>2491850</v>
      </c>
    </row>
    <row r="14" spans="1:11" ht="13.5">
      <c r="A14" s="22" t="s">
        <v>24</v>
      </c>
      <c r="B14" s="6">
        <v>1325663</v>
      </c>
      <c r="C14" s="6">
        <v>2107742</v>
      </c>
      <c r="D14" s="23">
        <v>3429975</v>
      </c>
      <c r="E14" s="24">
        <v>400000</v>
      </c>
      <c r="F14" s="6">
        <v>400000</v>
      </c>
      <c r="G14" s="25">
        <v>400000</v>
      </c>
      <c r="H14" s="26">
        <v>0</v>
      </c>
      <c r="I14" s="24">
        <v>420000</v>
      </c>
      <c r="J14" s="6">
        <v>443000</v>
      </c>
      <c r="K14" s="25">
        <v>467000</v>
      </c>
    </row>
    <row r="15" spans="1:11" ht="13.5">
      <c r="A15" s="22" t="s">
        <v>25</v>
      </c>
      <c r="B15" s="6">
        <v>20778122</v>
      </c>
      <c r="C15" s="6">
        <v>24216489</v>
      </c>
      <c r="D15" s="23">
        <v>22276723</v>
      </c>
      <c r="E15" s="24">
        <v>32150500</v>
      </c>
      <c r="F15" s="6">
        <v>32150500</v>
      </c>
      <c r="G15" s="25">
        <v>32150500</v>
      </c>
      <c r="H15" s="26">
        <v>0</v>
      </c>
      <c r="I15" s="24">
        <v>38300864</v>
      </c>
      <c r="J15" s="6">
        <v>40407000</v>
      </c>
      <c r="K15" s="25">
        <v>42630000</v>
      </c>
    </row>
    <row r="16" spans="1:11" ht="13.5">
      <c r="A16" s="33" t="s">
        <v>26</v>
      </c>
      <c r="B16" s="6">
        <v>1937414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37129083</v>
      </c>
      <c r="C17" s="6">
        <v>30710813</v>
      </c>
      <c r="D17" s="23">
        <v>54635547</v>
      </c>
      <c r="E17" s="24">
        <v>15147300</v>
      </c>
      <c r="F17" s="6">
        <v>15147300</v>
      </c>
      <c r="G17" s="25">
        <v>15147300</v>
      </c>
      <c r="H17" s="26">
        <v>0</v>
      </c>
      <c r="I17" s="24">
        <v>20661000</v>
      </c>
      <c r="J17" s="6">
        <v>18749020</v>
      </c>
      <c r="K17" s="25">
        <v>19779745</v>
      </c>
    </row>
    <row r="18" spans="1:11" ht="13.5">
      <c r="A18" s="34" t="s">
        <v>28</v>
      </c>
      <c r="B18" s="35">
        <f>SUM(B11:B17)</f>
        <v>126144912</v>
      </c>
      <c r="C18" s="36">
        <f aca="true" t="shared" si="1" ref="C18:K18">SUM(C11:C17)</f>
        <v>133048962</v>
      </c>
      <c r="D18" s="37">
        <f t="shared" si="1"/>
        <v>157622913</v>
      </c>
      <c r="E18" s="35">
        <f t="shared" si="1"/>
        <v>89980257</v>
      </c>
      <c r="F18" s="36">
        <f t="shared" si="1"/>
        <v>89980257</v>
      </c>
      <c r="G18" s="38">
        <f t="shared" si="1"/>
        <v>89980257</v>
      </c>
      <c r="H18" s="39">
        <f t="shared" si="1"/>
        <v>0</v>
      </c>
      <c r="I18" s="35">
        <f t="shared" si="1"/>
        <v>105661945</v>
      </c>
      <c r="J18" s="36">
        <f t="shared" si="1"/>
        <v>109041334</v>
      </c>
      <c r="K18" s="38">
        <f t="shared" si="1"/>
        <v>115697308</v>
      </c>
    </row>
    <row r="19" spans="1:11" ht="13.5">
      <c r="A19" s="34" t="s">
        <v>29</v>
      </c>
      <c r="B19" s="40">
        <f>+B10-B18</f>
        <v>-48166435</v>
      </c>
      <c r="C19" s="41">
        <f aca="true" t="shared" si="2" ref="C19:K19">+C10-C18</f>
        <v>-50791903</v>
      </c>
      <c r="D19" s="42">
        <f t="shared" si="2"/>
        <v>-56654046</v>
      </c>
      <c r="E19" s="40">
        <f t="shared" si="2"/>
        <v>1583</v>
      </c>
      <c r="F19" s="41">
        <f t="shared" si="2"/>
        <v>1583</v>
      </c>
      <c r="G19" s="43">
        <f t="shared" si="2"/>
        <v>1583</v>
      </c>
      <c r="H19" s="44">
        <f t="shared" si="2"/>
        <v>0</v>
      </c>
      <c r="I19" s="40">
        <f t="shared" si="2"/>
        <v>505425</v>
      </c>
      <c r="J19" s="41">
        <f t="shared" si="2"/>
        <v>3336543</v>
      </c>
      <c r="K19" s="43">
        <f t="shared" si="2"/>
        <v>4398023</v>
      </c>
    </row>
    <row r="20" spans="1:11" ht="13.5">
      <c r="A20" s="22" t="s">
        <v>30</v>
      </c>
      <c r="B20" s="24">
        <v>30001250</v>
      </c>
      <c r="C20" s="6">
        <v>54356000</v>
      </c>
      <c r="D20" s="23">
        <v>132799942</v>
      </c>
      <c r="E20" s="24">
        <v>71932503</v>
      </c>
      <c r="F20" s="6">
        <v>71932503</v>
      </c>
      <c r="G20" s="25">
        <v>71932503</v>
      </c>
      <c r="H20" s="26">
        <v>0</v>
      </c>
      <c r="I20" s="24">
        <v>125086000</v>
      </c>
      <c r="J20" s="6">
        <v>92485000</v>
      </c>
      <c r="K20" s="25">
        <v>103584000</v>
      </c>
    </row>
    <row r="21" spans="1:11" ht="13.5">
      <c r="A21" s="22" t="s">
        <v>98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99</v>
      </c>
      <c r="B22" s="51">
        <f>SUM(B19:B21)</f>
        <v>-18165185</v>
      </c>
      <c r="C22" s="52">
        <f aca="true" t="shared" si="3" ref="C22:K22">SUM(C19:C21)</f>
        <v>3564097</v>
      </c>
      <c r="D22" s="53">
        <f t="shared" si="3"/>
        <v>76145896</v>
      </c>
      <c r="E22" s="51">
        <f t="shared" si="3"/>
        <v>71934086</v>
      </c>
      <c r="F22" s="52">
        <f t="shared" si="3"/>
        <v>71934086</v>
      </c>
      <c r="G22" s="54">
        <f t="shared" si="3"/>
        <v>71934086</v>
      </c>
      <c r="H22" s="55">
        <f t="shared" si="3"/>
        <v>0</v>
      </c>
      <c r="I22" s="51">
        <f t="shared" si="3"/>
        <v>125591425</v>
      </c>
      <c r="J22" s="52">
        <f t="shared" si="3"/>
        <v>95821543</v>
      </c>
      <c r="K22" s="54">
        <f t="shared" si="3"/>
        <v>107982023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-18165185</v>
      </c>
      <c r="C24" s="41">
        <f aca="true" t="shared" si="4" ref="C24:K24">SUM(C22:C23)</f>
        <v>3564097</v>
      </c>
      <c r="D24" s="42">
        <f t="shared" si="4"/>
        <v>76145896</v>
      </c>
      <c r="E24" s="40">
        <f t="shared" si="4"/>
        <v>71934086</v>
      </c>
      <c r="F24" s="41">
        <f t="shared" si="4"/>
        <v>71934086</v>
      </c>
      <c r="G24" s="43">
        <f t="shared" si="4"/>
        <v>71934086</v>
      </c>
      <c r="H24" s="44">
        <f t="shared" si="4"/>
        <v>0</v>
      </c>
      <c r="I24" s="40">
        <f t="shared" si="4"/>
        <v>125591425</v>
      </c>
      <c r="J24" s="41">
        <f t="shared" si="4"/>
        <v>95821543</v>
      </c>
      <c r="K24" s="43">
        <f t="shared" si="4"/>
        <v>107982023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24887158</v>
      </c>
      <c r="C27" s="7">
        <v>31653772</v>
      </c>
      <c r="D27" s="64">
        <v>153103962</v>
      </c>
      <c r="E27" s="65">
        <v>72432450</v>
      </c>
      <c r="F27" s="7">
        <v>72432450</v>
      </c>
      <c r="G27" s="66">
        <v>72432450</v>
      </c>
      <c r="H27" s="67">
        <v>0</v>
      </c>
      <c r="I27" s="65">
        <v>125585950</v>
      </c>
      <c r="J27" s="7">
        <v>92485350</v>
      </c>
      <c r="K27" s="66">
        <v>103584450</v>
      </c>
    </row>
    <row r="28" spans="1:11" ht="13.5">
      <c r="A28" s="68" t="s">
        <v>30</v>
      </c>
      <c r="B28" s="6">
        <v>23909227</v>
      </c>
      <c r="C28" s="6">
        <v>30828853</v>
      </c>
      <c r="D28" s="23">
        <v>153103962</v>
      </c>
      <c r="E28" s="24">
        <v>71932450</v>
      </c>
      <c r="F28" s="6">
        <v>71932450</v>
      </c>
      <c r="G28" s="25">
        <v>71932450</v>
      </c>
      <c r="H28" s="26">
        <v>0</v>
      </c>
      <c r="I28" s="24">
        <v>125085950</v>
      </c>
      <c r="J28" s="6">
        <v>92485350</v>
      </c>
      <c r="K28" s="25">
        <v>103584450</v>
      </c>
    </row>
    <row r="29" spans="1:11" ht="13.5">
      <c r="A29" s="22" t="s">
        <v>101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977930</v>
      </c>
      <c r="C31" s="6">
        <v>824918</v>
      </c>
      <c r="D31" s="23">
        <v>0</v>
      </c>
      <c r="E31" s="24">
        <v>500000</v>
      </c>
      <c r="F31" s="6">
        <v>500000</v>
      </c>
      <c r="G31" s="25">
        <v>500000</v>
      </c>
      <c r="H31" s="26">
        <v>0</v>
      </c>
      <c r="I31" s="24">
        <v>500000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24887157</v>
      </c>
      <c r="C32" s="7">
        <f aca="true" t="shared" si="5" ref="C32:K32">SUM(C28:C31)</f>
        <v>31653771</v>
      </c>
      <c r="D32" s="64">
        <f t="shared" si="5"/>
        <v>153103962</v>
      </c>
      <c r="E32" s="65">
        <f t="shared" si="5"/>
        <v>72432450</v>
      </c>
      <c r="F32" s="7">
        <f t="shared" si="5"/>
        <v>72432450</v>
      </c>
      <c r="G32" s="66">
        <f t="shared" si="5"/>
        <v>72432450</v>
      </c>
      <c r="H32" s="67">
        <f t="shared" si="5"/>
        <v>0</v>
      </c>
      <c r="I32" s="65">
        <f t="shared" si="5"/>
        <v>125585950</v>
      </c>
      <c r="J32" s="7">
        <f t="shared" si="5"/>
        <v>92485350</v>
      </c>
      <c r="K32" s="66">
        <f t="shared" si="5"/>
        <v>103584450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8541545</v>
      </c>
      <c r="C35" s="6">
        <v>22231382</v>
      </c>
      <c r="D35" s="23">
        <v>29645994</v>
      </c>
      <c r="E35" s="24">
        <v>26611340</v>
      </c>
      <c r="F35" s="6">
        <v>26611340</v>
      </c>
      <c r="G35" s="25">
        <v>26611340</v>
      </c>
      <c r="H35" s="26">
        <v>40227132</v>
      </c>
      <c r="I35" s="24">
        <v>50077304</v>
      </c>
      <c r="J35" s="6">
        <v>52831556</v>
      </c>
      <c r="K35" s="25">
        <v>55569450</v>
      </c>
    </row>
    <row r="36" spans="1:11" ht="13.5">
      <c r="A36" s="22" t="s">
        <v>39</v>
      </c>
      <c r="B36" s="6">
        <v>580251808</v>
      </c>
      <c r="C36" s="6">
        <v>585166066</v>
      </c>
      <c r="D36" s="23">
        <v>662567575</v>
      </c>
      <c r="E36" s="24">
        <v>575009762</v>
      </c>
      <c r="F36" s="6">
        <v>575009762</v>
      </c>
      <c r="G36" s="25">
        <v>575009762</v>
      </c>
      <c r="H36" s="26">
        <v>884704929</v>
      </c>
      <c r="I36" s="24">
        <v>709781311</v>
      </c>
      <c r="J36" s="6">
        <v>748819283</v>
      </c>
      <c r="K36" s="25">
        <v>786432015</v>
      </c>
    </row>
    <row r="37" spans="1:11" ht="13.5">
      <c r="A37" s="22" t="s">
        <v>40</v>
      </c>
      <c r="B37" s="6">
        <v>27899154</v>
      </c>
      <c r="C37" s="6">
        <v>52186904</v>
      </c>
      <c r="D37" s="23">
        <v>98817994</v>
      </c>
      <c r="E37" s="24">
        <v>21304317</v>
      </c>
      <c r="F37" s="6">
        <v>21304317</v>
      </c>
      <c r="G37" s="25">
        <v>21304317</v>
      </c>
      <c r="H37" s="26">
        <v>169062470</v>
      </c>
      <c r="I37" s="24">
        <v>57023500</v>
      </c>
      <c r="J37" s="6">
        <v>60159793</v>
      </c>
      <c r="K37" s="25">
        <v>63174382</v>
      </c>
    </row>
    <row r="38" spans="1:11" ht="13.5">
      <c r="A38" s="22" t="s">
        <v>41</v>
      </c>
      <c r="B38" s="6">
        <v>18077191</v>
      </c>
      <c r="C38" s="6">
        <v>11840588</v>
      </c>
      <c r="D38" s="23">
        <v>11580385</v>
      </c>
      <c r="E38" s="24">
        <v>20570286</v>
      </c>
      <c r="F38" s="6">
        <v>20570286</v>
      </c>
      <c r="G38" s="25">
        <v>20570286</v>
      </c>
      <c r="H38" s="26">
        <v>22172883</v>
      </c>
      <c r="I38" s="24">
        <v>9215385</v>
      </c>
      <c r="J38" s="6">
        <v>9722231</v>
      </c>
      <c r="K38" s="25">
        <v>10208343</v>
      </c>
    </row>
    <row r="39" spans="1:11" ht="13.5">
      <c r="A39" s="22" t="s">
        <v>42</v>
      </c>
      <c r="B39" s="6">
        <v>542817008</v>
      </c>
      <c r="C39" s="6">
        <v>543369956</v>
      </c>
      <c r="D39" s="23">
        <v>581815190</v>
      </c>
      <c r="E39" s="24">
        <v>559746498</v>
      </c>
      <c r="F39" s="6">
        <v>559746498</v>
      </c>
      <c r="G39" s="25">
        <v>559746498</v>
      </c>
      <c r="H39" s="26">
        <v>733696708</v>
      </c>
      <c r="I39" s="24">
        <v>693619730</v>
      </c>
      <c r="J39" s="6">
        <v>731768815</v>
      </c>
      <c r="K39" s="25">
        <v>768618741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24511663</v>
      </c>
      <c r="C42" s="6">
        <v>35591791</v>
      </c>
      <c r="D42" s="23">
        <v>141156861</v>
      </c>
      <c r="E42" s="24">
        <v>55221623</v>
      </c>
      <c r="F42" s="6">
        <v>55221623</v>
      </c>
      <c r="G42" s="25">
        <v>55221623</v>
      </c>
      <c r="H42" s="26">
        <v>149910561</v>
      </c>
      <c r="I42" s="24">
        <v>112750851</v>
      </c>
      <c r="J42" s="6">
        <v>80711824</v>
      </c>
      <c r="K42" s="25">
        <v>91784103</v>
      </c>
    </row>
    <row r="43" spans="1:11" ht="13.5">
      <c r="A43" s="22" t="s">
        <v>45</v>
      </c>
      <c r="B43" s="6">
        <v>-24440854</v>
      </c>
      <c r="C43" s="6">
        <v>-31487717</v>
      </c>
      <c r="D43" s="23">
        <v>-153139246</v>
      </c>
      <c r="E43" s="24">
        <v>-72932448</v>
      </c>
      <c r="F43" s="6">
        <v>-72932448</v>
      </c>
      <c r="G43" s="25">
        <v>-72932448</v>
      </c>
      <c r="H43" s="26">
        <v>-310309491</v>
      </c>
      <c r="I43" s="24">
        <v>-125585956</v>
      </c>
      <c r="J43" s="6">
        <v>-93313000</v>
      </c>
      <c r="K43" s="25">
        <v>-104447000</v>
      </c>
    </row>
    <row r="44" spans="1:11" ht="13.5">
      <c r="A44" s="22" t="s">
        <v>46</v>
      </c>
      <c r="B44" s="6">
        <v>-1722991</v>
      </c>
      <c r="C44" s="6">
        <v>-2181520</v>
      </c>
      <c r="D44" s="23">
        <v>-363276</v>
      </c>
      <c r="E44" s="24">
        <v>0</v>
      </c>
      <c r="F44" s="6">
        <v>0</v>
      </c>
      <c r="G44" s="25">
        <v>0</v>
      </c>
      <c r="H44" s="26">
        <v>-628195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2593141</v>
      </c>
      <c r="C45" s="7">
        <v>4484254</v>
      </c>
      <c r="D45" s="64">
        <v>-7861402</v>
      </c>
      <c r="E45" s="65">
        <v>-17710826</v>
      </c>
      <c r="F45" s="7">
        <v>-17710826</v>
      </c>
      <c r="G45" s="66">
        <v>-17710826</v>
      </c>
      <c r="H45" s="67">
        <v>-168888528</v>
      </c>
      <c r="I45" s="65">
        <v>-8069003</v>
      </c>
      <c r="J45" s="7">
        <v>-20670179</v>
      </c>
      <c r="K45" s="66">
        <v>-33333076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2708140</v>
      </c>
      <c r="C48" s="6">
        <v>4620066</v>
      </c>
      <c r="D48" s="23">
        <v>-7730015</v>
      </c>
      <c r="E48" s="24">
        <v>809831</v>
      </c>
      <c r="F48" s="6">
        <v>809831</v>
      </c>
      <c r="G48" s="25">
        <v>809831</v>
      </c>
      <c r="H48" s="26">
        <v>5173269</v>
      </c>
      <c r="I48" s="24">
        <v>896388</v>
      </c>
      <c r="J48" s="6">
        <v>945689</v>
      </c>
      <c r="K48" s="25">
        <v>995487</v>
      </c>
    </row>
    <row r="49" spans="1:11" ht="13.5">
      <c r="A49" s="22" t="s">
        <v>50</v>
      </c>
      <c r="B49" s="6">
        <f>+B75</f>
        <v>24190626.72171845</v>
      </c>
      <c r="C49" s="6">
        <f aca="true" t="shared" si="6" ref="C49:K49">+C75</f>
        <v>47065338.07018999</v>
      </c>
      <c r="D49" s="23">
        <f t="shared" si="6"/>
        <v>83074948.85774095</v>
      </c>
      <c r="E49" s="24">
        <f t="shared" si="6"/>
        <v>753771.2878757622</v>
      </c>
      <c r="F49" s="6">
        <f t="shared" si="6"/>
        <v>1444269.2878757622</v>
      </c>
      <c r="G49" s="25">
        <f t="shared" si="6"/>
        <v>1444269.2878757622</v>
      </c>
      <c r="H49" s="26">
        <f t="shared" si="6"/>
        <v>168380118</v>
      </c>
      <c r="I49" s="24">
        <f t="shared" si="6"/>
        <v>37832681.23966387</v>
      </c>
      <c r="J49" s="6">
        <f t="shared" si="6"/>
        <v>39647862.25380021</v>
      </c>
      <c r="K49" s="25">
        <f t="shared" si="6"/>
        <v>41684615.1102473</v>
      </c>
    </row>
    <row r="50" spans="1:11" ht="13.5">
      <c r="A50" s="34" t="s">
        <v>51</v>
      </c>
      <c r="B50" s="7">
        <f>+B48-B49</f>
        <v>-21482486.72171845</v>
      </c>
      <c r="C50" s="7">
        <f aca="true" t="shared" si="7" ref="C50:K50">+C48-C49</f>
        <v>-42445272.07018999</v>
      </c>
      <c r="D50" s="64">
        <f t="shared" si="7"/>
        <v>-90804963.85774095</v>
      </c>
      <c r="E50" s="65">
        <f t="shared" si="7"/>
        <v>56059.71212423779</v>
      </c>
      <c r="F50" s="7">
        <f t="shared" si="7"/>
        <v>-634438.2878757622</v>
      </c>
      <c r="G50" s="66">
        <f t="shared" si="7"/>
        <v>-634438.2878757622</v>
      </c>
      <c r="H50" s="67">
        <f t="shared" si="7"/>
        <v>-163206849</v>
      </c>
      <c r="I50" s="65">
        <f t="shared" si="7"/>
        <v>-36936293.23966387</v>
      </c>
      <c r="J50" s="7">
        <f t="shared" si="7"/>
        <v>-38702173.25380021</v>
      </c>
      <c r="K50" s="66">
        <f t="shared" si="7"/>
        <v>-40689128.1102473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580105368</v>
      </c>
      <c r="C53" s="6">
        <v>585029601</v>
      </c>
      <c r="D53" s="23">
        <v>662436087</v>
      </c>
      <c r="E53" s="24">
        <v>644472227</v>
      </c>
      <c r="F53" s="6">
        <v>644472227</v>
      </c>
      <c r="G53" s="25">
        <v>644472227</v>
      </c>
      <c r="H53" s="26">
        <v>647297619</v>
      </c>
      <c r="I53" s="24">
        <v>709649922</v>
      </c>
      <c r="J53" s="6">
        <v>748680668</v>
      </c>
      <c r="K53" s="25">
        <v>786285775</v>
      </c>
    </row>
    <row r="54" spans="1:11" ht="13.5">
      <c r="A54" s="22" t="s">
        <v>97</v>
      </c>
      <c r="B54" s="6">
        <v>32315521</v>
      </c>
      <c r="C54" s="6">
        <v>37780783</v>
      </c>
      <c r="D54" s="23">
        <v>37796833</v>
      </c>
      <c r="E54" s="24">
        <v>1239000</v>
      </c>
      <c r="F54" s="6">
        <v>1239000</v>
      </c>
      <c r="G54" s="25">
        <v>1239000</v>
      </c>
      <c r="H54" s="26">
        <v>0</v>
      </c>
      <c r="I54" s="24">
        <v>2239001</v>
      </c>
      <c r="J54" s="6">
        <v>2362424</v>
      </c>
      <c r="K54" s="25">
        <v>2491850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14059051</v>
      </c>
      <c r="F55" s="6">
        <v>14059051</v>
      </c>
      <c r="G55" s="25">
        <v>14059051</v>
      </c>
      <c r="H55" s="26">
        <v>0</v>
      </c>
      <c r="I55" s="24">
        <v>13756659</v>
      </c>
      <c r="J55" s="6">
        <v>8619766</v>
      </c>
      <c r="K55" s="25">
        <v>16388450</v>
      </c>
    </row>
    <row r="56" spans="1:11" ht="13.5">
      <c r="A56" s="22" t="s">
        <v>55</v>
      </c>
      <c r="B56" s="6">
        <v>1192865</v>
      </c>
      <c r="C56" s="6">
        <v>1122112</v>
      </c>
      <c r="D56" s="23">
        <v>3355547</v>
      </c>
      <c r="E56" s="24">
        <v>3700500</v>
      </c>
      <c r="F56" s="6">
        <v>3700500</v>
      </c>
      <c r="G56" s="25">
        <v>3700500</v>
      </c>
      <c r="H56" s="26">
        <v>0</v>
      </c>
      <c r="I56" s="24">
        <v>3701000</v>
      </c>
      <c r="J56" s="6">
        <v>3903000</v>
      </c>
      <c r="K56" s="25">
        <v>4119000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15133680</v>
      </c>
      <c r="F59" s="6">
        <v>15133680</v>
      </c>
      <c r="G59" s="25">
        <v>15133680</v>
      </c>
      <c r="H59" s="26">
        <v>15133680</v>
      </c>
      <c r="I59" s="24">
        <v>10760400</v>
      </c>
      <c r="J59" s="6">
        <v>11406024</v>
      </c>
      <c r="K59" s="25">
        <v>12090385</v>
      </c>
    </row>
    <row r="60" spans="1:11" ht="13.5">
      <c r="A60" s="33" t="s">
        <v>58</v>
      </c>
      <c r="B60" s="6">
        <v>6873066</v>
      </c>
      <c r="C60" s="6">
        <v>0</v>
      </c>
      <c r="D60" s="23">
        <v>0</v>
      </c>
      <c r="E60" s="24">
        <v>602937</v>
      </c>
      <c r="F60" s="6">
        <v>602937</v>
      </c>
      <c r="G60" s="25">
        <v>602937</v>
      </c>
      <c r="H60" s="26">
        <v>602937</v>
      </c>
      <c r="I60" s="24">
        <v>613993</v>
      </c>
      <c r="J60" s="6">
        <v>650833</v>
      </c>
      <c r="K60" s="25">
        <v>689883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2723</v>
      </c>
      <c r="C63" s="92">
        <v>2723</v>
      </c>
      <c r="D63" s="93">
        <v>2723</v>
      </c>
      <c r="E63" s="91">
        <v>2723</v>
      </c>
      <c r="F63" s="92">
        <v>2723</v>
      </c>
      <c r="G63" s="93">
        <v>2723</v>
      </c>
      <c r="H63" s="94">
        <v>2723</v>
      </c>
      <c r="I63" s="91">
        <v>3318</v>
      </c>
      <c r="J63" s="92">
        <v>3318</v>
      </c>
      <c r="K63" s="93">
        <v>3318</v>
      </c>
    </row>
    <row r="64" spans="1:11" ht="13.5">
      <c r="A64" s="90" t="s">
        <v>62</v>
      </c>
      <c r="B64" s="91">
        <v>1372</v>
      </c>
      <c r="C64" s="92">
        <v>1372</v>
      </c>
      <c r="D64" s="93">
        <v>1372</v>
      </c>
      <c r="E64" s="91">
        <v>1372</v>
      </c>
      <c r="F64" s="92">
        <v>1372</v>
      </c>
      <c r="G64" s="93">
        <v>1372</v>
      </c>
      <c r="H64" s="94">
        <v>1372</v>
      </c>
      <c r="I64" s="91">
        <v>956</v>
      </c>
      <c r="J64" s="92">
        <v>956</v>
      </c>
      <c r="K64" s="93">
        <v>956</v>
      </c>
    </row>
    <row r="65" spans="1:11" ht="13.5">
      <c r="A65" s="90" t="s">
        <v>63</v>
      </c>
      <c r="B65" s="91">
        <v>4774</v>
      </c>
      <c r="C65" s="92">
        <v>4774</v>
      </c>
      <c r="D65" s="93">
        <v>4774</v>
      </c>
      <c r="E65" s="91">
        <v>4774</v>
      </c>
      <c r="F65" s="92">
        <v>4774</v>
      </c>
      <c r="G65" s="93">
        <v>4774</v>
      </c>
      <c r="H65" s="94">
        <v>4774</v>
      </c>
      <c r="I65" s="91">
        <v>6180</v>
      </c>
      <c r="J65" s="92">
        <v>6180</v>
      </c>
      <c r="K65" s="93">
        <v>6180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0.4515425133871195</v>
      </c>
      <c r="C70" s="5">
        <f aca="true" t="shared" si="8" ref="C70:K70">IF(ISERROR(C71/C72),0,(C71/C72))</f>
        <v>0.24042159365372487</v>
      </c>
      <c r="D70" s="5">
        <f t="shared" si="8"/>
        <v>0.16890824314619793</v>
      </c>
      <c r="E70" s="5">
        <f t="shared" si="8"/>
        <v>0.5637708148231512</v>
      </c>
      <c r="F70" s="5">
        <f t="shared" si="8"/>
        <v>0.5637708148231512</v>
      </c>
      <c r="G70" s="5">
        <f t="shared" si="8"/>
        <v>0.5637708148231512</v>
      </c>
      <c r="H70" s="5">
        <f t="shared" si="8"/>
        <v>0</v>
      </c>
      <c r="I70" s="5">
        <f t="shared" si="8"/>
        <v>0.5463193110166127</v>
      </c>
      <c r="J70" s="5">
        <f t="shared" si="8"/>
        <v>0.5542469676013473</v>
      </c>
      <c r="K70" s="5">
        <f t="shared" si="8"/>
        <v>0.5526719760740302</v>
      </c>
    </row>
    <row r="71" spans="1:11" ht="12.75" hidden="1">
      <c r="A71" s="1" t="s">
        <v>103</v>
      </c>
      <c r="B71" s="1">
        <f>+B83</f>
        <v>13787237</v>
      </c>
      <c r="C71" s="1">
        <f aca="true" t="shared" si="9" ref="C71:K71">+C83</f>
        <v>7922946</v>
      </c>
      <c r="D71" s="1">
        <f t="shared" si="9"/>
        <v>9285379</v>
      </c>
      <c r="E71" s="1">
        <f t="shared" si="9"/>
        <v>23344278</v>
      </c>
      <c r="F71" s="1">
        <f t="shared" si="9"/>
        <v>23344278</v>
      </c>
      <c r="G71" s="1">
        <f t="shared" si="9"/>
        <v>23344278</v>
      </c>
      <c r="H71" s="1">
        <f t="shared" si="9"/>
        <v>44708616</v>
      </c>
      <c r="I71" s="1">
        <f t="shared" si="9"/>
        <v>28542312</v>
      </c>
      <c r="J71" s="1">
        <f t="shared" si="9"/>
        <v>30131709</v>
      </c>
      <c r="K71" s="1">
        <f t="shared" si="9"/>
        <v>31809701</v>
      </c>
    </row>
    <row r="72" spans="1:11" ht="12.75" hidden="1">
      <c r="A72" s="1" t="s">
        <v>104</v>
      </c>
      <c r="B72" s="1">
        <f>+B77</f>
        <v>30533641</v>
      </c>
      <c r="C72" s="1">
        <f aca="true" t="shared" si="10" ref="C72:K72">+C77</f>
        <v>32954386</v>
      </c>
      <c r="D72" s="1">
        <f t="shared" si="10"/>
        <v>54972918</v>
      </c>
      <c r="E72" s="1">
        <f t="shared" si="10"/>
        <v>41407390</v>
      </c>
      <c r="F72" s="1">
        <f t="shared" si="10"/>
        <v>41407390</v>
      </c>
      <c r="G72" s="1">
        <f t="shared" si="10"/>
        <v>41407390</v>
      </c>
      <c r="H72" s="1">
        <f t="shared" si="10"/>
        <v>0</v>
      </c>
      <c r="I72" s="1">
        <f t="shared" si="10"/>
        <v>52244743</v>
      </c>
      <c r="J72" s="1">
        <f t="shared" si="10"/>
        <v>54365131</v>
      </c>
      <c r="K72" s="1">
        <f t="shared" si="10"/>
        <v>57556204</v>
      </c>
    </row>
    <row r="73" spans="1:11" ht="12.75" hidden="1">
      <c r="A73" s="1" t="s">
        <v>105</v>
      </c>
      <c r="B73" s="1">
        <f>+B74</f>
        <v>11947427.166666668</v>
      </c>
      <c r="C73" s="1">
        <f aca="true" t="shared" si="11" ref="C73:K73">+(C78+C80+C81+C82)-(B78+B80+B81+B82)</f>
        <v>11733264</v>
      </c>
      <c r="D73" s="1">
        <f t="shared" si="11"/>
        <v>7087067</v>
      </c>
      <c r="E73" s="1">
        <f t="shared" si="11"/>
        <v>1155891</v>
      </c>
      <c r="F73" s="1">
        <f>+(F78+F80+F81+F82)-(D78+D80+D81+D82)</f>
        <v>1155891</v>
      </c>
      <c r="G73" s="1">
        <f>+(G78+G80+G81+G82)-(D78+D80+D81+D82)</f>
        <v>1155891</v>
      </c>
      <c r="H73" s="1">
        <f>+(H78+H80+H81+H82)-(D78+D80+D81+D82)</f>
        <v>10026416</v>
      </c>
      <c r="I73" s="1">
        <f>+(I78+I80+I81+I82)-(E78+E80+E81+E82)</f>
        <v>23225681</v>
      </c>
      <c r="J73" s="1">
        <f t="shared" si="11"/>
        <v>2703707</v>
      </c>
      <c r="K73" s="1">
        <f t="shared" si="11"/>
        <v>2686784</v>
      </c>
    </row>
    <row r="74" spans="1:11" ht="12.75" hidden="1">
      <c r="A74" s="1" t="s">
        <v>106</v>
      </c>
      <c r="B74" s="1">
        <f>+TREND(C74:E74)</f>
        <v>11947427.166666668</v>
      </c>
      <c r="C74" s="1">
        <f>+C73</f>
        <v>11733264</v>
      </c>
      <c r="D74" s="1">
        <f aca="true" t="shared" si="12" ref="D74:K74">+D73</f>
        <v>7087067</v>
      </c>
      <c r="E74" s="1">
        <f t="shared" si="12"/>
        <v>1155891</v>
      </c>
      <c r="F74" s="1">
        <f t="shared" si="12"/>
        <v>1155891</v>
      </c>
      <c r="G74" s="1">
        <f t="shared" si="12"/>
        <v>1155891</v>
      </c>
      <c r="H74" s="1">
        <f t="shared" si="12"/>
        <v>10026416</v>
      </c>
      <c r="I74" s="1">
        <f t="shared" si="12"/>
        <v>23225681</v>
      </c>
      <c r="J74" s="1">
        <f t="shared" si="12"/>
        <v>2703707</v>
      </c>
      <c r="K74" s="1">
        <f t="shared" si="12"/>
        <v>2686784</v>
      </c>
    </row>
    <row r="75" spans="1:11" ht="12.75" hidden="1">
      <c r="A75" s="1" t="s">
        <v>107</v>
      </c>
      <c r="B75" s="1">
        <f>+B84-(((B80+B81+B78)*B70)-B79)</f>
        <v>24190626.72171845</v>
      </c>
      <c r="C75" s="1">
        <f aca="true" t="shared" si="13" ref="C75:K75">+C84-(((C80+C81+C78)*C70)-C79)</f>
        <v>47065338.07018999</v>
      </c>
      <c r="D75" s="1">
        <f t="shared" si="13"/>
        <v>83074948.85774095</v>
      </c>
      <c r="E75" s="1">
        <f t="shared" si="13"/>
        <v>753771.2878757622</v>
      </c>
      <c r="F75" s="1">
        <f t="shared" si="13"/>
        <v>1444269.2878757622</v>
      </c>
      <c r="G75" s="1">
        <f t="shared" si="13"/>
        <v>1444269.2878757622</v>
      </c>
      <c r="H75" s="1">
        <f t="shared" si="13"/>
        <v>168380118</v>
      </c>
      <c r="I75" s="1">
        <f t="shared" si="13"/>
        <v>37832681.23966387</v>
      </c>
      <c r="J75" s="1">
        <f t="shared" si="13"/>
        <v>39647862.25380021</v>
      </c>
      <c r="K75" s="1">
        <f t="shared" si="13"/>
        <v>41684615.1102473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30533641</v>
      </c>
      <c r="C77" s="3">
        <v>32954386</v>
      </c>
      <c r="D77" s="3">
        <v>54972918</v>
      </c>
      <c r="E77" s="3">
        <v>41407390</v>
      </c>
      <c r="F77" s="3">
        <v>41407390</v>
      </c>
      <c r="G77" s="3">
        <v>41407390</v>
      </c>
      <c r="H77" s="3">
        <v>0</v>
      </c>
      <c r="I77" s="3">
        <v>52244743</v>
      </c>
      <c r="J77" s="3">
        <v>54365131</v>
      </c>
      <c r="K77" s="3">
        <v>57556204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26420066</v>
      </c>
      <c r="C79" s="3">
        <v>50868486</v>
      </c>
      <c r="D79" s="3">
        <v>85071952</v>
      </c>
      <c r="E79" s="3">
        <v>15357452</v>
      </c>
      <c r="F79" s="3">
        <v>15357452</v>
      </c>
      <c r="G79" s="3">
        <v>15357452</v>
      </c>
      <c r="H79" s="3">
        <v>168380118</v>
      </c>
      <c r="I79" s="3">
        <v>55071952</v>
      </c>
      <c r="J79" s="3">
        <v>58100909</v>
      </c>
      <c r="K79" s="3">
        <v>61005955</v>
      </c>
    </row>
    <row r="80" spans="1:11" ht="12.75" hidden="1">
      <c r="A80" s="2" t="s">
        <v>67</v>
      </c>
      <c r="B80" s="3">
        <v>4505971</v>
      </c>
      <c r="C80" s="3">
        <v>6421180</v>
      </c>
      <c r="D80" s="3">
        <v>12177819</v>
      </c>
      <c r="E80" s="3">
        <v>22042760</v>
      </c>
      <c r="F80" s="3">
        <v>22042760</v>
      </c>
      <c r="G80" s="3">
        <v>22042760</v>
      </c>
      <c r="H80" s="3">
        <v>5317217</v>
      </c>
      <c r="I80" s="3">
        <v>31398304</v>
      </c>
      <c r="J80" s="3">
        <v>33125211</v>
      </c>
      <c r="K80" s="3">
        <v>34781471</v>
      </c>
    </row>
    <row r="81" spans="1:11" ht="12.75" hidden="1">
      <c r="A81" s="2" t="s">
        <v>68</v>
      </c>
      <c r="B81" s="3">
        <v>1450430</v>
      </c>
      <c r="C81" s="3">
        <v>9414186</v>
      </c>
      <c r="D81" s="3">
        <v>301780</v>
      </c>
      <c r="E81" s="3">
        <v>3860817</v>
      </c>
      <c r="F81" s="3">
        <v>3860817</v>
      </c>
      <c r="G81" s="3">
        <v>3860817</v>
      </c>
      <c r="H81" s="3">
        <v>7873800</v>
      </c>
      <c r="I81" s="3">
        <v>360000</v>
      </c>
      <c r="J81" s="3">
        <v>379800</v>
      </c>
      <c r="K81" s="3">
        <v>400689</v>
      </c>
    </row>
    <row r="82" spans="1:11" ht="12.75" hidden="1">
      <c r="A82" s="2" t="s">
        <v>69</v>
      </c>
      <c r="B82" s="3">
        <v>0</v>
      </c>
      <c r="C82" s="3">
        <v>1854299</v>
      </c>
      <c r="D82" s="3">
        <v>12297133</v>
      </c>
      <c r="E82" s="3">
        <v>29046</v>
      </c>
      <c r="F82" s="3">
        <v>29046</v>
      </c>
      <c r="G82" s="3">
        <v>29046</v>
      </c>
      <c r="H82" s="3">
        <v>21612131</v>
      </c>
      <c r="I82" s="3">
        <v>17400000</v>
      </c>
      <c r="J82" s="3">
        <v>18357000</v>
      </c>
      <c r="K82" s="3">
        <v>19366635</v>
      </c>
    </row>
    <row r="83" spans="1:11" ht="12.75" hidden="1">
      <c r="A83" s="2" t="s">
        <v>70</v>
      </c>
      <c r="B83" s="3">
        <v>13787237</v>
      </c>
      <c r="C83" s="3">
        <v>7922946</v>
      </c>
      <c r="D83" s="3">
        <v>9285379</v>
      </c>
      <c r="E83" s="3">
        <v>23344278</v>
      </c>
      <c r="F83" s="3">
        <v>23344278</v>
      </c>
      <c r="G83" s="3">
        <v>23344278</v>
      </c>
      <c r="H83" s="3">
        <v>44708616</v>
      </c>
      <c r="I83" s="3">
        <v>28542312</v>
      </c>
      <c r="J83" s="3">
        <v>30131709</v>
      </c>
      <c r="K83" s="3">
        <v>31809701</v>
      </c>
    </row>
    <row r="84" spans="1:11" ht="12.75" hidden="1">
      <c r="A84" s="2" t="s">
        <v>71</v>
      </c>
      <c r="B84" s="3">
        <v>460129</v>
      </c>
      <c r="C84" s="3">
        <v>4016</v>
      </c>
      <c r="D84" s="3">
        <v>110904</v>
      </c>
      <c r="E84" s="3">
        <v>0</v>
      </c>
      <c r="F84" s="3">
        <v>690498</v>
      </c>
      <c r="G84" s="3">
        <v>690498</v>
      </c>
      <c r="H84" s="3">
        <v>0</v>
      </c>
      <c r="I84" s="3">
        <v>110904</v>
      </c>
      <c r="J84" s="3">
        <v>117004</v>
      </c>
      <c r="K84" s="3">
        <v>122854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79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13502050</v>
      </c>
      <c r="C5" s="6">
        <v>15085482</v>
      </c>
      <c r="D5" s="23">
        <v>15853885</v>
      </c>
      <c r="E5" s="24">
        <v>17000000</v>
      </c>
      <c r="F5" s="6">
        <v>17000000</v>
      </c>
      <c r="G5" s="25">
        <v>17000000</v>
      </c>
      <c r="H5" s="26">
        <v>22122521</v>
      </c>
      <c r="I5" s="24">
        <v>18084600</v>
      </c>
      <c r="J5" s="6">
        <v>19893060</v>
      </c>
      <c r="K5" s="25">
        <v>21882366</v>
      </c>
    </row>
    <row r="6" spans="1:11" ht="13.5">
      <c r="A6" s="22" t="s">
        <v>18</v>
      </c>
      <c r="B6" s="6">
        <v>36535690</v>
      </c>
      <c r="C6" s="6">
        <v>43199192</v>
      </c>
      <c r="D6" s="23">
        <v>48518267</v>
      </c>
      <c r="E6" s="24">
        <v>53227175</v>
      </c>
      <c r="F6" s="6">
        <v>53227000</v>
      </c>
      <c r="G6" s="25">
        <v>53227000</v>
      </c>
      <c r="H6" s="26">
        <v>50265636</v>
      </c>
      <c r="I6" s="24">
        <v>56613897</v>
      </c>
      <c r="J6" s="6">
        <v>63536286</v>
      </c>
      <c r="K6" s="25">
        <v>71150814</v>
      </c>
    </row>
    <row r="7" spans="1:11" ht="13.5">
      <c r="A7" s="22" t="s">
        <v>19</v>
      </c>
      <c r="B7" s="6">
        <v>734452</v>
      </c>
      <c r="C7" s="6">
        <v>1133161</v>
      </c>
      <c r="D7" s="23">
        <v>619836</v>
      </c>
      <c r="E7" s="24">
        <v>500000</v>
      </c>
      <c r="F7" s="6">
        <v>500000</v>
      </c>
      <c r="G7" s="25">
        <v>500000</v>
      </c>
      <c r="H7" s="26">
        <v>1025110</v>
      </c>
      <c r="I7" s="24">
        <v>600000</v>
      </c>
      <c r="J7" s="6">
        <v>660000</v>
      </c>
      <c r="K7" s="25">
        <v>726000</v>
      </c>
    </row>
    <row r="8" spans="1:11" ht="13.5">
      <c r="A8" s="22" t="s">
        <v>20</v>
      </c>
      <c r="B8" s="6">
        <v>68902724</v>
      </c>
      <c r="C8" s="6">
        <v>67994377</v>
      </c>
      <c r="D8" s="23">
        <v>62527600</v>
      </c>
      <c r="E8" s="24">
        <v>62602000</v>
      </c>
      <c r="F8" s="6">
        <v>62602000</v>
      </c>
      <c r="G8" s="25">
        <v>62602000</v>
      </c>
      <c r="H8" s="26">
        <v>62602000</v>
      </c>
      <c r="I8" s="24">
        <v>69989000</v>
      </c>
      <c r="J8" s="6">
        <v>75299899</v>
      </c>
      <c r="K8" s="25">
        <v>80757587</v>
      </c>
    </row>
    <row r="9" spans="1:11" ht="13.5">
      <c r="A9" s="22" t="s">
        <v>21</v>
      </c>
      <c r="B9" s="6">
        <v>3214519</v>
      </c>
      <c r="C9" s="6">
        <v>3818423</v>
      </c>
      <c r="D9" s="23">
        <v>2916459</v>
      </c>
      <c r="E9" s="24">
        <v>8068475</v>
      </c>
      <c r="F9" s="6">
        <v>8092250</v>
      </c>
      <c r="G9" s="25">
        <v>8092250</v>
      </c>
      <c r="H9" s="26">
        <v>2480752</v>
      </c>
      <c r="I9" s="24">
        <v>4932000</v>
      </c>
      <c r="J9" s="6">
        <v>5424000</v>
      </c>
      <c r="K9" s="25">
        <v>5966200</v>
      </c>
    </row>
    <row r="10" spans="1:11" ht="25.5">
      <c r="A10" s="27" t="s">
        <v>96</v>
      </c>
      <c r="B10" s="28">
        <f>SUM(B5:B9)</f>
        <v>122889435</v>
      </c>
      <c r="C10" s="29">
        <f aca="true" t="shared" si="0" ref="C10:K10">SUM(C5:C9)</f>
        <v>131230635</v>
      </c>
      <c r="D10" s="30">
        <f t="shared" si="0"/>
        <v>130436047</v>
      </c>
      <c r="E10" s="28">
        <f t="shared" si="0"/>
        <v>141397650</v>
      </c>
      <c r="F10" s="29">
        <f t="shared" si="0"/>
        <v>141421250</v>
      </c>
      <c r="G10" s="31">
        <f t="shared" si="0"/>
        <v>141421250</v>
      </c>
      <c r="H10" s="32">
        <f t="shared" si="0"/>
        <v>138496019</v>
      </c>
      <c r="I10" s="28">
        <f t="shared" si="0"/>
        <v>150219497</v>
      </c>
      <c r="J10" s="29">
        <f t="shared" si="0"/>
        <v>164813245</v>
      </c>
      <c r="K10" s="31">
        <f t="shared" si="0"/>
        <v>180482967</v>
      </c>
    </row>
    <row r="11" spans="1:11" ht="13.5">
      <c r="A11" s="22" t="s">
        <v>22</v>
      </c>
      <c r="B11" s="6">
        <v>52325818</v>
      </c>
      <c r="C11" s="6">
        <v>57697085</v>
      </c>
      <c r="D11" s="23">
        <v>58384699</v>
      </c>
      <c r="E11" s="24">
        <v>59122346</v>
      </c>
      <c r="F11" s="6">
        <v>59620326</v>
      </c>
      <c r="G11" s="25">
        <v>59620326</v>
      </c>
      <c r="H11" s="26">
        <v>61986054</v>
      </c>
      <c r="I11" s="24">
        <v>63593913</v>
      </c>
      <c r="J11" s="6">
        <v>69953203</v>
      </c>
      <c r="K11" s="25">
        <v>76948424</v>
      </c>
    </row>
    <row r="12" spans="1:11" ht="13.5">
      <c r="A12" s="22" t="s">
        <v>23</v>
      </c>
      <c r="B12" s="6">
        <v>4441088</v>
      </c>
      <c r="C12" s="6">
        <v>4663463</v>
      </c>
      <c r="D12" s="23">
        <v>4782759</v>
      </c>
      <c r="E12" s="24">
        <v>6135000</v>
      </c>
      <c r="F12" s="6">
        <v>6135000</v>
      </c>
      <c r="G12" s="25">
        <v>6135000</v>
      </c>
      <c r="H12" s="26">
        <v>5424812</v>
      </c>
      <c r="I12" s="24">
        <v>6562500</v>
      </c>
      <c r="J12" s="6">
        <v>7218750</v>
      </c>
      <c r="K12" s="25">
        <v>7940625</v>
      </c>
    </row>
    <row r="13" spans="1:11" ht="13.5">
      <c r="A13" s="22" t="s">
        <v>97</v>
      </c>
      <c r="B13" s="6">
        <v>22971250</v>
      </c>
      <c r="C13" s="6">
        <v>26178605</v>
      </c>
      <c r="D13" s="23">
        <v>26782816</v>
      </c>
      <c r="E13" s="24">
        <v>19669000</v>
      </c>
      <c r="F13" s="6">
        <v>19669000</v>
      </c>
      <c r="G13" s="25">
        <v>19669000</v>
      </c>
      <c r="H13" s="26">
        <v>29045698</v>
      </c>
      <c r="I13" s="24">
        <v>26000000</v>
      </c>
      <c r="J13" s="6">
        <v>26000000</v>
      </c>
      <c r="K13" s="25">
        <v>26000000</v>
      </c>
    </row>
    <row r="14" spans="1:11" ht="13.5">
      <c r="A14" s="22" t="s">
        <v>24</v>
      </c>
      <c r="B14" s="6">
        <v>3545878</v>
      </c>
      <c r="C14" s="6">
        <v>2562439</v>
      </c>
      <c r="D14" s="23">
        <v>3932200</v>
      </c>
      <c r="E14" s="24">
        <v>2178000</v>
      </c>
      <c r="F14" s="6">
        <v>2878000</v>
      </c>
      <c r="G14" s="25">
        <v>2878000</v>
      </c>
      <c r="H14" s="26">
        <v>7812659</v>
      </c>
      <c r="I14" s="24">
        <v>2958000</v>
      </c>
      <c r="J14" s="6">
        <v>3254000</v>
      </c>
      <c r="K14" s="25">
        <v>3579000</v>
      </c>
    </row>
    <row r="15" spans="1:11" ht="13.5">
      <c r="A15" s="22" t="s">
        <v>25</v>
      </c>
      <c r="B15" s="6">
        <v>39089028</v>
      </c>
      <c r="C15" s="6">
        <v>38741949</v>
      </c>
      <c r="D15" s="23">
        <v>41926022</v>
      </c>
      <c r="E15" s="24">
        <v>40239500</v>
      </c>
      <c r="F15" s="6">
        <v>39279500</v>
      </c>
      <c r="G15" s="25">
        <v>39279500</v>
      </c>
      <c r="H15" s="26">
        <v>36437704</v>
      </c>
      <c r="I15" s="24">
        <v>42235000</v>
      </c>
      <c r="J15" s="6">
        <v>46458800</v>
      </c>
      <c r="K15" s="25">
        <v>51104180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32593805</v>
      </c>
      <c r="C17" s="6">
        <v>36144742</v>
      </c>
      <c r="D17" s="23">
        <v>46223254</v>
      </c>
      <c r="E17" s="24">
        <v>39280290</v>
      </c>
      <c r="F17" s="6">
        <v>44263891</v>
      </c>
      <c r="G17" s="25">
        <v>44263891</v>
      </c>
      <c r="H17" s="26">
        <v>42193531</v>
      </c>
      <c r="I17" s="24">
        <v>39431909</v>
      </c>
      <c r="J17" s="6">
        <v>42765900</v>
      </c>
      <c r="K17" s="25">
        <v>47041891</v>
      </c>
    </row>
    <row r="18" spans="1:11" ht="13.5">
      <c r="A18" s="34" t="s">
        <v>28</v>
      </c>
      <c r="B18" s="35">
        <f>SUM(B11:B17)</f>
        <v>154966867</v>
      </c>
      <c r="C18" s="36">
        <f aca="true" t="shared" si="1" ref="C18:K18">SUM(C11:C17)</f>
        <v>165988283</v>
      </c>
      <c r="D18" s="37">
        <f t="shared" si="1"/>
        <v>182031750</v>
      </c>
      <c r="E18" s="35">
        <f t="shared" si="1"/>
        <v>166624136</v>
      </c>
      <c r="F18" s="36">
        <f t="shared" si="1"/>
        <v>171845717</v>
      </c>
      <c r="G18" s="38">
        <f t="shared" si="1"/>
        <v>171845717</v>
      </c>
      <c r="H18" s="39">
        <f t="shared" si="1"/>
        <v>182900458</v>
      </c>
      <c r="I18" s="35">
        <f t="shared" si="1"/>
        <v>180781322</v>
      </c>
      <c r="J18" s="36">
        <f t="shared" si="1"/>
        <v>195650653</v>
      </c>
      <c r="K18" s="38">
        <f t="shared" si="1"/>
        <v>212614120</v>
      </c>
    </row>
    <row r="19" spans="1:11" ht="13.5">
      <c r="A19" s="34" t="s">
        <v>29</v>
      </c>
      <c r="B19" s="40">
        <f>+B10-B18</f>
        <v>-32077432</v>
      </c>
      <c r="C19" s="41">
        <f aca="true" t="shared" si="2" ref="C19:K19">+C10-C18</f>
        <v>-34757648</v>
      </c>
      <c r="D19" s="42">
        <f t="shared" si="2"/>
        <v>-51595703</v>
      </c>
      <c r="E19" s="40">
        <f t="shared" si="2"/>
        <v>-25226486</v>
      </c>
      <c r="F19" s="41">
        <f t="shared" si="2"/>
        <v>-30424467</v>
      </c>
      <c r="G19" s="43">
        <f t="shared" si="2"/>
        <v>-30424467</v>
      </c>
      <c r="H19" s="44">
        <f t="shared" si="2"/>
        <v>-44404439</v>
      </c>
      <c r="I19" s="40">
        <f t="shared" si="2"/>
        <v>-30561825</v>
      </c>
      <c r="J19" s="41">
        <f t="shared" si="2"/>
        <v>-30837408</v>
      </c>
      <c r="K19" s="43">
        <f t="shared" si="2"/>
        <v>-32131153</v>
      </c>
    </row>
    <row r="20" spans="1:11" ht="13.5">
      <c r="A20" s="22" t="s">
        <v>30</v>
      </c>
      <c r="B20" s="24">
        <v>24378042</v>
      </c>
      <c r="C20" s="6">
        <v>33793913</v>
      </c>
      <c r="D20" s="23">
        <v>33834757</v>
      </c>
      <c r="E20" s="24">
        <v>51704000</v>
      </c>
      <c r="F20" s="6">
        <v>51704000</v>
      </c>
      <c r="G20" s="25">
        <v>51704000</v>
      </c>
      <c r="H20" s="26">
        <v>36844151</v>
      </c>
      <c r="I20" s="24">
        <v>23837500</v>
      </c>
      <c r="J20" s="6">
        <v>19688650</v>
      </c>
      <c r="K20" s="25">
        <v>22095515</v>
      </c>
    </row>
    <row r="21" spans="1:11" ht="13.5">
      <c r="A21" s="22" t="s">
        <v>98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99</v>
      </c>
      <c r="B22" s="51">
        <f>SUM(B19:B21)</f>
        <v>-7699390</v>
      </c>
      <c r="C22" s="52">
        <f aca="true" t="shared" si="3" ref="C22:K22">SUM(C19:C21)</f>
        <v>-963735</v>
      </c>
      <c r="D22" s="53">
        <f t="shared" si="3"/>
        <v>-17760946</v>
      </c>
      <c r="E22" s="51">
        <f t="shared" si="3"/>
        <v>26477514</v>
      </c>
      <c r="F22" s="52">
        <f t="shared" si="3"/>
        <v>21279533</v>
      </c>
      <c r="G22" s="54">
        <f t="shared" si="3"/>
        <v>21279533</v>
      </c>
      <c r="H22" s="55">
        <f t="shared" si="3"/>
        <v>-7560288</v>
      </c>
      <c r="I22" s="51">
        <f t="shared" si="3"/>
        <v>-6724325</v>
      </c>
      <c r="J22" s="52">
        <f t="shared" si="3"/>
        <v>-11148758</v>
      </c>
      <c r="K22" s="54">
        <f t="shared" si="3"/>
        <v>-10035638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-7699390</v>
      </c>
      <c r="C24" s="41">
        <f aca="true" t="shared" si="4" ref="C24:K24">SUM(C22:C23)</f>
        <v>-963735</v>
      </c>
      <c r="D24" s="42">
        <f t="shared" si="4"/>
        <v>-17760946</v>
      </c>
      <c r="E24" s="40">
        <f t="shared" si="4"/>
        <v>26477514</v>
      </c>
      <c r="F24" s="41">
        <f t="shared" si="4"/>
        <v>21279533</v>
      </c>
      <c r="G24" s="43">
        <f t="shared" si="4"/>
        <v>21279533</v>
      </c>
      <c r="H24" s="44">
        <f t="shared" si="4"/>
        <v>-7560288</v>
      </c>
      <c r="I24" s="40">
        <f t="shared" si="4"/>
        <v>-6724325</v>
      </c>
      <c r="J24" s="41">
        <f t="shared" si="4"/>
        <v>-11148758</v>
      </c>
      <c r="K24" s="43">
        <f t="shared" si="4"/>
        <v>-10035638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27583756</v>
      </c>
      <c r="C27" s="7">
        <v>32305535</v>
      </c>
      <c r="D27" s="64">
        <v>33331179</v>
      </c>
      <c r="E27" s="65">
        <v>51964000</v>
      </c>
      <c r="F27" s="7">
        <v>51964000</v>
      </c>
      <c r="G27" s="66">
        <v>51964000</v>
      </c>
      <c r="H27" s="67">
        <v>0</v>
      </c>
      <c r="I27" s="65">
        <v>22672000</v>
      </c>
      <c r="J27" s="7">
        <v>20883000</v>
      </c>
      <c r="K27" s="66">
        <v>21416000</v>
      </c>
    </row>
    <row r="28" spans="1:11" ht="13.5">
      <c r="A28" s="68" t="s">
        <v>30</v>
      </c>
      <c r="B28" s="6">
        <v>25416704</v>
      </c>
      <c r="C28" s="6">
        <v>30404481</v>
      </c>
      <c r="D28" s="23">
        <v>30770993</v>
      </c>
      <c r="E28" s="24">
        <v>51704000</v>
      </c>
      <c r="F28" s="6">
        <v>51874000</v>
      </c>
      <c r="G28" s="25">
        <v>51874000</v>
      </c>
      <c r="H28" s="26">
        <v>0</v>
      </c>
      <c r="I28" s="24">
        <v>22645000</v>
      </c>
      <c r="J28" s="6">
        <v>18863000</v>
      </c>
      <c r="K28" s="25">
        <v>21236000</v>
      </c>
    </row>
    <row r="29" spans="1:11" ht="13.5">
      <c r="A29" s="22" t="s">
        <v>101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2167052</v>
      </c>
      <c r="C31" s="6">
        <v>1901054</v>
      </c>
      <c r="D31" s="23">
        <v>2560186</v>
      </c>
      <c r="E31" s="24">
        <v>260000</v>
      </c>
      <c r="F31" s="6">
        <v>90000</v>
      </c>
      <c r="G31" s="25">
        <v>90000</v>
      </c>
      <c r="H31" s="26">
        <v>0</v>
      </c>
      <c r="I31" s="24">
        <v>27000</v>
      </c>
      <c r="J31" s="6">
        <v>2020000</v>
      </c>
      <c r="K31" s="25">
        <v>180000</v>
      </c>
    </row>
    <row r="32" spans="1:11" ht="13.5">
      <c r="A32" s="34" t="s">
        <v>36</v>
      </c>
      <c r="B32" s="7">
        <f>SUM(B28:B31)</f>
        <v>27583756</v>
      </c>
      <c r="C32" s="7">
        <f aca="true" t="shared" si="5" ref="C32:K32">SUM(C28:C31)</f>
        <v>32305535</v>
      </c>
      <c r="D32" s="64">
        <f t="shared" si="5"/>
        <v>33331179</v>
      </c>
      <c r="E32" s="65">
        <f t="shared" si="5"/>
        <v>51964000</v>
      </c>
      <c r="F32" s="7">
        <f t="shared" si="5"/>
        <v>51964000</v>
      </c>
      <c r="G32" s="66">
        <f t="shared" si="5"/>
        <v>51964000</v>
      </c>
      <c r="H32" s="67">
        <f t="shared" si="5"/>
        <v>0</v>
      </c>
      <c r="I32" s="65">
        <f t="shared" si="5"/>
        <v>22672000</v>
      </c>
      <c r="J32" s="7">
        <f t="shared" si="5"/>
        <v>20883000</v>
      </c>
      <c r="K32" s="66">
        <f t="shared" si="5"/>
        <v>21416000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22251136</v>
      </c>
      <c r="C35" s="6">
        <v>22467013</v>
      </c>
      <c r="D35" s="23">
        <v>28447470</v>
      </c>
      <c r="E35" s="24">
        <v>7550000</v>
      </c>
      <c r="F35" s="6">
        <v>7548000</v>
      </c>
      <c r="G35" s="25">
        <v>7548000</v>
      </c>
      <c r="H35" s="26">
        <v>42196129</v>
      </c>
      <c r="I35" s="24">
        <v>38550000</v>
      </c>
      <c r="J35" s="6">
        <v>43580000</v>
      </c>
      <c r="K35" s="25">
        <v>47463000</v>
      </c>
    </row>
    <row r="36" spans="1:11" ht="13.5">
      <c r="A36" s="22" t="s">
        <v>39</v>
      </c>
      <c r="B36" s="6">
        <v>472899654</v>
      </c>
      <c r="C36" s="6">
        <v>581522483</v>
      </c>
      <c r="D36" s="23">
        <v>585113590</v>
      </c>
      <c r="E36" s="24">
        <v>526293500</v>
      </c>
      <c r="F36" s="6">
        <v>585601691</v>
      </c>
      <c r="G36" s="25">
        <v>585601691</v>
      </c>
      <c r="H36" s="26">
        <v>597586078</v>
      </c>
      <c r="I36" s="24">
        <v>594800000</v>
      </c>
      <c r="J36" s="6">
        <v>651880000</v>
      </c>
      <c r="K36" s="25">
        <v>714668000</v>
      </c>
    </row>
    <row r="37" spans="1:11" ht="13.5">
      <c r="A37" s="22" t="s">
        <v>40</v>
      </c>
      <c r="B37" s="6">
        <v>37543996</v>
      </c>
      <c r="C37" s="6">
        <v>37108349</v>
      </c>
      <c r="D37" s="23">
        <v>68105774</v>
      </c>
      <c r="E37" s="24">
        <v>24862000</v>
      </c>
      <c r="F37" s="6">
        <v>25912000</v>
      </c>
      <c r="G37" s="25">
        <v>25912000</v>
      </c>
      <c r="H37" s="26">
        <v>115885351</v>
      </c>
      <c r="I37" s="24">
        <v>31000000</v>
      </c>
      <c r="J37" s="6">
        <v>6000000</v>
      </c>
      <c r="K37" s="25">
        <v>5200000</v>
      </c>
    </row>
    <row r="38" spans="1:11" ht="13.5">
      <c r="A38" s="22" t="s">
        <v>41</v>
      </c>
      <c r="B38" s="6">
        <v>31568246</v>
      </c>
      <c r="C38" s="6">
        <v>27052274</v>
      </c>
      <c r="D38" s="23">
        <v>25820262</v>
      </c>
      <c r="E38" s="24">
        <v>20280000</v>
      </c>
      <c r="F38" s="6">
        <v>20280000</v>
      </c>
      <c r="G38" s="25">
        <v>20280000</v>
      </c>
      <c r="H38" s="26">
        <v>18304955</v>
      </c>
      <c r="I38" s="24">
        <v>25560000</v>
      </c>
      <c r="J38" s="6">
        <v>24565000</v>
      </c>
      <c r="K38" s="25">
        <v>23995000</v>
      </c>
    </row>
    <row r="39" spans="1:11" ht="13.5">
      <c r="A39" s="22" t="s">
        <v>42</v>
      </c>
      <c r="B39" s="6">
        <v>426038548</v>
      </c>
      <c r="C39" s="6">
        <v>539828873</v>
      </c>
      <c r="D39" s="23">
        <v>519635024</v>
      </c>
      <c r="E39" s="24">
        <v>488701500</v>
      </c>
      <c r="F39" s="6">
        <v>546957691</v>
      </c>
      <c r="G39" s="25">
        <v>546957691</v>
      </c>
      <c r="H39" s="26">
        <v>505591901</v>
      </c>
      <c r="I39" s="24">
        <v>576790000</v>
      </c>
      <c r="J39" s="6">
        <v>664895000</v>
      </c>
      <c r="K39" s="25">
        <v>732936000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21746142</v>
      </c>
      <c r="C42" s="6">
        <v>24435378</v>
      </c>
      <c r="D42" s="23">
        <v>32353551</v>
      </c>
      <c r="E42" s="24">
        <v>44152000</v>
      </c>
      <c r="F42" s="6">
        <v>47622395</v>
      </c>
      <c r="G42" s="25">
        <v>47622395</v>
      </c>
      <c r="H42" s="26">
        <v>38582756</v>
      </c>
      <c r="I42" s="24">
        <v>15738260</v>
      </c>
      <c r="J42" s="6">
        <v>10779381</v>
      </c>
      <c r="K42" s="25">
        <v>12294917</v>
      </c>
    </row>
    <row r="43" spans="1:11" ht="13.5">
      <c r="A43" s="22" t="s">
        <v>45</v>
      </c>
      <c r="B43" s="6">
        <v>-28722934</v>
      </c>
      <c r="C43" s="6">
        <v>-26718533</v>
      </c>
      <c r="D43" s="23">
        <v>-32788615</v>
      </c>
      <c r="E43" s="24">
        <v>-47714000</v>
      </c>
      <c r="F43" s="6">
        <v>-47713600</v>
      </c>
      <c r="G43" s="25">
        <v>-47713600</v>
      </c>
      <c r="H43" s="26">
        <v>-31056101</v>
      </c>
      <c r="I43" s="24">
        <v>-23837000</v>
      </c>
      <c r="J43" s="6">
        <v>-19688000</v>
      </c>
      <c r="K43" s="25">
        <v>-22095000</v>
      </c>
    </row>
    <row r="44" spans="1:11" ht="13.5">
      <c r="A44" s="22" t="s">
        <v>46</v>
      </c>
      <c r="B44" s="6">
        <v>484201</v>
      </c>
      <c r="C44" s="6">
        <v>149000</v>
      </c>
      <c r="D44" s="23">
        <v>-486500</v>
      </c>
      <c r="E44" s="24">
        <v>-830000</v>
      </c>
      <c r="F44" s="6">
        <v>-830000</v>
      </c>
      <c r="G44" s="25">
        <v>-830000</v>
      </c>
      <c r="H44" s="26">
        <v>-1465685</v>
      </c>
      <c r="I44" s="24">
        <v>-830000</v>
      </c>
      <c r="J44" s="6">
        <v>-830000</v>
      </c>
      <c r="K44" s="25">
        <v>-830000</v>
      </c>
    </row>
    <row r="45" spans="1:11" ht="13.5">
      <c r="A45" s="34" t="s">
        <v>47</v>
      </c>
      <c r="B45" s="7">
        <v>6355429</v>
      </c>
      <c r="C45" s="7">
        <v>4221275</v>
      </c>
      <c r="D45" s="64">
        <v>3300468</v>
      </c>
      <c r="E45" s="65">
        <v>3558000</v>
      </c>
      <c r="F45" s="7">
        <v>2379023</v>
      </c>
      <c r="G45" s="66">
        <v>2379023</v>
      </c>
      <c r="H45" s="67">
        <v>11135395</v>
      </c>
      <c r="I45" s="65">
        <v>-1012740</v>
      </c>
      <c r="J45" s="7">
        <v>-10751359</v>
      </c>
      <c r="K45" s="66">
        <v>-21381442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7327192</v>
      </c>
      <c r="C48" s="6">
        <v>5170254</v>
      </c>
      <c r="D48" s="23">
        <v>4253167</v>
      </c>
      <c r="E48" s="24">
        <v>4350000</v>
      </c>
      <c r="F48" s="6">
        <v>4350000</v>
      </c>
      <c r="G48" s="25">
        <v>4350000</v>
      </c>
      <c r="H48" s="26">
        <v>11129884</v>
      </c>
      <c r="I48" s="24">
        <v>3250000</v>
      </c>
      <c r="J48" s="6">
        <v>4750000</v>
      </c>
      <c r="K48" s="25">
        <v>4750000</v>
      </c>
    </row>
    <row r="49" spans="1:11" ht="13.5">
      <c r="A49" s="22" t="s">
        <v>50</v>
      </c>
      <c r="B49" s="6">
        <f>+B75</f>
        <v>22576298.753634665</v>
      </c>
      <c r="C49" s="6">
        <f aca="true" t="shared" si="6" ref="C49:K49">+C75</f>
        <v>18547535.022288848</v>
      </c>
      <c r="D49" s="23">
        <f t="shared" si="6"/>
        <v>45830193.55802463</v>
      </c>
      <c r="E49" s="24">
        <f t="shared" si="6"/>
        <v>433736.3074721284</v>
      </c>
      <c r="F49" s="6">
        <f t="shared" si="6"/>
        <v>249209.5608912548</v>
      </c>
      <c r="G49" s="25">
        <f t="shared" si="6"/>
        <v>249209.5608912548</v>
      </c>
      <c r="H49" s="26">
        <f t="shared" si="6"/>
        <v>70405910.40664978</v>
      </c>
      <c r="I49" s="24">
        <f t="shared" si="6"/>
        <v>-300027.65627362207</v>
      </c>
      <c r="J49" s="6">
        <f t="shared" si="6"/>
        <v>-27857128.954856887</v>
      </c>
      <c r="K49" s="25">
        <f t="shared" si="6"/>
        <v>-31682173.414536327</v>
      </c>
    </row>
    <row r="50" spans="1:11" ht="13.5">
      <c r="A50" s="34" t="s">
        <v>51</v>
      </c>
      <c r="B50" s="7">
        <f>+B48-B49</f>
        <v>-15249106.753634665</v>
      </c>
      <c r="C50" s="7">
        <f aca="true" t="shared" si="7" ref="C50:K50">+C48-C49</f>
        <v>-13377281.022288848</v>
      </c>
      <c r="D50" s="64">
        <f t="shared" si="7"/>
        <v>-41577026.55802463</v>
      </c>
      <c r="E50" s="65">
        <f t="shared" si="7"/>
        <v>3916263.6925278716</v>
      </c>
      <c r="F50" s="7">
        <f t="shared" si="7"/>
        <v>4100790.439108745</v>
      </c>
      <c r="G50" s="66">
        <f t="shared" si="7"/>
        <v>4100790.439108745</v>
      </c>
      <c r="H50" s="67">
        <f t="shared" si="7"/>
        <v>-59276026.40664978</v>
      </c>
      <c r="I50" s="65">
        <f t="shared" si="7"/>
        <v>3550027.656273622</v>
      </c>
      <c r="J50" s="7">
        <f t="shared" si="7"/>
        <v>32607128.954856887</v>
      </c>
      <c r="K50" s="66">
        <f t="shared" si="7"/>
        <v>36432173.41453633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405133393</v>
      </c>
      <c r="C53" s="6">
        <v>580573895</v>
      </c>
      <c r="D53" s="23">
        <v>584160719</v>
      </c>
      <c r="E53" s="24">
        <v>499394000</v>
      </c>
      <c r="F53" s="6">
        <v>584502191</v>
      </c>
      <c r="G53" s="25">
        <v>584502191</v>
      </c>
      <c r="H53" s="26">
        <v>455822223</v>
      </c>
      <c r="I53" s="24">
        <v>22672000</v>
      </c>
      <c r="J53" s="6">
        <v>20883000</v>
      </c>
      <c r="K53" s="25">
        <v>21416000</v>
      </c>
    </row>
    <row r="54" spans="1:11" ht="13.5">
      <c r="A54" s="22" t="s">
        <v>97</v>
      </c>
      <c r="B54" s="6">
        <v>22971250</v>
      </c>
      <c r="C54" s="6">
        <v>26178605</v>
      </c>
      <c r="D54" s="23">
        <v>26782816</v>
      </c>
      <c r="E54" s="24">
        <v>19669000</v>
      </c>
      <c r="F54" s="6">
        <v>19669000</v>
      </c>
      <c r="G54" s="25">
        <v>19669000</v>
      </c>
      <c r="H54" s="26">
        <v>29045698</v>
      </c>
      <c r="I54" s="24">
        <v>26000000</v>
      </c>
      <c r="J54" s="6">
        <v>26000000</v>
      </c>
      <c r="K54" s="25">
        <v>26000000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35712000</v>
      </c>
      <c r="F55" s="6">
        <v>35712000</v>
      </c>
      <c r="G55" s="25">
        <v>35712000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7064671</v>
      </c>
      <c r="C56" s="6">
        <v>6459845</v>
      </c>
      <c r="D56" s="23">
        <v>7781985</v>
      </c>
      <c r="E56" s="24">
        <v>8324000</v>
      </c>
      <c r="F56" s="6">
        <v>7367000</v>
      </c>
      <c r="G56" s="25">
        <v>7367000</v>
      </c>
      <c r="H56" s="26">
        <v>0</v>
      </c>
      <c r="I56" s="24">
        <v>8340000</v>
      </c>
      <c r="J56" s="6">
        <v>9175000</v>
      </c>
      <c r="K56" s="25">
        <v>10092000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10339092</v>
      </c>
      <c r="C59" s="6">
        <v>11800797</v>
      </c>
      <c r="D59" s="23">
        <v>13088346</v>
      </c>
      <c r="E59" s="24">
        <v>15129268</v>
      </c>
      <c r="F59" s="6">
        <v>12258927</v>
      </c>
      <c r="G59" s="25">
        <v>12258927</v>
      </c>
      <c r="H59" s="26">
        <v>12598340</v>
      </c>
      <c r="I59" s="24">
        <v>12598340</v>
      </c>
      <c r="J59" s="6">
        <v>12598340</v>
      </c>
      <c r="K59" s="25">
        <v>12598340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514</v>
      </c>
      <c r="C62" s="92">
        <v>514</v>
      </c>
      <c r="D62" s="93">
        <v>514</v>
      </c>
      <c r="E62" s="91">
        <v>514</v>
      </c>
      <c r="F62" s="92">
        <v>514</v>
      </c>
      <c r="G62" s="93">
        <v>514</v>
      </c>
      <c r="H62" s="94">
        <v>514</v>
      </c>
      <c r="I62" s="91">
        <v>514</v>
      </c>
      <c r="J62" s="92">
        <v>514</v>
      </c>
      <c r="K62" s="93">
        <v>514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11021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3081</v>
      </c>
      <c r="C65" s="92">
        <v>3081</v>
      </c>
      <c r="D65" s="93">
        <v>3081</v>
      </c>
      <c r="E65" s="91">
        <v>11949</v>
      </c>
      <c r="F65" s="92">
        <v>3081</v>
      </c>
      <c r="G65" s="93">
        <v>3081</v>
      </c>
      <c r="H65" s="94">
        <v>3081</v>
      </c>
      <c r="I65" s="91">
        <v>3081</v>
      </c>
      <c r="J65" s="92">
        <v>3081</v>
      </c>
      <c r="K65" s="93">
        <v>3081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0.7480870515956197</v>
      </c>
      <c r="C70" s="5">
        <f aca="true" t="shared" si="8" ref="C70:K70">IF(ISERROR(C71/C72),0,(C71/C72))</f>
        <v>0.8781473497533434</v>
      </c>
      <c r="D70" s="5">
        <f t="shared" si="8"/>
        <v>0.734964256656595</v>
      </c>
      <c r="E70" s="5">
        <f t="shared" si="8"/>
        <v>0.8915659231319679</v>
      </c>
      <c r="F70" s="5">
        <f t="shared" si="8"/>
        <v>0.9381666931237482</v>
      </c>
      <c r="G70" s="5">
        <f t="shared" si="8"/>
        <v>0.9381666931237482</v>
      </c>
      <c r="H70" s="5">
        <f t="shared" si="8"/>
        <v>0.7759943820180978</v>
      </c>
      <c r="I70" s="5">
        <f t="shared" si="8"/>
        <v>0.865715075893532</v>
      </c>
      <c r="J70" s="5">
        <f t="shared" si="8"/>
        <v>0.8534319209053737</v>
      </c>
      <c r="K70" s="5">
        <f t="shared" si="8"/>
        <v>0.8425542718898779</v>
      </c>
    </row>
    <row r="71" spans="1:11" ht="12.75" hidden="1">
      <c r="A71" s="1" t="s">
        <v>103</v>
      </c>
      <c r="B71" s="1">
        <f>+B83</f>
        <v>39806989</v>
      </c>
      <c r="C71" s="1">
        <f aca="true" t="shared" si="9" ref="C71:K71">+C83</f>
        <v>54492272</v>
      </c>
      <c r="D71" s="1">
        <f t="shared" si="9"/>
        <v>49440229</v>
      </c>
      <c r="E71" s="1">
        <f t="shared" si="9"/>
        <v>65972000</v>
      </c>
      <c r="F71" s="1">
        <f t="shared" si="9"/>
        <v>69442395</v>
      </c>
      <c r="G71" s="1">
        <f t="shared" si="9"/>
        <v>69442395</v>
      </c>
      <c r="H71" s="1">
        <f t="shared" si="9"/>
        <v>57806657</v>
      </c>
      <c r="I71" s="1">
        <f t="shared" si="9"/>
        <v>68894036</v>
      </c>
      <c r="J71" s="1">
        <f t="shared" si="9"/>
        <v>75783343</v>
      </c>
      <c r="K71" s="1">
        <f t="shared" si="9"/>
        <v>83361376</v>
      </c>
    </row>
    <row r="72" spans="1:11" ht="12.75" hidden="1">
      <c r="A72" s="1" t="s">
        <v>104</v>
      </c>
      <c r="B72" s="1">
        <f>+B77</f>
        <v>53211707</v>
      </c>
      <c r="C72" s="1">
        <f aca="true" t="shared" si="10" ref="C72:K72">+C77</f>
        <v>62053677</v>
      </c>
      <c r="D72" s="1">
        <f t="shared" si="10"/>
        <v>67268889</v>
      </c>
      <c r="E72" s="1">
        <f t="shared" si="10"/>
        <v>73995650</v>
      </c>
      <c r="F72" s="1">
        <f t="shared" si="10"/>
        <v>74019250</v>
      </c>
      <c r="G72" s="1">
        <f t="shared" si="10"/>
        <v>74019250</v>
      </c>
      <c r="H72" s="1">
        <f t="shared" si="10"/>
        <v>74493654</v>
      </c>
      <c r="I72" s="1">
        <f t="shared" si="10"/>
        <v>79580497</v>
      </c>
      <c r="J72" s="1">
        <f t="shared" si="10"/>
        <v>88798346</v>
      </c>
      <c r="K72" s="1">
        <f t="shared" si="10"/>
        <v>98938880</v>
      </c>
    </row>
    <row r="73" spans="1:11" ht="12.75" hidden="1">
      <c r="A73" s="1" t="s">
        <v>105</v>
      </c>
      <c r="B73" s="1">
        <f>+B74</f>
        <v>7577182.166666664</v>
      </c>
      <c r="C73" s="1">
        <f aca="true" t="shared" si="11" ref="C73:K73">+(C78+C80+C81+C82)-(B78+B80+B81+B82)</f>
        <v>2208745</v>
      </c>
      <c r="D73" s="1">
        <f t="shared" si="11"/>
        <v>6951625</v>
      </c>
      <c r="E73" s="1">
        <f t="shared" si="11"/>
        <v>-20516118</v>
      </c>
      <c r="F73" s="1">
        <f>+(F78+F80+F81+F82)-(D78+D80+D81+D82)</f>
        <v>-20518118</v>
      </c>
      <c r="G73" s="1">
        <f>+(G78+G80+G81+G82)-(D78+D80+D81+D82)</f>
        <v>-20518118</v>
      </c>
      <c r="H73" s="1">
        <f>+(H78+H80+H81+H82)-(D78+D80+D81+D82)</f>
        <v>5873202</v>
      </c>
      <c r="I73" s="1">
        <f>+(I78+I80+I81+I82)-(E78+E80+E81+E82)</f>
        <v>31000000</v>
      </c>
      <c r="J73" s="1">
        <f t="shared" si="11"/>
        <v>3500000</v>
      </c>
      <c r="K73" s="1">
        <f t="shared" si="11"/>
        <v>3850000</v>
      </c>
    </row>
    <row r="74" spans="1:11" ht="12.75" hidden="1">
      <c r="A74" s="1" t="s">
        <v>106</v>
      </c>
      <c r="B74" s="1">
        <f>+TREND(C74:E74)</f>
        <v>7577182.166666664</v>
      </c>
      <c r="C74" s="1">
        <f>+C73</f>
        <v>2208745</v>
      </c>
      <c r="D74" s="1">
        <f aca="true" t="shared" si="12" ref="D74:K74">+D73</f>
        <v>6951625</v>
      </c>
      <c r="E74" s="1">
        <f t="shared" si="12"/>
        <v>-20516118</v>
      </c>
      <c r="F74" s="1">
        <f t="shared" si="12"/>
        <v>-20518118</v>
      </c>
      <c r="G74" s="1">
        <f t="shared" si="12"/>
        <v>-20518118</v>
      </c>
      <c r="H74" s="1">
        <f t="shared" si="12"/>
        <v>5873202</v>
      </c>
      <c r="I74" s="1">
        <f t="shared" si="12"/>
        <v>31000000</v>
      </c>
      <c r="J74" s="1">
        <f t="shared" si="12"/>
        <v>3500000</v>
      </c>
      <c r="K74" s="1">
        <f t="shared" si="12"/>
        <v>3850000</v>
      </c>
    </row>
    <row r="75" spans="1:11" ht="12.75" hidden="1">
      <c r="A75" s="1" t="s">
        <v>107</v>
      </c>
      <c r="B75" s="1">
        <f>+B84-(((B80+B81+B78)*B70)-B79)</f>
        <v>22576298.753634665</v>
      </c>
      <c r="C75" s="1">
        <f aca="true" t="shared" si="13" ref="C75:K75">+C84-(((C80+C81+C78)*C70)-C79)</f>
        <v>18547535.022288848</v>
      </c>
      <c r="D75" s="1">
        <f t="shared" si="13"/>
        <v>45830193.55802463</v>
      </c>
      <c r="E75" s="1">
        <f t="shared" si="13"/>
        <v>433736.3074721284</v>
      </c>
      <c r="F75" s="1">
        <f t="shared" si="13"/>
        <v>249209.5608912548</v>
      </c>
      <c r="G75" s="1">
        <f t="shared" si="13"/>
        <v>249209.5608912548</v>
      </c>
      <c r="H75" s="1">
        <f t="shared" si="13"/>
        <v>70405910.40664978</v>
      </c>
      <c r="I75" s="1">
        <f t="shared" si="13"/>
        <v>-300027.65627362207</v>
      </c>
      <c r="J75" s="1">
        <f t="shared" si="13"/>
        <v>-27857128.954856887</v>
      </c>
      <c r="K75" s="1">
        <f t="shared" si="13"/>
        <v>-31682173.414536327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53211707</v>
      </c>
      <c r="C77" s="3">
        <v>62053677</v>
      </c>
      <c r="D77" s="3">
        <v>67268889</v>
      </c>
      <c r="E77" s="3">
        <v>73995650</v>
      </c>
      <c r="F77" s="3">
        <v>74019250</v>
      </c>
      <c r="G77" s="3">
        <v>74019250</v>
      </c>
      <c r="H77" s="3">
        <v>74493654</v>
      </c>
      <c r="I77" s="3">
        <v>79580497</v>
      </c>
      <c r="J77" s="3">
        <v>88798346</v>
      </c>
      <c r="K77" s="3">
        <v>98938880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34063735</v>
      </c>
      <c r="C79" s="3">
        <v>33971748</v>
      </c>
      <c r="D79" s="3">
        <v>63848664</v>
      </c>
      <c r="E79" s="3">
        <v>4000000</v>
      </c>
      <c r="F79" s="3">
        <v>4000000</v>
      </c>
      <c r="G79" s="3">
        <v>4000000</v>
      </c>
      <c r="H79" s="3">
        <v>93987852</v>
      </c>
      <c r="I79" s="3">
        <v>30000000</v>
      </c>
      <c r="J79" s="3">
        <v>5000000</v>
      </c>
      <c r="K79" s="3">
        <v>4000000</v>
      </c>
    </row>
    <row r="80" spans="1:11" ht="12.75" hidden="1">
      <c r="A80" s="2" t="s">
        <v>67</v>
      </c>
      <c r="B80" s="3">
        <v>9438306</v>
      </c>
      <c r="C80" s="3">
        <v>14927618</v>
      </c>
      <c r="D80" s="3">
        <v>18757502</v>
      </c>
      <c r="E80" s="3">
        <v>4000000</v>
      </c>
      <c r="F80" s="3">
        <v>3998000</v>
      </c>
      <c r="G80" s="3">
        <v>3998000</v>
      </c>
      <c r="H80" s="3">
        <v>0</v>
      </c>
      <c r="I80" s="3">
        <v>35000000</v>
      </c>
      <c r="J80" s="3">
        <v>38500000</v>
      </c>
      <c r="K80" s="3">
        <v>42350000</v>
      </c>
    </row>
    <row r="81" spans="1:11" ht="12.75" hidden="1">
      <c r="A81" s="2" t="s">
        <v>68</v>
      </c>
      <c r="B81" s="3">
        <v>5917442</v>
      </c>
      <c r="C81" s="3">
        <v>2636875</v>
      </c>
      <c r="D81" s="3">
        <v>5758616</v>
      </c>
      <c r="E81" s="3">
        <v>0</v>
      </c>
      <c r="F81" s="3">
        <v>0</v>
      </c>
      <c r="G81" s="3">
        <v>0</v>
      </c>
      <c r="H81" s="3">
        <v>30389320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39806989</v>
      </c>
      <c r="C83" s="3">
        <v>54492272</v>
      </c>
      <c r="D83" s="3">
        <v>49440229</v>
      </c>
      <c r="E83" s="3">
        <v>65972000</v>
      </c>
      <c r="F83" s="3">
        <v>69442395</v>
      </c>
      <c r="G83" s="3">
        <v>69442395</v>
      </c>
      <c r="H83" s="3">
        <v>57806657</v>
      </c>
      <c r="I83" s="3">
        <v>68894036</v>
      </c>
      <c r="J83" s="3">
        <v>75783343</v>
      </c>
      <c r="K83" s="3">
        <v>83361376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56000000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2018-10-17T14:22:18Z</dcterms:created>
  <dcterms:modified xsi:type="dcterms:W3CDTF">2018-10-17T14:23:09Z</dcterms:modified>
  <cp:category/>
  <cp:version/>
  <cp:contentType/>
  <cp:contentStatus/>
</cp:coreProperties>
</file>