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'DC33'!$A$1:$K$69</definedName>
    <definedName name="_xlnm.Print_Area" localSheetId="11">'DC34'!$A$1:$K$69</definedName>
    <definedName name="_xlnm.Print_Area" localSheetId="16">'DC35'!$A$1:$K$69</definedName>
    <definedName name="_xlnm.Print_Area" localSheetId="22">'DC36'!$A$1:$K$69</definedName>
    <definedName name="_xlnm.Print_Area" localSheetId="27">'DC47'!$A$1:$K$69</definedName>
    <definedName name="_xlnm.Print_Area" localSheetId="1">'LIM331'!$A$1:$K$69</definedName>
    <definedName name="_xlnm.Print_Area" localSheetId="2">'LIM332'!$A$1:$K$69</definedName>
    <definedName name="_xlnm.Print_Area" localSheetId="3">'LIM333'!$A$1:$K$69</definedName>
    <definedName name="_xlnm.Print_Area" localSheetId="4">'LIM334'!$A$1:$K$69</definedName>
    <definedName name="_xlnm.Print_Area" localSheetId="5">'LIM335'!$A$1:$K$69</definedName>
    <definedName name="_xlnm.Print_Area" localSheetId="7">'LIM341'!$A$1:$K$69</definedName>
    <definedName name="_xlnm.Print_Area" localSheetId="8">'LIM343'!$A$1:$K$69</definedName>
    <definedName name="_xlnm.Print_Area" localSheetId="9">'LIM344'!$A$1:$K$69</definedName>
    <definedName name="_xlnm.Print_Area" localSheetId="10">'LIM345'!$A$1:$K$69</definedName>
    <definedName name="_xlnm.Print_Area" localSheetId="12">'LIM351'!$A$1:$K$69</definedName>
    <definedName name="_xlnm.Print_Area" localSheetId="13">'LIM353'!$A$1:$K$69</definedName>
    <definedName name="_xlnm.Print_Area" localSheetId="14">'LIM354'!$A$1:$K$69</definedName>
    <definedName name="_xlnm.Print_Area" localSheetId="15">'LIM355'!$A$1:$K$69</definedName>
    <definedName name="_xlnm.Print_Area" localSheetId="17">'LIM361'!$A$1:$K$69</definedName>
    <definedName name="_xlnm.Print_Area" localSheetId="18">'LIM362'!$A$1:$K$69</definedName>
    <definedName name="_xlnm.Print_Area" localSheetId="19">'LIM366'!$A$1:$K$69</definedName>
    <definedName name="_xlnm.Print_Area" localSheetId="20">'LIM367'!$A$1:$K$69</definedName>
    <definedName name="_xlnm.Print_Area" localSheetId="21">'LIM368'!$A$1:$K$69</definedName>
    <definedName name="_xlnm.Print_Area" localSheetId="23">'LIM471'!$A$1:$K$69</definedName>
    <definedName name="_xlnm.Print_Area" localSheetId="24">'LIM472'!$A$1:$K$69</definedName>
    <definedName name="_xlnm.Print_Area" localSheetId="25">'LIM473'!$A$1:$K$69</definedName>
    <definedName name="_xlnm.Print_Area" localSheetId="26">'LIM476'!$A$1:$K$69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<sst xmlns="http://schemas.openxmlformats.org/spreadsheetml/2006/main" count="2492" uniqueCount="112">
  <si>
    <t>Limpopo: Greater Giyani(LIM331) - Table A1 Budget Summary for 4th Quarter ended 30 June 2018 (Figures Finalised as at 2018/10/17)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</si>
  <si>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</si>
  <si>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</si>
  <si>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</si>
  <si>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</si>
  <si>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</si>
  <si>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</si>
  <si>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</si>
  <si>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</si>
  <si>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</si>
  <si>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</si>
  <si>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</si>
  <si>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</si>
  <si>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</si>
  <si>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</si>
  <si>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</si>
  <si>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</si>
  <si>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</si>
  <si>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</si>
  <si>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</si>
  <si>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</si>
  <si>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</si>
  <si>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</si>
  <si>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</si>
  <si>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</si>
  <si>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</si>
  <si>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</si>
  <si>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</si>
  <si>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</si>
  <si>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</si>
  <si>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</si>
  <si>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</si>
  <si>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</si>
  <si>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</si>
  <si>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</si>
  <si>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</si>
  <si>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</si>
  <si>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</si>
  <si>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</si>
  <si>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</si>
  <si>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</si>
  <si>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</si>
  <si>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</si>
  <si>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</si>
  <si>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</si>
  <si>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</si>
  <si>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</si>
  <si>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</si>
  <si>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</si>
  <si>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</si>
  <si>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</si>
  <si>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</si>
  <si>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</si>
  <si>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</si>
  <si>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</si>
  <si>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</si>
  <si>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</si>
  <si>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</si>
  <si>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</si>
  <si>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</si>
  <si>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</si>
  <si>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</si>
  <si>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</si>
  <si>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</si>
  <si>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</si>
  <si>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</si>
  <si>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</si>
  <si>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</si>
  <si>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</si>
  <si>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</si>
  <si>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</si>
  <si>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</si>
  <si>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</si>
  <si>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Limpopo: Greater Letaba(LIM332) - Table A1 Budget Summary for 4th Quarter ended 30 June 2018 (Figures Finalised as at 2018/10/17)</t>
  </si>
  <si>
    <t>Limpopo: Greater Tzaneen(LIM333) - Table A1 Budget Summary for 4th Quarter ended 30 June 2018 (Figures Finalised as at 2018/10/17)</t>
  </si>
  <si>
    <t>Limpopo: Ba-Phalaborwa(LIM334) - Table A1 Budget Summary for 4th Quarter ended 30 June 2018 (Figures Finalised as at 2018/10/17)</t>
  </si>
  <si>
    <t>Limpopo: Maruleng(LIM335) - Table A1 Budget Summary for 4th Quarter ended 30 June 2018 (Figures Finalised as at 2018/10/17)</t>
  </si>
  <si>
    <t>Limpopo: Mopani(DC33) - Table A1 Budget Summary for 4th Quarter ended 30 June 2018 (Figures Finalised as at 2018/10/17)</t>
  </si>
  <si>
    <t>Limpopo: Musina(LIM341) - Table A1 Budget Summary for 4th Quarter ended 30 June 2018 (Figures Finalised as at 2018/10/17)</t>
  </si>
  <si>
    <t>Limpopo: Thulamela(LIM343) - Table A1 Budget Summary for 4th Quarter ended 30 June 2018 (Figures Finalised as at 2018/10/17)</t>
  </si>
  <si>
    <t>Limpopo: Makhado(LIM344) - Table A1 Budget Summary for 4th Quarter ended 30 June 2018 (Figures Finalised as at 2018/10/17)</t>
  </si>
  <si>
    <t>Limpopo: Collins Chabane(LIM345) - Table A1 Budget Summary for 4th Quarter ended 30 June 2018 (Figures Finalised as at 2018/10/17)</t>
  </si>
  <si>
    <t>Limpopo: Vhembe(DC34) - Table A1 Budget Summary for 4th Quarter ended 30 June 2018 (Figures Finalised as at 2018/10/17)</t>
  </si>
  <si>
    <t>Limpopo: Blouberg(LIM351) - Table A1 Budget Summary for 4th Quarter ended 30 June 2018 (Figures Finalised as at 2018/10/17)</t>
  </si>
  <si>
    <t>Limpopo: Molemole(LIM353) - Table A1 Budget Summary for 4th Quarter ended 30 June 2018 (Figures Finalised as at 2018/10/17)</t>
  </si>
  <si>
    <t>Limpopo: Polokwane(LIM354) - Table A1 Budget Summary for 4th Quarter ended 30 June 2018 (Figures Finalised as at 2018/10/17)</t>
  </si>
  <si>
    <t>Limpopo: Lepelle-Nkumpi(LIM355) - Table A1 Budget Summary for 4th Quarter ended 30 June 2018 (Figures Finalised as at 2018/10/17)</t>
  </si>
  <si>
    <t>Limpopo: Capricorn(DC35) - Table A1 Budget Summary for 4th Quarter ended 30 June 2018 (Figures Finalised as at 2018/10/17)</t>
  </si>
  <si>
    <t>Limpopo: Thabazimbi(LIM361) - Table A1 Budget Summary for 4th Quarter ended 30 June 2018 (Figures Finalised as at 2018/10/17)</t>
  </si>
  <si>
    <t>Limpopo: Lephalale(LIM362) - Table A1 Budget Summary for 4th Quarter ended 30 June 2018 (Figures Finalised as at 2018/10/17)</t>
  </si>
  <si>
    <t>Limpopo: Bela Bela(LIM366) - Table A1 Budget Summary for 4th Quarter ended 30 June 2018 (Figures Finalised as at 2018/10/17)</t>
  </si>
  <si>
    <t>Limpopo: Mogalakwena(LIM367) - Table A1 Budget Summary for 4th Quarter ended 30 June 2018 (Figures Finalised as at 2018/10/17)</t>
  </si>
  <si>
    <t>Limpopo: Modimolle-Mookgopong(LIM368) - Table A1 Budget Summary for 4th Quarter ended 30 June 2018 (Figures Finalised as at 2018/10/17)</t>
  </si>
  <si>
    <t>Limpopo: Waterberg(DC36) - Table A1 Budget Summary for 4th Quarter ended 30 June 2018 (Figures Finalised as at 2018/10/17)</t>
  </si>
  <si>
    <t>Limpopo: Ephraim Mogale(LIM471) - Table A1 Budget Summary for 4th Quarter ended 30 June 2018 (Figures Finalised as at 2018/10/17)</t>
  </si>
  <si>
    <t>Limpopo: Elias Motsoaledi(LIM472) - Table A1 Budget Summary for 4th Quarter ended 30 June 2018 (Figures Finalised as at 2018/10/17)</t>
  </si>
  <si>
    <t>Limpopo: Makhuduthamaga(LIM473) - Table A1 Budget Summary for 4th Quarter ended 30 June 2018 (Figures Finalised as at 2018/10/17)</t>
  </si>
  <si>
    <t>Limpopo: Tubatse Fetakgomo(LIM476) - Table A1 Budget Summary for 4th Quarter ended 30 June 2018 (Figures Finalised as at 2018/10/17)</t>
  </si>
  <si>
    <t>Limpopo: Sekhukhune(DC47) - Table A1 Budget Summary for 4th Quarter ended 30 June 2018 (Figures Finalised as at 2018/10/17)</t>
  </si>
  <si>
    <t>Summary - Table A1 Budget Summary for 4th Quarter ended 30 June 2018 (Figures Finalised as at 2018/10/17)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</si>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</sst>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843436712</v>
      </c>
      <c r="C5" s="6">
        <v>923079214</v>
      </c>
      <c r="D5" s="23">
        <v>1258317005</v>
      </c>
      <c r="E5" s="24">
        <v>1447468862</v>
      </c>
      <c r="F5" s="6">
        <v>1407616033</v>
      </c>
      <c r="G5" s="25">
        <v>1407616033</v>
      </c>
      <c r="H5" s="26">
        <v>946994783</v>
      </c>
      <c r="I5" s="24">
        <v>1654345972</v>
      </c>
      <c r="J5" s="6">
        <v>1757589377</v>
      </c>
      <c r="K5" s="25">
        <v>1869599734</v>
      </c>
    </row>
    <row r="6" spans="1:11" ht="13.5">
      <c r="A6" s="22" t="s">
        <v>18</v>
      </c>
      <c r="B6" s="6">
        <v>3002457260</v>
      </c>
      <c r="C6" s="6">
        <v>3533706048</v>
      </c>
      <c r="D6" s="23">
        <v>3857813825</v>
      </c>
      <c r="E6" s="24">
        <v>4484203859</v>
      </c>
      <c r="F6" s="6">
        <v>4329457262</v>
      </c>
      <c r="G6" s="25">
        <v>4329457262</v>
      </c>
      <c r="H6" s="26">
        <v>2541539652</v>
      </c>
      <c r="I6" s="24">
        <v>4676026509</v>
      </c>
      <c r="J6" s="6">
        <v>5049906604</v>
      </c>
      <c r="K6" s="25">
        <v>5419512861</v>
      </c>
    </row>
    <row r="7" spans="1:11" ht="13.5">
      <c r="A7" s="22" t="s">
        <v>19</v>
      </c>
      <c r="B7" s="6">
        <v>190103171</v>
      </c>
      <c r="C7" s="6">
        <v>239750155</v>
      </c>
      <c r="D7" s="23">
        <v>295834480</v>
      </c>
      <c r="E7" s="24">
        <v>293809010</v>
      </c>
      <c r="F7" s="6">
        <v>259747059</v>
      </c>
      <c r="G7" s="25">
        <v>259747059</v>
      </c>
      <c r="H7" s="26">
        <v>230194322</v>
      </c>
      <c r="I7" s="24">
        <v>314820278</v>
      </c>
      <c r="J7" s="6">
        <v>332144670</v>
      </c>
      <c r="K7" s="25">
        <v>323989413</v>
      </c>
    </row>
    <row r="8" spans="1:11" ht="13.5">
      <c r="A8" s="22" t="s">
        <v>20</v>
      </c>
      <c r="B8" s="6">
        <v>5608690360</v>
      </c>
      <c r="C8" s="6">
        <v>6842166605</v>
      </c>
      <c r="D8" s="23">
        <v>7642816441</v>
      </c>
      <c r="E8" s="24">
        <v>8535889764</v>
      </c>
      <c r="F8" s="6">
        <v>7857132462</v>
      </c>
      <c r="G8" s="25">
        <v>7857132462</v>
      </c>
      <c r="H8" s="26">
        <v>5980685135</v>
      </c>
      <c r="I8" s="24">
        <v>9064849154</v>
      </c>
      <c r="J8" s="6">
        <v>9736341623</v>
      </c>
      <c r="K8" s="25">
        <v>10688032194</v>
      </c>
    </row>
    <row r="9" spans="1:11" ht="13.5">
      <c r="A9" s="22" t="s">
        <v>21</v>
      </c>
      <c r="B9" s="6">
        <v>1079887760</v>
      </c>
      <c r="C9" s="6">
        <v>1123228195</v>
      </c>
      <c r="D9" s="23">
        <v>2380262584</v>
      </c>
      <c r="E9" s="24">
        <v>1625491736</v>
      </c>
      <c r="F9" s="6">
        <v>2002984586</v>
      </c>
      <c r="G9" s="25">
        <v>2002984586</v>
      </c>
      <c r="H9" s="26">
        <v>1776065122</v>
      </c>
      <c r="I9" s="24">
        <v>1961576086</v>
      </c>
      <c r="J9" s="6">
        <v>1943063690</v>
      </c>
      <c r="K9" s="25">
        <v>1978293779</v>
      </c>
    </row>
    <row r="10" spans="1:11" ht="25.5">
      <c r="A10" s="27" t="s">
        <v>100</v>
      </c>
      <c r="B10" s="28">
        <f>SUM(B5:B9)</f>
        <v>10724575263</v>
      </c>
      <c r="C10" s="29">
        <f aca="true" t="shared" si="0" ref="C10:K10">SUM(C5:C9)</f>
        <v>12661930217</v>
      </c>
      <c r="D10" s="30">
        <f t="shared" si="0"/>
        <v>15435044335</v>
      </c>
      <c r="E10" s="28">
        <f t="shared" si="0"/>
        <v>16386863231</v>
      </c>
      <c r="F10" s="29">
        <f t="shared" si="0"/>
        <v>15856937402</v>
      </c>
      <c r="G10" s="31">
        <f t="shared" si="0"/>
        <v>15856937402</v>
      </c>
      <c r="H10" s="32">
        <f t="shared" si="0"/>
        <v>11475479014</v>
      </c>
      <c r="I10" s="28">
        <f t="shared" si="0"/>
        <v>17671617999</v>
      </c>
      <c r="J10" s="29">
        <f t="shared" si="0"/>
        <v>18819045964</v>
      </c>
      <c r="K10" s="31">
        <f t="shared" si="0"/>
        <v>20279427981</v>
      </c>
    </row>
    <row r="11" spans="1:11" ht="13.5">
      <c r="A11" s="22" t="s">
        <v>22</v>
      </c>
      <c r="B11" s="6">
        <v>3690179962</v>
      </c>
      <c r="C11" s="6">
        <v>4059667804</v>
      </c>
      <c r="D11" s="23">
        <v>4721311298</v>
      </c>
      <c r="E11" s="24">
        <v>5446698610</v>
      </c>
      <c r="F11" s="6">
        <v>5313964440</v>
      </c>
      <c r="G11" s="25">
        <v>5313964440</v>
      </c>
      <c r="H11" s="26">
        <v>3639199295</v>
      </c>
      <c r="I11" s="24">
        <v>5875728865</v>
      </c>
      <c r="J11" s="6">
        <v>6250548266</v>
      </c>
      <c r="K11" s="25">
        <v>6649399766</v>
      </c>
    </row>
    <row r="12" spans="1:11" ht="13.5">
      <c r="A12" s="22" t="s">
        <v>23</v>
      </c>
      <c r="B12" s="6">
        <v>317075087</v>
      </c>
      <c r="C12" s="6">
        <v>331379602</v>
      </c>
      <c r="D12" s="23">
        <v>428846783</v>
      </c>
      <c r="E12" s="24">
        <v>471550235</v>
      </c>
      <c r="F12" s="6">
        <v>464517367</v>
      </c>
      <c r="G12" s="25">
        <v>464517367</v>
      </c>
      <c r="H12" s="26">
        <v>348135099</v>
      </c>
      <c r="I12" s="24">
        <v>517002825</v>
      </c>
      <c r="J12" s="6">
        <v>549056148</v>
      </c>
      <c r="K12" s="25">
        <v>566013712</v>
      </c>
    </row>
    <row r="13" spans="1:11" ht="13.5">
      <c r="A13" s="22" t="s">
        <v>101</v>
      </c>
      <c r="B13" s="6">
        <v>1748249756</v>
      </c>
      <c r="C13" s="6">
        <v>2130410789</v>
      </c>
      <c r="D13" s="23">
        <v>2562342977</v>
      </c>
      <c r="E13" s="24">
        <v>1608720107</v>
      </c>
      <c r="F13" s="6">
        <v>1584498720</v>
      </c>
      <c r="G13" s="25">
        <v>1584498720</v>
      </c>
      <c r="H13" s="26">
        <v>1222979877</v>
      </c>
      <c r="I13" s="24">
        <v>1548743716</v>
      </c>
      <c r="J13" s="6">
        <v>1702892870</v>
      </c>
      <c r="K13" s="25">
        <v>1795787247</v>
      </c>
    </row>
    <row r="14" spans="1:11" ht="13.5">
      <c r="A14" s="22" t="s">
        <v>24</v>
      </c>
      <c r="B14" s="6">
        <v>106832110</v>
      </c>
      <c r="C14" s="6">
        <v>83392320</v>
      </c>
      <c r="D14" s="23">
        <v>116448326</v>
      </c>
      <c r="E14" s="24">
        <v>154764114</v>
      </c>
      <c r="F14" s="6">
        <v>109020479</v>
      </c>
      <c r="G14" s="25">
        <v>109020479</v>
      </c>
      <c r="H14" s="26">
        <v>159682740</v>
      </c>
      <c r="I14" s="24">
        <v>200945361</v>
      </c>
      <c r="J14" s="6">
        <v>209661124</v>
      </c>
      <c r="K14" s="25">
        <v>210806652</v>
      </c>
    </row>
    <row r="15" spans="1:11" ht="13.5">
      <c r="A15" s="22" t="s">
        <v>25</v>
      </c>
      <c r="B15" s="6">
        <v>2457986581</v>
      </c>
      <c r="C15" s="6">
        <v>3056446884</v>
      </c>
      <c r="D15" s="23">
        <v>3311786957</v>
      </c>
      <c r="E15" s="24">
        <v>3425625744</v>
      </c>
      <c r="F15" s="6">
        <v>3218405425</v>
      </c>
      <c r="G15" s="25">
        <v>3218405425</v>
      </c>
      <c r="H15" s="26">
        <v>2468782352</v>
      </c>
      <c r="I15" s="24">
        <v>3563692521</v>
      </c>
      <c r="J15" s="6">
        <v>3756309034</v>
      </c>
      <c r="K15" s="25">
        <v>3943012117</v>
      </c>
    </row>
    <row r="16" spans="1:11" ht="13.5">
      <c r="A16" s="33" t="s">
        <v>26</v>
      </c>
      <c r="B16" s="6">
        <v>96527232</v>
      </c>
      <c r="C16" s="6">
        <v>225769449</v>
      </c>
      <c r="D16" s="23">
        <v>207005099</v>
      </c>
      <c r="E16" s="24">
        <v>109609815</v>
      </c>
      <c r="F16" s="6">
        <v>101001780</v>
      </c>
      <c r="G16" s="25">
        <v>101001780</v>
      </c>
      <c r="H16" s="26">
        <v>1408553174</v>
      </c>
      <c r="I16" s="24">
        <v>68701117</v>
      </c>
      <c r="J16" s="6">
        <v>63534220</v>
      </c>
      <c r="K16" s="25">
        <v>61893400</v>
      </c>
    </row>
    <row r="17" spans="1:11" ht="13.5">
      <c r="A17" s="22" t="s">
        <v>27</v>
      </c>
      <c r="B17" s="6">
        <v>3873445246</v>
      </c>
      <c r="C17" s="6">
        <v>4378126236</v>
      </c>
      <c r="D17" s="23">
        <v>5005447264</v>
      </c>
      <c r="E17" s="24">
        <v>4581959209</v>
      </c>
      <c r="F17" s="6">
        <v>5219765914</v>
      </c>
      <c r="G17" s="25">
        <v>5219765914</v>
      </c>
      <c r="H17" s="26">
        <v>5464978767</v>
      </c>
      <c r="I17" s="24">
        <v>5522532190</v>
      </c>
      <c r="J17" s="6">
        <v>5582926241</v>
      </c>
      <c r="K17" s="25">
        <v>5934993021</v>
      </c>
    </row>
    <row r="18" spans="1:11" ht="13.5">
      <c r="A18" s="34" t="s">
        <v>28</v>
      </c>
      <c r="B18" s="35">
        <f>SUM(B11:B17)</f>
        <v>12290295974</v>
      </c>
      <c r="C18" s="36">
        <f aca="true" t="shared" si="1" ref="C18:K18">SUM(C11:C17)</f>
        <v>14265193084</v>
      </c>
      <c r="D18" s="37">
        <f t="shared" si="1"/>
        <v>16353188704</v>
      </c>
      <c r="E18" s="35">
        <f t="shared" si="1"/>
        <v>15798927834</v>
      </c>
      <c r="F18" s="36">
        <f t="shared" si="1"/>
        <v>16011174125</v>
      </c>
      <c r="G18" s="38">
        <f t="shared" si="1"/>
        <v>16011174125</v>
      </c>
      <c r="H18" s="39">
        <f t="shared" si="1"/>
        <v>14712311304</v>
      </c>
      <c r="I18" s="35">
        <f t="shared" si="1"/>
        <v>17297346595</v>
      </c>
      <c r="J18" s="36">
        <f t="shared" si="1"/>
        <v>18114927903</v>
      </c>
      <c r="K18" s="38">
        <f t="shared" si="1"/>
        <v>19161905915</v>
      </c>
    </row>
    <row r="19" spans="1:11" ht="13.5">
      <c r="A19" s="34" t="s">
        <v>29</v>
      </c>
      <c r="B19" s="40">
        <f>+B10-B18</f>
        <v>-1565720711</v>
      </c>
      <c r="C19" s="41">
        <f aca="true" t="shared" si="2" ref="C19:K19">+C10-C18</f>
        <v>-1603262867</v>
      </c>
      <c r="D19" s="42">
        <f t="shared" si="2"/>
        <v>-918144369</v>
      </c>
      <c r="E19" s="40">
        <f t="shared" si="2"/>
        <v>587935397</v>
      </c>
      <c r="F19" s="41">
        <f t="shared" si="2"/>
        <v>-154236723</v>
      </c>
      <c r="G19" s="43">
        <f t="shared" si="2"/>
        <v>-154236723</v>
      </c>
      <c r="H19" s="44">
        <f t="shared" si="2"/>
        <v>-3236832290</v>
      </c>
      <c r="I19" s="40">
        <f t="shared" si="2"/>
        <v>374271404</v>
      </c>
      <c r="J19" s="41">
        <f t="shared" si="2"/>
        <v>704118061</v>
      </c>
      <c r="K19" s="43">
        <f t="shared" si="2"/>
        <v>1117522066</v>
      </c>
    </row>
    <row r="20" spans="1:11" ht="13.5">
      <c r="A20" s="22" t="s">
        <v>30</v>
      </c>
      <c r="B20" s="24">
        <v>2611704798</v>
      </c>
      <c r="C20" s="6">
        <v>3878486340</v>
      </c>
      <c r="D20" s="23">
        <v>3983377976</v>
      </c>
      <c r="E20" s="24">
        <v>4510425650</v>
      </c>
      <c r="F20" s="6">
        <v>4174734747</v>
      </c>
      <c r="G20" s="25">
        <v>4174734747</v>
      </c>
      <c r="H20" s="26">
        <v>1845010908</v>
      </c>
      <c r="I20" s="24">
        <v>4417735666</v>
      </c>
      <c r="J20" s="6">
        <v>5001430656</v>
      </c>
      <c r="K20" s="25">
        <v>4835492056</v>
      </c>
    </row>
    <row r="21" spans="1:11" ht="13.5">
      <c r="A21" s="22" t="s">
        <v>102</v>
      </c>
      <c r="B21" s="45">
        <v>4050000</v>
      </c>
      <c r="C21" s="46">
        <v>27000000</v>
      </c>
      <c r="D21" s="47">
        <v>47000000</v>
      </c>
      <c r="E21" s="45">
        <v>0</v>
      </c>
      <c r="F21" s="46">
        <v>0</v>
      </c>
      <c r="G21" s="48">
        <v>0</v>
      </c>
      <c r="H21" s="49">
        <v>0</v>
      </c>
      <c r="I21" s="45">
        <v>28334977</v>
      </c>
      <c r="J21" s="46">
        <v>9426400</v>
      </c>
      <c r="K21" s="48">
        <v>9944852</v>
      </c>
    </row>
    <row r="22" spans="1:11" ht="25.5">
      <c r="A22" s="50" t="s">
        <v>103</v>
      </c>
      <c r="B22" s="51">
        <f>SUM(B19:B21)</f>
        <v>1050034087</v>
      </c>
      <c r="C22" s="52">
        <f aca="true" t="shared" si="3" ref="C22:K22">SUM(C19:C21)</f>
        <v>2302223473</v>
      </c>
      <c r="D22" s="53">
        <f t="shared" si="3"/>
        <v>3112233607</v>
      </c>
      <c r="E22" s="51">
        <f t="shared" si="3"/>
        <v>5098361047</v>
      </c>
      <c r="F22" s="52">
        <f t="shared" si="3"/>
        <v>4020498024</v>
      </c>
      <c r="G22" s="54">
        <f t="shared" si="3"/>
        <v>4020498024</v>
      </c>
      <c r="H22" s="55">
        <f t="shared" si="3"/>
        <v>-1391821382</v>
      </c>
      <c r="I22" s="51">
        <f t="shared" si="3"/>
        <v>4820342047</v>
      </c>
      <c r="J22" s="52">
        <f t="shared" si="3"/>
        <v>5714975117</v>
      </c>
      <c r="K22" s="54">
        <f t="shared" si="3"/>
        <v>5962958974</v>
      </c>
    </row>
    <row r="23" spans="1:11" ht="13.5">
      <c r="A23" s="56" t="s">
        <v>31</v>
      </c>
      <c r="B23" s="6">
        <v>0</v>
      </c>
      <c r="C23" s="6">
        <v>0</v>
      </c>
      <c r="D23" s="23">
        <v>2201210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1050034087</v>
      </c>
      <c r="C24" s="41">
        <f aca="true" t="shared" si="4" ref="C24:K24">SUM(C22:C23)</f>
        <v>2302223473</v>
      </c>
      <c r="D24" s="42">
        <f t="shared" si="4"/>
        <v>3114434817</v>
      </c>
      <c r="E24" s="40">
        <f t="shared" si="4"/>
        <v>5098361047</v>
      </c>
      <c r="F24" s="41">
        <f t="shared" si="4"/>
        <v>4020498024</v>
      </c>
      <c r="G24" s="43">
        <f t="shared" si="4"/>
        <v>4020498024</v>
      </c>
      <c r="H24" s="44">
        <f t="shared" si="4"/>
        <v>-1391821382</v>
      </c>
      <c r="I24" s="40">
        <f t="shared" si="4"/>
        <v>4820342047</v>
      </c>
      <c r="J24" s="41">
        <f t="shared" si="4"/>
        <v>5714975117</v>
      </c>
      <c r="K24" s="43">
        <f t="shared" si="4"/>
        <v>5962958974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3765118602</v>
      </c>
      <c r="C27" s="7">
        <v>5042050691</v>
      </c>
      <c r="D27" s="64">
        <v>5093410429</v>
      </c>
      <c r="E27" s="65">
        <v>6261794859</v>
      </c>
      <c r="F27" s="7">
        <v>6243042499</v>
      </c>
      <c r="G27" s="66">
        <v>6243042499</v>
      </c>
      <c r="H27" s="67">
        <v>3824228389</v>
      </c>
      <c r="I27" s="65">
        <v>6605560884</v>
      </c>
      <c r="J27" s="7">
        <v>6330626957</v>
      </c>
      <c r="K27" s="66">
        <v>6656880609</v>
      </c>
    </row>
    <row r="28" spans="1:11" ht="13.5">
      <c r="A28" s="68" t="s">
        <v>30</v>
      </c>
      <c r="B28" s="6">
        <v>3191824258</v>
      </c>
      <c r="C28" s="6">
        <v>4281221571</v>
      </c>
      <c r="D28" s="23">
        <v>4307607285</v>
      </c>
      <c r="E28" s="24">
        <v>4586348729</v>
      </c>
      <c r="F28" s="6">
        <v>4765395727</v>
      </c>
      <c r="G28" s="25">
        <v>4765395727</v>
      </c>
      <c r="H28" s="26">
        <v>3011705624</v>
      </c>
      <c r="I28" s="24">
        <v>4406125358</v>
      </c>
      <c r="J28" s="6">
        <v>4825652935</v>
      </c>
      <c r="K28" s="25">
        <v>5187329525</v>
      </c>
    </row>
    <row r="29" spans="1:11" ht="13.5">
      <c r="A29" s="22" t="s">
        <v>105</v>
      </c>
      <c r="B29" s="6">
        <v>0</v>
      </c>
      <c r="C29" s="6">
        <v>22805555</v>
      </c>
      <c r="D29" s="23">
        <v>4914607</v>
      </c>
      <c r="E29" s="24">
        <v>0</v>
      </c>
      <c r="F29" s="6">
        <v>0</v>
      </c>
      <c r="G29" s="25">
        <v>0</v>
      </c>
      <c r="H29" s="26">
        <v>25744552</v>
      </c>
      <c r="I29" s="24">
        <v>14400000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179095678</v>
      </c>
      <c r="E30" s="24">
        <v>273744614</v>
      </c>
      <c r="F30" s="6">
        <v>164000000</v>
      </c>
      <c r="G30" s="25">
        <v>164000000</v>
      </c>
      <c r="H30" s="26">
        <v>135741491</v>
      </c>
      <c r="I30" s="24">
        <v>920000001</v>
      </c>
      <c r="J30" s="6">
        <v>120000000</v>
      </c>
      <c r="K30" s="25">
        <v>112000000</v>
      </c>
    </row>
    <row r="31" spans="1:11" ht="13.5">
      <c r="A31" s="22" t="s">
        <v>35</v>
      </c>
      <c r="B31" s="6">
        <v>573294347</v>
      </c>
      <c r="C31" s="6">
        <v>738023565</v>
      </c>
      <c r="D31" s="23">
        <v>601792864</v>
      </c>
      <c r="E31" s="24">
        <v>1401701515</v>
      </c>
      <c r="F31" s="6">
        <v>1313646772</v>
      </c>
      <c r="G31" s="25">
        <v>1313646772</v>
      </c>
      <c r="H31" s="26">
        <v>651036726</v>
      </c>
      <c r="I31" s="24">
        <v>1265035524</v>
      </c>
      <c r="J31" s="6">
        <v>1384974022</v>
      </c>
      <c r="K31" s="25">
        <v>1357551084</v>
      </c>
    </row>
    <row r="32" spans="1:11" ht="13.5">
      <c r="A32" s="34" t="s">
        <v>36</v>
      </c>
      <c r="B32" s="7">
        <f>SUM(B28:B31)</f>
        <v>3765118605</v>
      </c>
      <c r="C32" s="7">
        <f aca="true" t="shared" si="5" ref="C32:K32">SUM(C28:C31)</f>
        <v>5042050691</v>
      </c>
      <c r="D32" s="64">
        <f t="shared" si="5"/>
        <v>5093410434</v>
      </c>
      <c r="E32" s="65">
        <f t="shared" si="5"/>
        <v>6261794858</v>
      </c>
      <c r="F32" s="7">
        <f t="shared" si="5"/>
        <v>6243042499</v>
      </c>
      <c r="G32" s="66">
        <f t="shared" si="5"/>
        <v>6243042499</v>
      </c>
      <c r="H32" s="67">
        <f t="shared" si="5"/>
        <v>3824228393</v>
      </c>
      <c r="I32" s="65">
        <f t="shared" si="5"/>
        <v>6605560883</v>
      </c>
      <c r="J32" s="7">
        <f t="shared" si="5"/>
        <v>6330626957</v>
      </c>
      <c r="K32" s="66">
        <f t="shared" si="5"/>
        <v>6656880609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6443467101</v>
      </c>
      <c r="C35" s="6">
        <v>7504065801</v>
      </c>
      <c r="D35" s="23">
        <v>8518026981</v>
      </c>
      <c r="E35" s="24">
        <v>8489926266</v>
      </c>
      <c r="F35" s="6">
        <v>8745991453</v>
      </c>
      <c r="G35" s="25">
        <v>8745991453</v>
      </c>
      <c r="H35" s="26">
        <v>8677280641</v>
      </c>
      <c r="I35" s="24">
        <v>8459802969</v>
      </c>
      <c r="J35" s="6">
        <v>8986759281</v>
      </c>
      <c r="K35" s="25">
        <v>9732533790</v>
      </c>
    </row>
    <row r="36" spans="1:11" ht="13.5">
      <c r="A36" s="22" t="s">
        <v>39</v>
      </c>
      <c r="B36" s="6">
        <v>36758579499</v>
      </c>
      <c r="C36" s="6">
        <v>40746383831</v>
      </c>
      <c r="D36" s="23">
        <v>58513564005</v>
      </c>
      <c r="E36" s="24">
        <v>48013864249</v>
      </c>
      <c r="F36" s="6">
        <v>57562688059</v>
      </c>
      <c r="G36" s="25">
        <v>57562688059</v>
      </c>
      <c r="H36" s="26">
        <v>49179986398</v>
      </c>
      <c r="I36" s="24">
        <v>63664581885</v>
      </c>
      <c r="J36" s="6">
        <v>67535392041</v>
      </c>
      <c r="K36" s="25">
        <v>72307020894</v>
      </c>
    </row>
    <row r="37" spans="1:11" ht="13.5">
      <c r="A37" s="22" t="s">
        <v>40</v>
      </c>
      <c r="B37" s="6">
        <v>4958851989</v>
      </c>
      <c r="C37" s="6">
        <v>5749511146</v>
      </c>
      <c r="D37" s="23">
        <v>5798632397</v>
      </c>
      <c r="E37" s="24">
        <v>4091654369</v>
      </c>
      <c r="F37" s="6">
        <v>4443467395</v>
      </c>
      <c r="G37" s="25">
        <v>4443467395</v>
      </c>
      <c r="H37" s="26">
        <v>5914550393</v>
      </c>
      <c r="I37" s="24">
        <v>5093300610</v>
      </c>
      <c r="J37" s="6">
        <v>5341306531</v>
      </c>
      <c r="K37" s="25">
        <v>5590142091</v>
      </c>
    </row>
    <row r="38" spans="1:11" ht="13.5">
      <c r="A38" s="22" t="s">
        <v>41</v>
      </c>
      <c r="B38" s="6">
        <v>1530647889</v>
      </c>
      <c r="C38" s="6">
        <v>1664579997</v>
      </c>
      <c r="D38" s="23">
        <v>2241268197</v>
      </c>
      <c r="E38" s="24">
        <v>2049034936</v>
      </c>
      <c r="F38" s="6">
        <v>1991603822</v>
      </c>
      <c r="G38" s="25">
        <v>1991603822</v>
      </c>
      <c r="H38" s="26">
        <v>2160592086</v>
      </c>
      <c r="I38" s="24">
        <v>2594842311</v>
      </c>
      <c r="J38" s="6">
        <v>2827956171</v>
      </c>
      <c r="K38" s="25">
        <v>3296943338</v>
      </c>
    </row>
    <row r="39" spans="1:11" ht="13.5">
      <c r="A39" s="22" t="s">
        <v>42</v>
      </c>
      <c r="B39" s="6">
        <v>36712546723</v>
      </c>
      <c r="C39" s="6">
        <v>40836358488</v>
      </c>
      <c r="D39" s="23">
        <v>58991690391</v>
      </c>
      <c r="E39" s="24">
        <v>50363101209</v>
      </c>
      <c r="F39" s="6">
        <v>59873608295</v>
      </c>
      <c r="G39" s="25">
        <v>59873608295</v>
      </c>
      <c r="H39" s="26">
        <v>49782124559</v>
      </c>
      <c r="I39" s="24">
        <v>64436241937</v>
      </c>
      <c r="J39" s="6">
        <v>68352888622</v>
      </c>
      <c r="K39" s="25">
        <v>73152469256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3316431452</v>
      </c>
      <c r="C42" s="6">
        <v>4092615461</v>
      </c>
      <c r="D42" s="23">
        <v>4513177898</v>
      </c>
      <c r="E42" s="24">
        <v>5972237599</v>
      </c>
      <c r="F42" s="6">
        <v>5711237318</v>
      </c>
      <c r="G42" s="25">
        <v>5711237318</v>
      </c>
      <c r="H42" s="26">
        <v>5356440771</v>
      </c>
      <c r="I42" s="24">
        <v>5933926979</v>
      </c>
      <c r="J42" s="6">
        <v>7066229383</v>
      </c>
      <c r="K42" s="25">
        <v>7741890005</v>
      </c>
    </row>
    <row r="43" spans="1:11" ht="13.5">
      <c r="A43" s="22" t="s">
        <v>45</v>
      </c>
      <c r="B43" s="6">
        <v>-2754891950</v>
      </c>
      <c r="C43" s="6">
        <v>-3930132147</v>
      </c>
      <c r="D43" s="23">
        <v>-4447959985</v>
      </c>
      <c r="E43" s="24">
        <v>-5985264176</v>
      </c>
      <c r="F43" s="6">
        <v>-5819323862</v>
      </c>
      <c r="G43" s="25">
        <v>-5819323862</v>
      </c>
      <c r="H43" s="26">
        <v>-5238506495</v>
      </c>
      <c r="I43" s="24">
        <v>-6674267209</v>
      </c>
      <c r="J43" s="6">
        <v>-6296188453</v>
      </c>
      <c r="K43" s="25">
        <v>-6560517626</v>
      </c>
    </row>
    <row r="44" spans="1:11" ht="13.5">
      <c r="A44" s="22" t="s">
        <v>46</v>
      </c>
      <c r="B44" s="6">
        <v>-163921314</v>
      </c>
      <c r="C44" s="6">
        <v>-33041991</v>
      </c>
      <c r="D44" s="23">
        <v>-103599104</v>
      </c>
      <c r="E44" s="24">
        <v>180218507</v>
      </c>
      <c r="F44" s="6">
        <v>79371357</v>
      </c>
      <c r="G44" s="25">
        <v>79371357</v>
      </c>
      <c r="H44" s="26">
        <v>134635618</v>
      </c>
      <c r="I44" s="24">
        <v>793212248</v>
      </c>
      <c r="J44" s="6">
        <v>-14432956</v>
      </c>
      <c r="K44" s="25">
        <v>-23182865</v>
      </c>
    </row>
    <row r="45" spans="1:11" ht="13.5">
      <c r="A45" s="34" t="s">
        <v>47</v>
      </c>
      <c r="B45" s="7">
        <v>2891012798</v>
      </c>
      <c r="C45" s="7">
        <v>2979642479</v>
      </c>
      <c r="D45" s="64">
        <v>2961053141</v>
      </c>
      <c r="E45" s="65">
        <v>2080585093</v>
      </c>
      <c r="F45" s="7">
        <v>2219337441</v>
      </c>
      <c r="G45" s="66">
        <v>2219337441</v>
      </c>
      <c r="H45" s="67">
        <v>2525836194</v>
      </c>
      <c r="I45" s="65">
        <v>2593884783</v>
      </c>
      <c r="J45" s="7">
        <v>3349492757</v>
      </c>
      <c r="K45" s="66">
        <v>4507682271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3001807652</v>
      </c>
      <c r="C48" s="6">
        <v>3017499995</v>
      </c>
      <c r="D48" s="23">
        <v>3143112073</v>
      </c>
      <c r="E48" s="24">
        <v>3025862549</v>
      </c>
      <c r="F48" s="6">
        <v>3489825111</v>
      </c>
      <c r="G48" s="25">
        <v>3489825111</v>
      </c>
      <c r="H48" s="26">
        <v>3078702057</v>
      </c>
      <c r="I48" s="24">
        <v>2821890329</v>
      </c>
      <c r="J48" s="6">
        <v>3104811575</v>
      </c>
      <c r="K48" s="25">
        <v>3627979275</v>
      </c>
    </row>
    <row r="49" spans="1:11" ht="13.5">
      <c r="A49" s="22" t="s">
        <v>50</v>
      </c>
      <c r="B49" s="6">
        <f>+B75</f>
        <v>3922901719</v>
      </c>
      <c r="C49" s="6">
        <f aca="true" t="shared" si="6" ref="C49:K49">+C75</f>
        <v>4908418316</v>
      </c>
      <c r="D49" s="23">
        <f t="shared" si="6"/>
        <v>5159654482</v>
      </c>
      <c r="E49" s="24">
        <f t="shared" si="6"/>
        <v>5975238858</v>
      </c>
      <c r="F49" s="6">
        <f t="shared" si="6"/>
        <v>5998917504</v>
      </c>
      <c r="G49" s="25">
        <f t="shared" si="6"/>
        <v>5998917504</v>
      </c>
      <c r="H49" s="26">
        <f t="shared" si="6"/>
        <v>5981715285</v>
      </c>
      <c r="I49" s="24">
        <f t="shared" si="6"/>
        <v>6618302758</v>
      </c>
      <c r="J49" s="6">
        <f t="shared" si="6"/>
        <v>7240479894</v>
      </c>
      <c r="K49" s="25">
        <f t="shared" si="6"/>
        <v>7685136522</v>
      </c>
    </row>
    <row r="50" spans="1:11" ht="13.5">
      <c r="A50" s="34" t="s">
        <v>51</v>
      </c>
      <c r="B50" s="7">
        <f>+B48-B49</f>
        <v>-921094067</v>
      </c>
      <c r="C50" s="7">
        <f aca="true" t="shared" si="7" ref="C50:K50">+C48-C49</f>
        <v>-1890918321</v>
      </c>
      <c r="D50" s="64">
        <f t="shared" si="7"/>
        <v>-2016542409</v>
      </c>
      <c r="E50" s="65">
        <f t="shared" si="7"/>
        <v>-2949376309</v>
      </c>
      <c r="F50" s="7">
        <f t="shared" si="7"/>
        <v>-2509092393</v>
      </c>
      <c r="G50" s="66">
        <f t="shared" si="7"/>
        <v>-2509092393</v>
      </c>
      <c r="H50" s="67">
        <f t="shared" si="7"/>
        <v>-2903013228</v>
      </c>
      <c r="I50" s="65">
        <f t="shared" si="7"/>
        <v>-3796412429</v>
      </c>
      <c r="J50" s="7">
        <f t="shared" si="7"/>
        <v>-4135668319</v>
      </c>
      <c r="K50" s="66">
        <f t="shared" si="7"/>
        <v>-4057157247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34161638756</v>
      </c>
      <c r="C53" s="6">
        <v>36526498296</v>
      </c>
      <c r="D53" s="23">
        <v>42747781418</v>
      </c>
      <c r="E53" s="24">
        <v>45643992635</v>
      </c>
      <c r="F53" s="6">
        <v>53960419187</v>
      </c>
      <c r="G53" s="25">
        <v>53960419187</v>
      </c>
      <c r="H53" s="26">
        <v>45824130368</v>
      </c>
      <c r="I53" s="24">
        <v>51208260390</v>
      </c>
      <c r="J53" s="6">
        <v>54021381349</v>
      </c>
      <c r="K53" s="25">
        <v>57491411847</v>
      </c>
    </row>
    <row r="54" spans="1:11" ht="13.5">
      <c r="A54" s="22" t="s">
        <v>101</v>
      </c>
      <c r="B54" s="6">
        <v>1748249756</v>
      </c>
      <c r="C54" s="6">
        <v>2130410789</v>
      </c>
      <c r="D54" s="23">
        <v>2562342977</v>
      </c>
      <c r="E54" s="24">
        <v>1608720107</v>
      </c>
      <c r="F54" s="6">
        <v>1584498720</v>
      </c>
      <c r="G54" s="25">
        <v>1584498720</v>
      </c>
      <c r="H54" s="26">
        <v>1222979877</v>
      </c>
      <c r="I54" s="24">
        <v>1548743716</v>
      </c>
      <c r="J54" s="6">
        <v>1702892870</v>
      </c>
      <c r="K54" s="25">
        <v>1795787247</v>
      </c>
    </row>
    <row r="55" spans="1:11" ht="13.5">
      <c r="A55" s="22" t="s">
        <v>54</v>
      </c>
      <c r="B55" s="6">
        <v>293846037</v>
      </c>
      <c r="C55" s="6">
        <v>576794084</v>
      </c>
      <c r="D55" s="23">
        <v>591946667</v>
      </c>
      <c r="E55" s="24">
        <v>1444545614</v>
      </c>
      <c r="F55" s="6">
        <v>894880062</v>
      </c>
      <c r="G55" s="25">
        <v>894880062</v>
      </c>
      <c r="H55" s="26">
        <v>434361465</v>
      </c>
      <c r="I55" s="24">
        <v>1141229319</v>
      </c>
      <c r="J55" s="6">
        <v>946391779</v>
      </c>
      <c r="K55" s="25">
        <v>1246201228</v>
      </c>
    </row>
    <row r="56" spans="1:11" ht="13.5">
      <c r="A56" s="22" t="s">
        <v>55</v>
      </c>
      <c r="B56" s="6">
        <v>653993630</v>
      </c>
      <c r="C56" s="6">
        <v>618833854</v>
      </c>
      <c r="D56" s="23">
        <v>833096689</v>
      </c>
      <c r="E56" s="24">
        <v>1002428735</v>
      </c>
      <c r="F56" s="6">
        <v>458171397</v>
      </c>
      <c r="G56" s="25">
        <v>458171397</v>
      </c>
      <c r="H56" s="26">
        <v>142847825</v>
      </c>
      <c r="I56" s="24">
        <v>1343031076</v>
      </c>
      <c r="J56" s="6">
        <v>1427037719</v>
      </c>
      <c r="K56" s="25">
        <v>1504834329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12304781</v>
      </c>
      <c r="C59" s="6">
        <v>13122870</v>
      </c>
      <c r="D59" s="23">
        <v>18953812</v>
      </c>
      <c r="E59" s="24">
        <v>665538620</v>
      </c>
      <c r="F59" s="6">
        <v>613386372</v>
      </c>
      <c r="G59" s="25">
        <v>613386372</v>
      </c>
      <c r="H59" s="26">
        <v>606792584</v>
      </c>
      <c r="I59" s="24">
        <v>709336158</v>
      </c>
      <c r="J59" s="6">
        <v>778334160</v>
      </c>
      <c r="K59" s="25">
        <v>846697207</v>
      </c>
    </row>
    <row r="60" spans="1:11" ht="13.5">
      <c r="A60" s="33" t="s">
        <v>58</v>
      </c>
      <c r="B60" s="6">
        <v>108142629</v>
      </c>
      <c r="C60" s="6">
        <v>182924677</v>
      </c>
      <c r="D60" s="23">
        <v>230109656</v>
      </c>
      <c r="E60" s="24">
        <v>388420199</v>
      </c>
      <c r="F60" s="6">
        <v>336283512</v>
      </c>
      <c r="G60" s="25">
        <v>336283512</v>
      </c>
      <c r="H60" s="26">
        <v>316272319</v>
      </c>
      <c r="I60" s="24">
        <v>380990409</v>
      </c>
      <c r="J60" s="6">
        <v>398937276</v>
      </c>
      <c r="K60" s="25">
        <v>414202973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919432</v>
      </c>
      <c r="C62" s="92">
        <v>947590</v>
      </c>
      <c r="D62" s="93">
        <v>1040798</v>
      </c>
      <c r="E62" s="91">
        <v>667577</v>
      </c>
      <c r="F62" s="92">
        <v>1140769</v>
      </c>
      <c r="G62" s="93">
        <v>1140769</v>
      </c>
      <c r="H62" s="94">
        <v>1163657</v>
      </c>
      <c r="I62" s="91">
        <v>1246164</v>
      </c>
      <c r="J62" s="92">
        <v>1286764</v>
      </c>
      <c r="K62" s="93">
        <v>1336272</v>
      </c>
    </row>
    <row r="63" spans="1:11" ht="13.5">
      <c r="A63" s="90" t="s">
        <v>61</v>
      </c>
      <c r="B63" s="91">
        <v>166489</v>
      </c>
      <c r="C63" s="92">
        <v>206358</v>
      </c>
      <c r="D63" s="93">
        <v>387510</v>
      </c>
      <c r="E63" s="91">
        <v>891152</v>
      </c>
      <c r="F63" s="92">
        <v>360540</v>
      </c>
      <c r="G63" s="93">
        <v>360540</v>
      </c>
      <c r="H63" s="94">
        <v>361145</v>
      </c>
      <c r="I63" s="91">
        <v>395351</v>
      </c>
      <c r="J63" s="92">
        <v>408981</v>
      </c>
      <c r="K63" s="93">
        <v>423762</v>
      </c>
    </row>
    <row r="64" spans="1:11" ht="13.5">
      <c r="A64" s="90" t="s">
        <v>62</v>
      </c>
      <c r="B64" s="91">
        <v>12772</v>
      </c>
      <c r="C64" s="92">
        <v>12896</v>
      </c>
      <c r="D64" s="93">
        <v>39030</v>
      </c>
      <c r="E64" s="91">
        <v>62248</v>
      </c>
      <c r="F64" s="92">
        <v>51708</v>
      </c>
      <c r="G64" s="93">
        <v>51708</v>
      </c>
      <c r="H64" s="94">
        <v>52544</v>
      </c>
      <c r="I64" s="91">
        <v>70970</v>
      </c>
      <c r="J64" s="92">
        <v>73414</v>
      </c>
      <c r="K64" s="93">
        <v>75638</v>
      </c>
    </row>
    <row r="65" spans="1:11" ht="13.5">
      <c r="A65" s="90" t="s">
        <v>63</v>
      </c>
      <c r="B65" s="91">
        <v>348845</v>
      </c>
      <c r="C65" s="92">
        <v>319397</v>
      </c>
      <c r="D65" s="93">
        <v>340452</v>
      </c>
      <c r="E65" s="91">
        <v>970796</v>
      </c>
      <c r="F65" s="92">
        <v>348755</v>
      </c>
      <c r="G65" s="93">
        <v>348755</v>
      </c>
      <c r="H65" s="94">
        <v>407650</v>
      </c>
      <c r="I65" s="91">
        <v>558376</v>
      </c>
      <c r="J65" s="92">
        <v>549978</v>
      </c>
      <c r="K65" s="93">
        <v>550647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107</v>
      </c>
      <c r="B71" s="1">
        <f>+B83</f>
        <v>88126428</v>
      </c>
      <c r="C71" s="1">
        <f aca="true" t="shared" si="9" ref="C71:K71">+C83</f>
        <v>237421411</v>
      </c>
      <c r="D71" s="1">
        <f t="shared" si="9"/>
        <v>304969301</v>
      </c>
      <c r="E71" s="1">
        <f t="shared" si="9"/>
        <v>44772485</v>
      </c>
      <c r="F71" s="1">
        <f t="shared" si="9"/>
        <v>92790242</v>
      </c>
      <c r="G71" s="1">
        <f t="shared" si="9"/>
        <v>92790242</v>
      </c>
      <c r="H71" s="1">
        <f t="shared" si="9"/>
        <v>219369674</v>
      </c>
      <c r="I71" s="1">
        <f t="shared" si="9"/>
        <v>136451495</v>
      </c>
      <c r="J71" s="1">
        <f t="shared" si="9"/>
        <v>140960392</v>
      </c>
      <c r="K71" s="1">
        <f t="shared" si="9"/>
        <v>151103343</v>
      </c>
    </row>
    <row r="72" spans="1:11" ht="12.75" hidden="1">
      <c r="A72" s="1" t="s">
        <v>108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109</v>
      </c>
      <c r="B73" s="1">
        <f>+B74</f>
        <v>2143910740.333333</v>
      </c>
      <c r="C73" s="1">
        <f aca="true" t="shared" si="11" ref="C73:K73">+(C78+C80+C81+C82)-(B78+B80+B81+B82)</f>
        <v>1823088621</v>
      </c>
      <c r="D73" s="1">
        <f t="shared" si="11"/>
        <v>1771335056</v>
      </c>
      <c r="E73" s="1">
        <f t="shared" si="11"/>
        <v>-205351225</v>
      </c>
      <c r="F73" s="1">
        <f>+(F78+F80+F81+F82)-(D78+D80+D81+D82)</f>
        <v>592316085</v>
      </c>
      <c r="G73" s="1">
        <f>+(G78+G80+G81+G82)-(D78+D80+D81+D82)</f>
        <v>592316085</v>
      </c>
      <c r="H73" s="1">
        <f>+(H78+H80+H81+H82)-(D78+D80+D81+D82)</f>
        <v>-457193695</v>
      </c>
      <c r="I73" s="1">
        <f>+(I78+I80+I81+I82)-(E78+E80+E81+E82)</f>
        <v>1276571915</v>
      </c>
      <c r="J73" s="1">
        <f t="shared" si="11"/>
        <v>635369046</v>
      </c>
      <c r="K73" s="1">
        <f t="shared" si="11"/>
        <v>764428807</v>
      </c>
    </row>
    <row r="74" spans="1:11" ht="12.75" hidden="1">
      <c r="A74" s="1" t="s">
        <v>110</v>
      </c>
      <c r="B74" s="1">
        <f>+TREND(C74:E74)</f>
        <v>2143910740.333333</v>
      </c>
      <c r="C74" s="1">
        <f>+C73</f>
        <v>1823088621</v>
      </c>
      <c r="D74" s="1">
        <f aca="true" t="shared" si="12" ref="D74:K74">+D73</f>
        <v>1771335056</v>
      </c>
      <c r="E74" s="1">
        <f t="shared" si="12"/>
        <v>-205351225</v>
      </c>
      <c r="F74" s="1">
        <f t="shared" si="12"/>
        <v>592316085</v>
      </c>
      <c r="G74" s="1">
        <f t="shared" si="12"/>
        <v>592316085</v>
      </c>
      <c r="H74" s="1">
        <f t="shared" si="12"/>
        <v>-457193695</v>
      </c>
      <c r="I74" s="1">
        <f t="shared" si="12"/>
        <v>1276571915</v>
      </c>
      <c r="J74" s="1">
        <f t="shared" si="12"/>
        <v>635369046</v>
      </c>
      <c r="K74" s="1">
        <f t="shared" si="12"/>
        <v>764428807</v>
      </c>
    </row>
    <row r="75" spans="1:11" ht="12.75" hidden="1">
      <c r="A75" s="1" t="s">
        <v>111</v>
      </c>
      <c r="B75" s="1">
        <f>+B84-(((B80+B81+B78)*B70)-B79)</f>
        <v>3922901719</v>
      </c>
      <c r="C75" s="1">
        <f aca="true" t="shared" si="13" ref="C75:K75">+C84-(((C80+C81+C78)*C70)-C79)</f>
        <v>4908418316</v>
      </c>
      <c r="D75" s="1">
        <f t="shared" si="13"/>
        <v>5159654482</v>
      </c>
      <c r="E75" s="1">
        <f t="shared" si="13"/>
        <v>5975238858</v>
      </c>
      <c r="F75" s="1">
        <f t="shared" si="13"/>
        <v>5998917504</v>
      </c>
      <c r="G75" s="1">
        <f t="shared" si="13"/>
        <v>5998917504</v>
      </c>
      <c r="H75" s="1">
        <f t="shared" si="13"/>
        <v>5981715285</v>
      </c>
      <c r="I75" s="1">
        <f t="shared" si="13"/>
        <v>6618302758</v>
      </c>
      <c r="J75" s="1">
        <f t="shared" si="13"/>
        <v>7240479894</v>
      </c>
      <c r="K75" s="1">
        <f t="shared" si="13"/>
        <v>7685136522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4759647868</v>
      </c>
      <c r="C78" s="3">
        <v>5513877323</v>
      </c>
      <c r="D78" s="3">
        <v>6504869117</v>
      </c>
      <c r="E78" s="3">
        <v>7464598360</v>
      </c>
      <c r="F78" s="3">
        <v>7671918139</v>
      </c>
      <c r="G78" s="3">
        <v>7671918139</v>
      </c>
      <c r="H78" s="3">
        <v>5317746812</v>
      </c>
      <c r="I78" s="3">
        <v>8248080006</v>
      </c>
      <c r="J78" s="3">
        <v>8706076316</v>
      </c>
      <c r="K78" s="3">
        <v>9232082609</v>
      </c>
    </row>
    <row r="79" spans="1:11" ht="12.75" hidden="1">
      <c r="A79" s="2" t="s">
        <v>65</v>
      </c>
      <c r="B79" s="3">
        <v>2573974</v>
      </c>
      <c r="C79" s="3">
        <v>762220</v>
      </c>
      <c r="D79" s="3">
        <v>1546154</v>
      </c>
      <c r="E79" s="3">
        <v>293283</v>
      </c>
      <c r="F79" s="3">
        <v>738305</v>
      </c>
      <c r="G79" s="3">
        <v>738305</v>
      </c>
      <c r="H79" s="3">
        <v>54775</v>
      </c>
      <c r="I79" s="3">
        <v>42879823</v>
      </c>
      <c r="J79" s="3">
        <v>46234603</v>
      </c>
      <c r="K79" s="3">
        <v>47717971</v>
      </c>
    </row>
    <row r="80" spans="1:11" ht="12.75" hidden="1">
      <c r="A80" s="2" t="s">
        <v>66</v>
      </c>
      <c r="B80" s="3">
        <v>4500154158</v>
      </c>
      <c r="C80" s="3">
        <v>5107259543</v>
      </c>
      <c r="D80" s="3">
        <v>5004952345</v>
      </c>
      <c r="E80" s="3">
        <v>3469016278</v>
      </c>
      <c r="F80" s="3">
        <v>3687828329</v>
      </c>
      <c r="G80" s="3">
        <v>3687828329</v>
      </c>
      <c r="H80" s="3">
        <v>5341057136</v>
      </c>
      <c r="I80" s="3">
        <v>4203640135</v>
      </c>
      <c r="J80" s="3">
        <v>4241985516</v>
      </c>
      <c r="K80" s="3">
        <v>4337533977</v>
      </c>
    </row>
    <row r="81" spans="1:11" ht="12.75" hidden="1">
      <c r="A81" s="2" t="s">
        <v>67</v>
      </c>
      <c r="B81" s="3">
        <v>1474944803</v>
      </c>
      <c r="C81" s="3">
        <v>2047529918</v>
      </c>
      <c r="D81" s="3">
        <v>2490734075</v>
      </c>
      <c r="E81" s="3">
        <v>3009264642</v>
      </c>
      <c r="F81" s="3">
        <v>3002550026</v>
      </c>
      <c r="G81" s="3">
        <v>3002550026</v>
      </c>
      <c r="H81" s="3">
        <v>2966833844</v>
      </c>
      <c r="I81" s="3">
        <v>2707483465</v>
      </c>
      <c r="J81" s="3">
        <v>2862163034</v>
      </c>
      <c r="K81" s="3">
        <v>2957001017</v>
      </c>
    </row>
    <row r="82" spans="1:11" ht="12.75" hidden="1">
      <c r="A82" s="2" t="s">
        <v>68</v>
      </c>
      <c r="B82" s="3">
        <v>1504853174</v>
      </c>
      <c r="C82" s="3">
        <v>1394021840</v>
      </c>
      <c r="D82" s="3">
        <v>1833468143</v>
      </c>
      <c r="E82" s="3">
        <v>1685793175</v>
      </c>
      <c r="F82" s="3">
        <v>2064043271</v>
      </c>
      <c r="G82" s="3">
        <v>2064043271</v>
      </c>
      <c r="H82" s="3">
        <v>1751192193</v>
      </c>
      <c r="I82" s="3">
        <v>1746040764</v>
      </c>
      <c r="J82" s="3">
        <v>1730388550</v>
      </c>
      <c r="K82" s="3">
        <v>1778424620</v>
      </c>
    </row>
    <row r="83" spans="1:11" ht="12.75" hidden="1">
      <c r="A83" s="2" t="s">
        <v>69</v>
      </c>
      <c r="B83" s="3">
        <v>88126428</v>
      </c>
      <c r="C83" s="3">
        <v>237421411</v>
      </c>
      <c r="D83" s="3">
        <v>304969301</v>
      </c>
      <c r="E83" s="3">
        <v>44772485</v>
      </c>
      <c r="F83" s="3">
        <v>92790242</v>
      </c>
      <c r="G83" s="3">
        <v>92790242</v>
      </c>
      <c r="H83" s="3">
        <v>219369674</v>
      </c>
      <c r="I83" s="3">
        <v>136451495</v>
      </c>
      <c r="J83" s="3">
        <v>140960392</v>
      </c>
      <c r="K83" s="3">
        <v>151103343</v>
      </c>
    </row>
    <row r="84" spans="1:11" ht="12.75" hidden="1">
      <c r="A84" s="2" t="s">
        <v>70</v>
      </c>
      <c r="B84" s="3">
        <v>3920327745</v>
      </c>
      <c r="C84" s="3">
        <v>4907656096</v>
      </c>
      <c r="D84" s="3">
        <v>5158108328</v>
      </c>
      <c r="E84" s="3">
        <v>5974945575</v>
      </c>
      <c r="F84" s="3">
        <v>5998179199</v>
      </c>
      <c r="G84" s="3">
        <v>5998179199</v>
      </c>
      <c r="H84" s="3">
        <v>5981660510</v>
      </c>
      <c r="I84" s="3">
        <v>6575422935</v>
      </c>
      <c r="J84" s="3">
        <v>7194245291</v>
      </c>
      <c r="K84" s="3">
        <v>7637418551</v>
      </c>
    </row>
    <row r="85" spans="1:11" ht="12.75" hidden="1">
      <c r="A85" s="2" t="s">
        <v>71</v>
      </c>
      <c r="B85" s="3">
        <v>125245759</v>
      </c>
      <c r="C85" s="3">
        <v>2571452380</v>
      </c>
      <c r="D85" s="3">
        <v>253304906</v>
      </c>
      <c r="E85" s="3">
        <v>808184609</v>
      </c>
      <c r="F85" s="3">
        <v>508013485</v>
      </c>
      <c r="G85" s="3">
        <v>508013485</v>
      </c>
      <c r="H85" s="3">
        <v>383688448</v>
      </c>
      <c r="I85" s="3">
        <v>619985861</v>
      </c>
      <c r="J85" s="3">
        <v>676001199</v>
      </c>
      <c r="K85" s="3">
        <v>749502076</v>
      </c>
    </row>
    <row r="86" spans="1:11" ht="12.75">
      <c r="A86" s="2" t="s">
        <v>72</v>
      </c>
      <c r="B86" s="3">
        <v>0</v>
      </c>
      <c r="C86" s="3">
        <v>0</v>
      </c>
      <c r="D86" s="3">
        <v>135476764</v>
      </c>
      <c r="E86" s="3">
        <v>424327775</v>
      </c>
      <c r="F86" s="3">
        <v>186280551</v>
      </c>
      <c r="G86" s="3">
        <v>186280551</v>
      </c>
      <c r="H86" s="3">
        <v>0</v>
      </c>
      <c r="I86" s="3">
        <v>227673083</v>
      </c>
      <c r="J86" s="3">
        <v>250088796</v>
      </c>
      <c r="K86" s="3">
        <v>274740805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31756000</v>
      </c>
      <c r="C5" s="6">
        <v>45252000</v>
      </c>
      <c r="D5" s="23">
        <v>60071000</v>
      </c>
      <c r="E5" s="24">
        <v>55915328</v>
      </c>
      <c r="F5" s="6">
        <v>55915000</v>
      </c>
      <c r="G5" s="25">
        <v>55915000</v>
      </c>
      <c r="H5" s="26">
        <v>60193333</v>
      </c>
      <c r="I5" s="24">
        <v>55915328</v>
      </c>
      <c r="J5" s="6">
        <v>58878840</v>
      </c>
      <c r="K5" s="25">
        <v>62117176</v>
      </c>
    </row>
    <row r="6" spans="1:11" ht="13.5">
      <c r="A6" s="22" t="s">
        <v>18</v>
      </c>
      <c r="B6" s="6">
        <v>254446922</v>
      </c>
      <c r="C6" s="6">
        <v>274877000</v>
      </c>
      <c r="D6" s="23">
        <v>311785500</v>
      </c>
      <c r="E6" s="24">
        <v>327450611</v>
      </c>
      <c r="F6" s="6">
        <v>327450000</v>
      </c>
      <c r="G6" s="25">
        <v>327450000</v>
      </c>
      <c r="H6" s="26">
        <v>284687461</v>
      </c>
      <c r="I6" s="24">
        <v>349693906</v>
      </c>
      <c r="J6" s="6">
        <v>373461017</v>
      </c>
      <c r="K6" s="25">
        <v>398856715</v>
      </c>
    </row>
    <row r="7" spans="1:11" ht="13.5">
      <c r="A7" s="22" t="s">
        <v>19</v>
      </c>
      <c r="B7" s="6">
        <v>3719527</v>
      </c>
      <c r="C7" s="6">
        <v>3520000</v>
      </c>
      <c r="D7" s="23">
        <v>5254000</v>
      </c>
      <c r="E7" s="24">
        <v>5330636</v>
      </c>
      <c r="F7" s="6">
        <v>5331000</v>
      </c>
      <c r="G7" s="25">
        <v>5331000</v>
      </c>
      <c r="H7" s="26">
        <v>9338780</v>
      </c>
      <c r="I7" s="24">
        <v>5613159</v>
      </c>
      <c r="J7" s="6">
        <v>5916270</v>
      </c>
      <c r="K7" s="25">
        <v>6241665</v>
      </c>
    </row>
    <row r="8" spans="1:11" ht="13.5">
      <c r="A8" s="22" t="s">
        <v>20</v>
      </c>
      <c r="B8" s="6">
        <v>291873206</v>
      </c>
      <c r="C8" s="6">
        <v>363595000</v>
      </c>
      <c r="D8" s="23">
        <v>305850254</v>
      </c>
      <c r="E8" s="24">
        <v>300109002</v>
      </c>
      <c r="F8" s="6">
        <v>301654000</v>
      </c>
      <c r="G8" s="25">
        <v>301654000</v>
      </c>
      <c r="H8" s="26">
        <v>301635508</v>
      </c>
      <c r="I8" s="24">
        <v>321472939</v>
      </c>
      <c r="J8" s="6">
        <v>352709000</v>
      </c>
      <c r="K8" s="25">
        <v>384151000</v>
      </c>
    </row>
    <row r="9" spans="1:11" ht="13.5">
      <c r="A9" s="22" t="s">
        <v>21</v>
      </c>
      <c r="B9" s="6">
        <v>32311295</v>
      </c>
      <c r="C9" s="6">
        <v>23082000</v>
      </c>
      <c r="D9" s="23">
        <v>20555000</v>
      </c>
      <c r="E9" s="24">
        <v>114448551</v>
      </c>
      <c r="F9" s="6">
        <v>151777000</v>
      </c>
      <c r="G9" s="25">
        <v>151777000</v>
      </c>
      <c r="H9" s="26">
        <v>90157912</v>
      </c>
      <c r="I9" s="24">
        <v>103305842</v>
      </c>
      <c r="J9" s="6">
        <v>108074357</v>
      </c>
      <c r="K9" s="25">
        <v>113193450</v>
      </c>
    </row>
    <row r="10" spans="1:11" ht="25.5">
      <c r="A10" s="27" t="s">
        <v>100</v>
      </c>
      <c r="B10" s="28">
        <f>SUM(B5:B9)</f>
        <v>614106950</v>
      </c>
      <c r="C10" s="29">
        <f aca="true" t="shared" si="0" ref="C10:K10">SUM(C5:C9)</f>
        <v>710326000</v>
      </c>
      <c r="D10" s="30">
        <f t="shared" si="0"/>
        <v>703515754</v>
      </c>
      <c r="E10" s="28">
        <f t="shared" si="0"/>
        <v>803254128</v>
      </c>
      <c r="F10" s="29">
        <f t="shared" si="0"/>
        <v>842127000</v>
      </c>
      <c r="G10" s="31">
        <f t="shared" si="0"/>
        <v>842127000</v>
      </c>
      <c r="H10" s="32">
        <f t="shared" si="0"/>
        <v>746012994</v>
      </c>
      <c r="I10" s="28">
        <f t="shared" si="0"/>
        <v>836001174</v>
      </c>
      <c r="J10" s="29">
        <f t="shared" si="0"/>
        <v>899039484</v>
      </c>
      <c r="K10" s="31">
        <f t="shared" si="0"/>
        <v>964560006</v>
      </c>
    </row>
    <row r="11" spans="1:11" ht="13.5">
      <c r="A11" s="22" t="s">
        <v>22</v>
      </c>
      <c r="B11" s="6">
        <v>212743322</v>
      </c>
      <c r="C11" s="6">
        <v>227595000</v>
      </c>
      <c r="D11" s="23">
        <v>255292579</v>
      </c>
      <c r="E11" s="24">
        <v>282794309</v>
      </c>
      <c r="F11" s="6">
        <v>267794000</v>
      </c>
      <c r="G11" s="25">
        <v>267794000</v>
      </c>
      <c r="H11" s="26">
        <v>264944053</v>
      </c>
      <c r="I11" s="24">
        <v>261549323</v>
      </c>
      <c r="J11" s="6">
        <v>279857775</v>
      </c>
      <c r="K11" s="25">
        <v>299447819</v>
      </c>
    </row>
    <row r="12" spans="1:11" ht="13.5">
      <c r="A12" s="22" t="s">
        <v>23</v>
      </c>
      <c r="B12" s="6">
        <v>21798349</v>
      </c>
      <c r="C12" s="6">
        <v>22592000</v>
      </c>
      <c r="D12" s="23">
        <v>23595000</v>
      </c>
      <c r="E12" s="24">
        <v>25957893</v>
      </c>
      <c r="F12" s="6">
        <v>25958000</v>
      </c>
      <c r="G12" s="25">
        <v>25958000</v>
      </c>
      <c r="H12" s="26">
        <v>25306856</v>
      </c>
      <c r="I12" s="24">
        <v>27774945</v>
      </c>
      <c r="J12" s="6">
        <v>29719191</v>
      </c>
      <c r="K12" s="25">
        <v>31799535</v>
      </c>
    </row>
    <row r="13" spans="1:11" ht="13.5">
      <c r="A13" s="22" t="s">
        <v>101</v>
      </c>
      <c r="B13" s="6">
        <v>106350829</v>
      </c>
      <c r="C13" s="6">
        <v>105979000</v>
      </c>
      <c r="D13" s="23">
        <v>0</v>
      </c>
      <c r="E13" s="24">
        <v>95872478</v>
      </c>
      <c r="F13" s="6">
        <v>75872000</v>
      </c>
      <c r="G13" s="25">
        <v>75872000</v>
      </c>
      <c r="H13" s="26">
        <v>3427773</v>
      </c>
      <c r="I13" s="24">
        <v>79893216</v>
      </c>
      <c r="J13" s="6">
        <v>82368161</v>
      </c>
      <c r="K13" s="25">
        <v>86898410</v>
      </c>
    </row>
    <row r="14" spans="1:11" ht="13.5">
      <c r="A14" s="22" t="s">
        <v>24</v>
      </c>
      <c r="B14" s="6">
        <v>10896330</v>
      </c>
      <c r="C14" s="6">
        <v>2999000</v>
      </c>
      <c r="D14" s="23">
        <v>3119000</v>
      </c>
      <c r="E14" s="24">
        <v>12720172</v>
      </c>
      <c r="F14" s="6">
        <v>0</v>
      </c>
      <c r="G14" s="25">
        <v>0</v>
      </c>
      <c r="H14" s="26">
        <v>12159191</v>
      </c>
      <c r="I14" s="24">
        <v>13101777</v>
      </c>
      <c r="J14" s="6">
        <v>13717310</v>
      </c>
      <c r="K14" s="25">
        <v>14471762</v>
      </c>
    </row>
    <row r="15" spans="1:11" ht="13.5">
      <c r="A15" s="22" t="s">
        <v>25</v>
      </c>
      <c r="B15" s="6">
        <v>183246320</v>
      </c>
      <c r="C15" s="6">
        <v>194178000</v>
      </c>
      <c r="D15" s="23">
        <v>143274000</v>
      </c>
      <c r="E15" s="24">
        <v>212748359</v>
      </c>
      <c r="F15" s="6">
        <v>205748000</v>
      </c>
      <c r="G15" s="25">
        <v>205748000</v>
      </c>
      <c r="H15" s="26">
        <v>159446808</v>
      </c>
      <c r="I15" s="24">
        <v>158747758</v>
      </c>
      <c r="J15" s="6">
        <v>169550833</v>
      </c>
      <c r="K15" s="25">
        <v>181093900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175791604</v>
      </c>
      <c r="C17" s="6">
        <v>228135686</v>
      </c>
      <c r="D17" s="23">
        <v>171892143</v>
      </c>
      <c r="E17" s="24">
        <v>211408112</v>
      </c>
      <c r="F17" s="6">
        <v>313708000</v>
      </c>
      <c r="G17" s="25">
        <v>313708000</v>
      </c>
      <c r="H17" s="26">
        <v>416004593</v>
      </c>
      <c r="I17" s="24">
        <v>272637942</v>
      </c>
      <c r="J17" s="6">
        <v>353042554</v>
      </c>
      <c r="K17" s="25">
        <v>370673830</v>
      </c>
    </row>
    <row r="18" spans="1:11" ht="13.5">
      <c r="A18" s="34" t="s">
        <v>28</v>
      </c>
      <c r="B18" s="35">
        <f>SUM(B11:B17)</f>
        <v>710826754</v>
      </c>
      <c r="C18" s="36">
        <f aca="true" t="shared" si="1" ref="C18:K18">SUM(C11:C17)</f>
        <v>781478686</v>
      </c>
      <c r="D18" s="37">
        <f t="shared" si="1"/>
        <v>597172722</v>
      </c>
      <c r="E18" s="35">
        <f t="shared" si="1"/>
        <v>841501323</v>
      </c>
      <c r="F18" s="36">
        <f t="shared" si="1"/>
        <v>889080000</v>
      </c>
      <c r="G18" s="38">
        <f t="shared" si="1"/>
        <v>889080000</v>
      </c>
      <c r="H18" s="39">
        <f t="shared" si="1"/>
        <v>881289274</v>
      </c>
      <c r="I18" s="35">
        <f t="shared" si="1"/>
        <v>813704961</v>
      </c>
      <c r="J18" s="36">
        <f t="shared" si="1"/>
        <v>928255824</v>
      </c>
      <c r="K18" s="38">
        <f t="shared" si="1"/>
        <v>984385256</v>
      </c>
    </row>
    <row r="19" spans="1:11" ht="13.5">
      <c r="A19" s="34" t="s">
        <v>29</v>
      </c>
      <c r="B19" s="40">
        <f>+B10-B18</f>
        <v>-96719804</v>
      </c>
      <c r="C19" s="41">
        <f aca="true" t="shared" si="2" ref="C19:K19">+C10-C18</f>
        <v>-71152686</v>
      </c>
      <c r="D19" s="42">
        <f t="shared" si="2"/>
        <v>106343032</v>
      </c>
      <c r="E19" s="40">
        <f t="shared" si="2"/>
        <v>-38247195</v>
      </c>
      <c r="F19" s="41">
        <f t="shared" si="2"/>
        <v>-46953000</v>
      </c>
      <c r="G19" s="43">
        <f t="shared" si="2"/>
        <v>-46953000</v>
      </c>
      <c r="H19" s="44">
        <f t="shared" si="2"/>
        <v>-135276280</v>
      </c>
      <c r="I19" s="40">
        <f t="shared" si="2"/>
        <v>22296213</v>
      </c>
      <c r="J19" s="41">
        <f t="shared" si="2"/>
        <v>-29216340</v>
      </c>
      <c r="K19" s="43">
        <f t="shared" si="2"/>
        <v>-19825250</v>
      </c>
    </row>
    <row r="20" spans="1:11" ht="13.5">
      <c r="A20" s="22" t="s">
        <v>30</v>
      </c>
      <c r="B20" s="24">
        <v>154981163</v>
      </c>
      <c r="C20" s="6">
        <v>137132000</v>
      </c>
      <c r="D20" s="23">
        <v>119657000</v>
      </c>
      <c r="E20" s="24">
        <v>116196000</v>
      </c>
      <c r="F20" s="6">
        <v>126400000</v>
      </c>
      <c r="G20" s="25">
        <v>126400000</v>
      </c>
      <c r="H20" s="26">
        <v>141372767</v>
      </c>
      <c r="I20" s="24">
        <v>104645000</v>
      </c>
      <c r="J20" s="6">
        <v>106217000</v>
      </c>
      <c r="K20" s="25">
        <v>111322000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58261359</v>
      </c>
      <c r="C22" s="52">
        <f aca="true" t="shared" si="3" ref="C22:K22">SUM(C19:C21)</f>
        <v>65979314</v>
      </c>
      <c r="D22" s="53">
        <f t="shared" si="3"/>
        <v>226000032</v>
      </c>
      <c r="E22" s="51">
        <f t="shared" si="3"/>
        <v>77948805</v>
      </c>
      <c r="F22" s="52">
        <f t="shared" si="3"/>
        <v>79447000</v>
      </c>
      <c r="G22" s="54">
        <f t="shared" si="3"/>
        <v>79447000</v>
      </c>
      <c r="H22" s="55">
        <f t="shared" si="3"/>
        <v>6096487</v>
      </c>
      <c r="I22" s="51">
        <f t="shared" si="3"/>
        <v>126941213</v>
      </c>
      <c r="J22" s="52">
        <f t="shared" si="3"/>
        <v>77000660</v>
      </c>
      <c r="K22" s="54">
        <f t="shared" si="3"/>
        <v>91496750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58261359</v>
      </c>
      <c r="C24" s="41">
        <f aca="true" t="shared" si="4" ref="C24:K24">SUM(C22:C23)</f>
        <v>65979314</v>
      </c>
      <c r="D24" s="42">
        <f t="shared" si="4"/>
        <v>226000032</v>
      </c>
      <c r="E24" s="40">
        <f t="shared" si="4"/>
        <v>77948805</v>
      </c>
      <c r="F24" s="41">
        <f t="shared" si="4"/>
        <v>79447000</v>
      </c>
      <c r="G24" s="43">
        <f t="shared" si="4"/>
        <v>79447000</v>
      </c>
      <c r="H24" s="44">
        <f t="shared" si="4"/>
        <v>6096487</v>
      </c>
      <c r="I24" s="40">
        <f t="shared" si="4"/>
        <v>126941213</v>
      </c>
      <c r="J24" s="41">
        <f t="shared" si="4"/>
        <v>77000660</v>
      </c>
      <c r="K24" s="43">
        <f t="shared" si="4"/>
        <v>91496750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142449194</v>
      </c>
      <c r="C27" s="7">
        <v>167234000</v>
      </c>
      <c r="D27" s="64">
        <v>56474000</v>
      </c>
      <c r="E27" s="65">
        <v>163757000</v>
      </c>
      <c r="F27" s="7">
        <v>182816000</v>
      </c>
      <c r="G27" s="66">
        <v>182816000</v>
      </c>
      <c r="H27" s="67">
        <v>139150197</v>
      </c>
      <c r="I27" s="65">
        <v>162639000</v>
      </c>
      <c r="J27" s="7">
        <v>226835000</v>
      </c>
      <c r="K27" s="66">
        <v>186877000</v>
      </c>
    </row>
    <row r="28" spans="1:11" ht="13.5">
      <c r="A28" s="68" t="s">
        <v>30</v>
      </c>
      <c r="B28" s="6">
        <v>136402194</v>
      </c>
      <c r="C28" s="6">
        <v>137132000</v>
      </c>
      <c r="D28" s="23">
        <v>42108000</v>
      </c>
      <c r="E28" s="24">
        <v>114390000</v>
      </c>
      <c r="F28" s="6">
        <v>113890000</v>
      </c>
      <c r="G28" s="25">
        <v>113890000</v>
      </c>
      <c r="H28" s="26">
        <v>97234197</v>
      </c>
      <c r="I28" s="24">
        <v>102423000</v>
      </c>
      <c r="J28" s="6">
        <v>103640000</v>
      </c>
      <c r="K28" s="25">
        <v>108640000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6047000</v>
      </c>
      <c r="C31" s="6">
        <v>30102000</v>
      </c>
      <c r="D31" s="23">
        <v>14366000</v>
      </c>
      <c r="E31" s="24">
        <v>49367000</v>
      </c>
      <c r="F31" s="6">
        <v>68926000</v>
      </c>
      <c r="G31" s="25">
        <v>68926000</v>
      </c>
      <c r="H31" s="26">
        <v>41916000</v>
      </c>
      <c r="I31" s="24">
        <v>60216000</v>
      </c>
      <c r="J31" s="6">
        <v>123195000</v>
      </c>
      <c r="K31" s="25">
        <v>78237000</v>
      </c>
    </row>
    <row r="32" spans="1:11" ht="13.5">
      <c r="A32" s="34" t="s">
        <v>36</v>
      </c>
      <c r="B32" s="7">
        <f>SUM(B28:B31)</f>
        <v>142449194</v>
      </c>
      <c r="C32" s="7">
        <f aca="true" t="shared" si="5" ref="C32:K32">SUM(C28:C31)</f>
        <v>167234000</v>
      </c>
      <c r="D32" s="64">
        <f t="shared" si="5"/>
        <v>56474000</v>
      </c>
      <c r="E32" s="65">
        <f t="shared" si="5"/>
        <v>163757000</v>
      </c>
      <c r="F32" s="7">
        <f t="shared" si="5"/>
        <v>182816000</v>
      </c>
      <c r="G32" s="66">
        <f t="shared" si="5"/>
        <v>182816000</v>
      </c>
      <c r="H32" s="67">
        <f t="shared" si="5"/>
        <v>139150197</v>
      </c>
      <c r="I32" s="65">
        <f t="shared" si="5"/>
        <v>162639000</v>
      </c>
      <c r="J32" s="7">
        <f t="shared" si="5"/>
        <v>226835000</v>
      </c>
      <c r="K32" s="66">
        <f t="shared" si="5"/>
        <v>186877000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321807000</v>
      </c>
      <c r="C35" s="6">
        <v>447048000</v>
      </c>
      <c r="D35" s="23">
        <v>418386000</v>
      </c>
      <c r="E35" s="24">
        <v>418259000</v>
      </c>
      <c r="F35" s="6">
        <v>418259224</v>
      </c>
      <c r="G35" s="25">
        <v>418259224</v>
      </c>
      <c r="H35" s="26">
        <v>259106753</v>
      </c>
      <c r="I35" s="24">
        <v>434643441</v>
      </c>
      <c r="J35" s="6">
        <v>458054171</v>
      </c>
      <c r="K35" s="25">
        <v>483177827</v>
      </c>
    </row>
    <row r="36" spans="1:11" ht="13.5">
      <c r="A36" s="22" t="s">
        <v>39</v>
      </c>
      <c r="B36" s="6">
        <v>1791130000</v>
      </c>
      <c r="C36" s="6">
        <v>1895134000</v>
      </c>
      <c r="D36" s="23">
        <v>1727165000</v>
      </c>
      <c r="E36" s="24">
        <v>2296993000</v>
      </c>
      <c r="F36" s="6">
        <v>2296992992</v>
      </c>
      <c r="G36" s="25">
        <v>2296992992</v>
      </c>
      <c r="H36" s="26">
        <v>1722005807</v>
      </c>
      <c r="I36" s="24">
        <v>2418732000</v>
      </c>
      <c r="J36" s="6">
        <v>2549344000</v>
      </c>
      <c r="K36" s="25">
        <v>2689558000</v>
      </c>
    </row>
    <row r="37" spans="1:11" ht="13.5">
      <c r="A37" s="22" t="s">
        <v>40</v>
      </c>
      <c r="B37" s="6">
        <v>169364000</v>
      </c>
      <c r="C37" s="6">
        <v>156597000</v>
      </c>
      <c r="D37" s="23">
        <v>96051000</v>
      </c>
      <c r="E37" s="24">
        <v>95799000</v>
      </c>
      <c r="F37" s="6">
        <v>95799368</v>
      </c>
      <c r="G37" s="25">
        <v>95799368</v>
      </c>
      <c r="H37" s="26">
        <v>206961062</v>
      </c>
      <c r="I37" s="24">
        <v>100875000</v>
      </c>
      <c r="J37" s="6">
        <v>106323000</v>
      </c>
      <c r="K37" s="25">
        <v>112170000</v>
      </c>
    </row>
    <row r="38" spans="1:11" ht="13.5">
      <c r="A38" s="22" t="s">
        <v>41</v>
      </c>
      <c r="B38" s="6">
        <v>117933000</v>
      </c>
      <c r="C38" s="6">
        <v>121912000</v>
      </c>
      <c r="D38" s="23">
        <v>125461000</v>
      </c>
      <c r="E38" s="24">
        <v>132097000</v>
      </c>
      <c r="F38" s="6">
        <v>132096664</v>
      </c>
      <c r="G38" s="25">
        <v>132096664</v>
      </c>
      <c r="H38" s="26">
        <v>117626322</v>
      </c>
      <c r="I38" s="24">
        <v>139097000</v>
      </c>
      <c r="J38" s="6">
        <v>146610000</v>
      </c>
      <c r="K38" s="25">
        <v>154674000</v>
      </c>
    </row>
    <row r="39" spans="1:11" ht="13.5">
      <c r="A39" s="22" t="s">
        <v>42</v>
      </c>
      <c r="B39" s="6">
        <v>1825640000</v>
      </c>
      <c r="C39" s="6">
        <v>2063673000</v>
      </c>
      <c r="D39" s="23">
        <v>1924039000</v>
      </c>
      <c r="E39" s="24">
        <v>2487356000</v>
      </c>
      <c r="F39" s="6">
        <v>2487356184</v>
      </c>
      <c r="G39" s="25">
        <v>2487356184</v>
      </c>
      <c r="H39" s="26">
        <v>1656525176</v>
      </c>
      <c r="I39" s="24">
        <v>2613403441</v>
      </c>
      <c r="J39" s="6">
        <v>2754465171</v>
      </c>
      <c r="K39" s="25">
        <v>2905891827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139041265</v>
      </c>
      <c r="C42" s="6">
        <v>305651000</v>
      </c>
      <c r="D42" s="23">
        <v>40161000</v>
      </c>
      <c r="E42" s="24">
        <v>243823520</v>
      </c>
      <c r="F42" s="6">
        <v>213385019</v>
      </c>
      <c r="G42" s="25">
        <v>213385019</v>
      </c>
      <c r="H42" s="26">
        <v>47186212</v>
      </c>
      <c r="I42" s="24">
        <v>272896891</v>
      </c>
      <c r="J42" s="6">
        <v>227414155</v>
      </c>
      <c r="K42" s="25">
        <v>248480949</v>
      </c>
    </row>
    <row r="43" spans="1:11" ht="13.5">
      <c r="A43" s="22" t="s">
        <v>45</v>
      </c>
      <c r="B43" s="6">
        <v>-142449194</v>
      </c>
      <c r="C43" s="6">
        <v>-167234000</v>
      </c>
      <c r="D43" s="23">
        <v>-56474000</v>
      </c>
      <c r="E43" s="24">
        <v>-160757774</v>
      </c>
      <c r="F43" s="6">
        <v>-199125770</v>
      </c>
      <c r="G43" s="25">
        <v>-199125770</v>
      </c>
      <c r="H43" s="26">
        <v>-129811418</v>
      </c>
      <c r="I43" s="24">
        <v>-162638999</v>
      </c>
      <c r="J43" s="6">
        <v>-226835000</v>
      </c>
      <c r="K43" s="25">
        <v>-186877000</v>
      </c>
    </row>
    <row r="44" spans="1:11" ht="13.5">
      <c r="A44" s="22" t="s">
        <v>46</v>
      </c>
      <c r="B44" s="6">
        <v>-1300179</v>
      </c>
      <c r="C44" s="6">
        <v>-3093000</v>
      </c>
      <c r="D44" s="23">
        <v>-719000</v>
      </c>
      <c r="E44" s="24">
        <v>2</v>
      </c>
      <c r="F44" s="6">
        <v>0</v>
      </c>
      <c r="G44" s="25">
        <v>0</v>
      </c>
      <c r="H44" s="26">
        <v>-1677214</v>
      </c>
      <c r="I44" s="24">
        <v>2</v>
      </c>
      <c r="J44" s="6">
        <v>0</v>
      </c>
      <c r="K44" s="25">
        <v>0</v>
      </c>
    </row>
    <row r="45" spans="1:11" ht="13.5">
      <c r="A45" s="34" t="s">
        <v>47</v>
      </c>
      <c r="B45" s="7">
        <v>47449950</v>
      </c>
      <c r="C45" s="7">
        <v>250230000</v>
      </c>
      <c r="D45" s="64">
        <v>142340000</v>
      </c>
      <c r="E45" s="65">
        <v>198983314</v>
      </c>
      <c r="F45" s="7">
        <v>14259248</v>
      </c>
      <c r="G45" s="66">
        <v>14259248</v>
      </c>
      <c r="H45" s="67">
        <v>19026890</v>
      </c>
      <c r="I45" s="65">
        <v>226175460</v>
      </c>
      <c r="J45" s="7">
        <v>226754615</v>
      </c>
      <c r="K45" s="66">
        <v>288358564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97450000</v>
      </c>
      <c r="C48" s="6">
        <v>222048000</v>
      </c>
      <c r="D48" s="23">
        <v>142341000</v>
      </c>
      <c r="E48" s="24">
        <v>130412000</v>
      </c>
      <c r="F48" s="6">
        <v>130412112</v>
      </c>
      <c r="G48" s="25">
        <v>130412112</v>
      </c>
      <c r="H48" s="26">
        <v>19026891</v>
      </c>
      <c r="I48" s="24">
        <v>131541207</v>
      </c>
      <c r="J48" s="6">
        <v>138644432</v>
      </c>
      <c r="K48" s="25">
        <v>146200607</v>
      </c>
    </row>
    <row r="49" spans="1:11" ht="13.5">
      <c r="A49" s="22" t="s">
        <v>50</v>
      </c>
      <c r="B49" s="6">
        <f>+B75</f>
        <v>45704962.146148086</v>
      </c>
      <c r="C49" s="6">
        <f aca="true" t="shared" si="6" ref="C49:K49">+C75</f>
        <v>-132629231.22219276</v>
      </c>
      <c r="D49" s="23">
        <f t="shared" si="6"/>
        <v>1149108.094436586</v>
      </c>
      <c r="E49" s="24">
        <f t="shared" si="6"/>
        <v>-90100272.6602996</v>
      </c>
      <c r="F49" s="6">
        <f t="shared" si="6"/>
        <v>-70082787.87714508</v>
      </c>
      <c r="G49" s="25">
        <f t="shared" si="6"/>
        <v>-70082787.87714508</v>
      </c>
      <c r="H49" s="26">
        <f t="shared" si="6"/>
        <v>82903582.8860141</v>
      </c>
      <c r="I49" s="24">
        <f t="shared" si="6"/>
        <v>-73307491.90847751</v>
      </c>
      <c r="J49" s="6">
        <f t="shared" si="6"/>
        <v>-77246849.08133984</v>
      </c>
      <c r="K49" s="25">
        <f t="shared" si="6"/>
        <v>-81535077.35473794</v>
      </c>
    </row>
    <row r="50" spans="1:11" ht="13.5">
      <c r="A50" s="34" t="s">
        <v>51</v>
      </c>
      <c r="B50" s="7">
        <f>+B48-B49</f>
        <v>51745037.853851914</v>
      </c>
      <c r="C50" s="7">
        <f aca="true" t="shared" si="7" ref="C50:K50">+C48-C49</f>
        <v>354677231.22219276</v>
      </c>
      <c r="D50" s="64">
        <f t="shared" si="7"/>
        <v>141191891.9055634</v>
      </c>
      <c r="E50" s="65">
        <f t="shared" si="7"/>
        <v>220512272.6602996</v>
      </c>
      <c r="F50" s="7">
        <f t="shared" si="7"/>
        <v>200494899.87714508</v>
      </c>
      <c r="G50" s="66">
        <f t="shared" si="7"/>
        <v>200494899.87714508</v>
      </c>
      <c r="H50" s="67">
        <f t="shared" si="7"/>
        <v>-63876691.886014104</v>
      </c>
      <c r="I50" s="65">
        <f t="shared" si="7"/>
        <v>204848698.90847751</v>
      </c>
      <c r="J50" s="7">
        <f t="shared" si="7"/>
        <v>215891281.08133984</v>
      </c>
      <c r="K50" s="66">
        <f t="shared" si="7"/>
        <v>227735684.35473794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1789564388</v>
      </c>
      <c r="C53" s="6">
        <v>1897238000</v>
      </c>
      <c r="D53" s="23">
        <v>380532000</v>
      </c>
      <c r="E53" s="24">
        <v>2296992510</v>
      </c>
      <c r="F53" s="6">
        <v>2303728000</v>
      </c>
      <c r="G53" s="25">
        <v>2303728000</v>
      </c>
      <c r="H53" s="26">
        <v>350074462</v>
      </c>
      <c r="I53" s="24">
        <v>2042105000</v>
      </c>
      <c r="J53" s="6">
        <v>2152379000</v>
      </c>
      <c r="K53" s="25">
        <v>2270761000</v>
      </c>
    </row>
    <row r="54" spans="1:11" ht="13.5">
      <c r="A54" s="22" t="s">
        <v>101</v>
      </c>
      <c r="B54" s="6">
        <v>106350829</v>
      </c>
      <c r="C54" s="6">
        <v>105979000</v>
      </c>
      <c r="D54" s="23">
        <v>0</v>
      </c>
      <c r="E54" s="24">
        <v>95872478</v>
      </c>
      <c r="F54" s="6">
        <v>75872000</v>
      </c>
      <c r="G54" s="25">
        <v>75872000</v>
      </c>
      <c r="H54" s="26">
        <v>3427773</v>
      </c>
      <c r="I54" s="24">
        <v>79893216</v>
      </c>
      <c r="J54" s="6">
        <v>82368161</v>
      </c>
      <c r="K54" s="25">
        <v>86898410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61332000</v>
      </c>
      <c r="F56" s="6">
        <v>0</v>
      </c>
      <c r="G56" s="25">
        <v>0</v>
      </c>
      <c r="H56" s="26">
        <v>0</v>
      </c>
      <c r="I56" s="24">
        <v>64582000</v>
      </c>
      <c r="J56" s="6">
        <v>68070000</v>
      </c>
      <c r="K56" s="25">
        <v>71814000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8883000</v>
      </c>
      <c r="C60" s="6">
        <v>6440000</v>
      </c>
      <c r="D60" s="23">
        <v>0</v>
      </c>
      <c r="E60" s="24">
        <v>14686000</v>
      </c>
      <c r="F60" s="6">
        <v>7217000</v>
      </c>
      <c r="G60" s="25">
        <v>7217000</v>
      </c>
      <c r="H60" s="26">
        <v>7217000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41000</v>
      </c>
      <c r="C62" s="92">
        <v>41000</v>
      </c>
      <c r="D62" s="93">
        <v>41000</v>
      </c>
      <c r="E62" s="91">
        <v>43981</v>
      </c>
      <c r="F62" s="92">
        <v>41000</v>
      </c>
      <c r="G62" s="93">
        <v>41000</v>
      </c>
      <c r="H62" s="94">
        <v>41000</v>
      </c>
      <c r="I62" s="91">
        <v>41000</v>
      </c>
      <c r="J62" s="92">
        <v>41000</v>
      </c>
      <c r="K62" s="93">
        <v>41000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49000</v>
      </c>
      <c r="C65" s="92">
        <v>49000</v>
      </c>
      <c r="D65" s="93">
        <v>49000</v>
      </c>
      <c r="E65" s="91">
        <v>145999</v>
      </c>
      <c r="F65" s="92">
        <v>49000</v>
      </c>
      <c r="G65" s="93">
        <v>49000</v>
      </c>
      <c r="H65" s="94">
        <v>49000</v>
      </c>
      <c r="I65" s="91">
        <v>49000</v>
      </c>
      <c r="J65" s="92">
        <v>49000</v>
      </c>
      <c r="K65" s="93">
        <v>49000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0.9841849822358165</v>
      </c>
      <c r="C70" s="5">
        <f aca="true" t="shared" si="8" ref="C70:K70">IF(ISERROR(C71/C72),0,(C71/C72))</f>
        <v>2.616285608561497</v>
      </c>
      <c r="D70" s="5">
        <f t="shared" si="8"/>
        <v>0.6059684795170376</v>
      </c>
      <c r="E70" s="5">
        <f t="shared" si="8"/>
        <v>1.0929580434671557</v>
      </c>
      <c r="F70" s="5">
        <f t="shared" si="8"/>
        <v>0.9743565483553898</v>
      </c>
      <c r="G70" s="5">
        <f t="shared" si="8"/>
        <v>0.9743565483553898</v>
      </c>
      <c r="H70" s="5">
        <f t="shared" si="8"/>
        <v>0.8848027605157506</v>
      </c>
      <c r="I70" s="5">
        <f t="shared" si="8"/>
        <v>0.9715977366722773</v>
      </c>
      <c r="J70" s="5">
        <f t="shared" si="8"/>
        <v>0.9718097977341507</v>
      </c>
      <c r="K70" s="5">
        <f t="shared" si="8"/>
        <v>0.9720076711921516</v>
      </c>
    </row>
    <row r="71" spans="1:11" ht="12.75" hidden="1">
      <c r="A71" s="1" t="s">
        <v>107</v>
      </c>
      <c r="B71" s="1">
        <f>+B83</f>
        <v>313476909</v>
      </c>
      <c r="C71" s="1">
        <f aca="true" t="shared" si="9" ref="C71:K71">+C83</f>
        <v>897938000</v>
      </c>
      <c r="D71" s="1">
        <f t="shared" si="9"/>
        <v>237789000</v>
      </c>
      <c r="E71" s="1">
        <f t="shared" si="9"/>
        <v>544090351</v>
      </c>
      <c r="F71" s="1">
        <f t="shared" si="9"/>
        <v>521419112</v>
      </c>
      <c r="G71" s="1">
        <f t="shared" si="9"/>
        <v>521419112</v>
      </c>
      <c r="H71" s="1">
        <f t="shared" si="9"/>
        <v>384923448</v>
      </c>
      <c r="I71" s="1">
        <f t="shared" si="9"/>
        <v>494460736</v>
      </c>
      <c r="J71" s="1">
        <f t="shared" si="9"/>
        <v>525179828</v>
      </c>
      <c r="K71" s="1">
        <f t="shared" si="9"/>
        <v>558095060</v>
      </c>
    </row>
    <row r="72" spans="1:11" ht="12.75" hidden="1">
      <c r="A72" s="1" t="s">
        <v>108</v>
      </c>
      <c r="B72" s="1">
        <f>+B77</f>
        <v>318514217</v>
      </c>
      <c r="C72" s="1">
        <f aca="true" t="shared" si="10" ref="C72:K72">+C77</f>
        <v>343211000</v>
      </c>
      <c r="D72" s="1">
        <f t="shared" si="10"/>
        <v>392411500</v>
      </c>
      <c r="E72" s="1">
        <f t="shared" si="10"/>
        <v>497814490</v>
      </c>
      <c r="F72" s="1">
        <f t="shared" si="10"/>
        <v>535142000</v>
      </c>
      <c r="G72" s="1">
        <f t="shared" si="10"/>
        <v>535142000</v>
      </c>
      <c r="H72" s="1">
        <f t="shared" si="10"/>
        <v>435038706</v>
      </c>
      <c r="I72" s="1">
        <f t="shared" si="10"/>
        <v>508915076</v>
      </c>
      <c r="J72" s="1">
        <f t="shared" si="10"/>
        <v>540414214</v>
      </c>
      <c r="K72" s="1">
        <f t="shared" si="10"/>
        <v>574167341</v>
      </c>
    </row>
    <row r="73" spans="1:11" ht="12.75" hidden="1">
      <c r="A73" s="1" t="s">
        <v>109</v>
      </c>
      <c r="B73" s="1">
        <f>+B74</f>
        <v>11958666.666666668</v>
      </c>
      <c r="C73" s="1">
        <f aca="true" t="shared" si="11" ref="C73:K73">+(C78+C80+C81+C82)-(B78+B80+B81+B82)</f>
        <v>-349000</v>
      </c>
      <c r="D73" s="1">
        <f t="shared" si="11"/>
        <v>44075000</v>
      </c>
      <c r="E73" s="1">
        <f t="shared" si="11"/>
        <v>14653000</v>
      </c>
      <c r="F73" s="1">
        <f>+(F78+F80+F81+F82)-(D78+D80+D81+D82)</f>
        <v>14653064</v>
      </c>
      <c r="G73" s="1">
        <f>+(G78+G80+G81+G82)-(D78+D80+D81+D82)</f>
        <v>14653064</v>
      </c>
      <c r="H73" s="1">
        <f>+(H78+H80+H81+H82)-(D78+D80+D81+D82)</f>
        <v>-31825395</v>
      </c>
      <c r="I73" s="1">
        <f>+(I78+I80+I81+I82)-(E78+E80+E81+E82)</f>
        <v>8945234</v>
      </c>
      <c r="J73" s="1">
        <f t="shared" si="11"/>
        <v>9536505</v>
      </c>
      <c r="K73" s="1">
        <f t="shared" si="11"/>
        <v>10299481</v>
      </c>
    </row>
    <row r="74" spans="1:11" ht="12.75" hidden="1">
      <c r="A74" s="1" t="s">
        <v>110</v>
      </c>
      <c r="B74" s="1">
        <f>+TREND(C74:E74)</f>
        <v>11958666.666666668</v>
      </c>
      <c r="C74" s="1">
        <f>+C73</f>
        <v>-349000</v>
      </c>
      <c r="D74" s="1">
        <f aca="true" t="shared" si="12" ref="D74:K74">+D73</f>
        <v>44075000</v>
      </c>
      <c r="E74" s="1">
        <f t="shared" si="12"/>
        <v>14653000</v>
      </c>
      <c r="F74" s="1">
        <f t="shared" si="12"/>
        <v>14653064</v>
      </c>
      <c r="G74" s="1">
        <f t="shared" si="12"/>
        <v>14653064</v>
      </c>
      <c r="H74" s="1">
        <f t="shared" si="12"/>
        <v>-31825395</v>
      </c>
      <c r="I74" s="1">
        <f t="shared" si="12"/>
        <v>8945234</v>
      </c>
      <c r="J74" s="1">
        <f t="shared" si="12"/>
        <v>9536505</v>
      </c>
      <c r="K74" s="1">
        <f t="shared" si="12"/>
        <v>10299481</v>
      </c>
    </row>
    <row r="75" spans="1:11" ht="12.75" hidden="1">
      <c r="A75" s="1" t="s">
        <v>111</v>
      </c>
      <c r="B75" s="1">
        <f>+B84-(((B80+B81+B78)*B70)-B79)</f>
        <v>45704962.146148086</v>
      </c>
      <c r="C75" s="1">
        <f aca="true" t="shared" si="13" ref="C75:K75">+C84-(((C80+C81+C78)*C70)-C79)</f>
        <v>-132629231.22219276</v>
      </c>
      <c r="D75" s="1">
        <f t="shared" si="13"/>
        <v>1149108.094436586</v>
      </c>
      <c r="E75" s="1">
        <f t="shared" si="13"/>
        <v>-90100272.6602996</v>
      </c>
      <c r="F75" s="1">
        <f t="shared" si="13"/>
        <v>-70082787.87714508</v>
      </c>
      <c r="G75" s="1">
        <f t="shared" si="13"/>
        <v>-70082787.87714508</v>
      </c>
      <c r="H75" s="1">
        <f t="shared" si="13"/>
        <v>82903582.8860141</v>
      </c>
      <c r="I75" s="1">
        <f t="shared" si="13"/>
        <v>-73307491.90847751</v>
      </c>
      <c r="J75" s="1">
        <f t="shared" si="13"/>
        <v>-77246849.08133984</v>
      </c>
      <c r="K75" s="1">
        <f t="shared" si="13"/>
        <v>-81535077.35473794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318514217</v>
      </c>
      <c r="C77" s="3">
        <v>343211000</v>
      </c>
      <c r="D77" s="3">
        <v>392411500</v>
      </c>
      <c r="E77" s="3">
        <v>497814490</v>
      </c>
      <c r="F77" s="3">
        <v>535142000</v>
      </c>
      <c r="G77" s="3">
        <v>535142000</v>
      </c>
      <c r="H77" s="3">
        <v>435038706</v>
      </c>
      <c r="I77" s="3">
        <v>508915076</v>
      </c>
      <c r="J77" s="3">
        <v>540414214</v>
      </c>
      <c r="K77" s="3">
        <v>574167341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154358000</v>
      </c>
      <c r="C79" s="3">
        <v>155293000</v>
      </c>
      <c r="D79" s="3">
        <v>94544000</v>
      </c>
      <c r="E79" s="3">
        <v>94367000</v>
      </c>
      <c r="F79" s="3">
        <v>94367224</v>
      </c>
      <c r="G79" s="3">
        <v>94367224</v>
      </c>
      <c r="H79" s="3">
        <v>191114611</v>
      </c>
      <c r="I79" s="3">
        <v>99368000</v>
      </c>
      <c r="J79" s="3">
        <v>104734000</v>
      </c>
      <c r="K79" s="3">
        <v>110494000</v>
      </c>
    </row>
    <row r="80" spans="1:11" ht="12.75" hidden="1">
      <c r="A80" s="2" t="s">
        <v>67</v>
      </c>
      <c r="B80" s="3">
        <v>38155000</v>
      </c>
      <c r="C80" s="3">
        <v>108045000</v>
      </c>
      <c r="D80" s="3">
        <v>154125000</v>
      </c>
      <c r="E80" s="3">
        <v>57501000</v>
      </c>
      <c r="F80" s="3">
        <v>57500688</v>
      </c>
      <c r="G80" s="3">
        <v>57500688</v>
      </c>
      <c r="H80" s="3">
        <v>87224368</v>
      </c>
      <c r="I80" s="3">
        <v>60548553</v>
      </c>
      <c r="J80" s="3">
        <v>63757626</v>
      </c>
      <c r="K80" s="3">
        <v>67264490</v>
      </c>
    </row>
    <row r="81" spans="1:11" ht="12.75" hidden="1">
      <c r="A81" s="2" t="s">
        <v>68</v>
      </c>
      <c r="B81" s="3">
        <v>72244000</v>
      </c>
      <c r="C81" s="3">
        <v>2005000</v>
      </c>
      <c r="D81" s="3">
        <v>0</v>
      </c>
      <c r="E81" s="3">
        <v>111277000</v>
      </c>
      <c r="F81" s="3">
        <v>111277376</v>
      </c>
      <c r="G81" s="3">
        <v>111277376</v>
      </c>
      <c r="H81" s="3">
        <v>35075237</v>
      </c>
      <c r="I81" s="3">
        <v>117174681</v>
      </c>
      <c r="J81" s="3">
        <v>123502113</v>
      </c>
      <c r="K81" s="3">
        <v>130294730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313476909</v>
      </c>
      <c r="C83" s="3">
        <v>897938000</v>
      </c>
      <c r="D83" s="3">
        <v>237789000</v>
      </c>
      <c r="E83" s="3">
        <v>544090351</v>
      </c>
      <c r="F83" s="3">
        <v>521419112</v>
      </c>
      <c r="G83" s="3">
        <v>521419112</v>
      </c>
      <c r="H83" s="3">
        <v>384923448</v>
      </c>
      <c r="I83" s="3">
        <v>494460736</v>
      </c>
      <c r="J83" s="3">
        <v>525179828</v>
      </c>
      <c r="K83" s="3">
        <v>558095060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7513424</v>
      </c>
      <c r="E5" s="24">
        <v>11000000</v>
      </c>
      <c r="F5" s="6">
        <v>11000000</v>
      </c>
      <c r="G5" s="25">
        <v>11000000</v>
      </c>
      <c r="H5" s="26">
        <v>7513424</v>
      </c>
      <c r="I5" s="24">
        <v>15416000</v>
      </c>
      <c r="J5" s="6">
        <v>16341000</v>
      </c>
      <c r="K5" s="25">
        <v>17321000</v>
      </c>
    </row>
    <row r="6" spans="1:11" ht="13.5">
      <c r="A6" s="22" t="s">
        <v>18</v>
      </c>
      <c r="B6" s="6">
        <v>0</v>
      </c>
      <c r="C6" s="6">
        <v>0</v>
      </c>
      <c r="D6" s="23">
        <v>2411783</v>
      </c>
      <c r="E6" s="24">
        <v>4814000</v>
      </c>
      <c r="F6" s="6">
        <v>4814000</v>
      </c>
      <c r="G6" s="25">
        <v>4814000</v>
      </c>
      <c r="H6" s="26">
        <v>2411783</v>
      </c>
      <c r="I6" s="24">
        <v>4617000</v>
      </c>
      <c r="J6" s="6">
        <v>4894000</v>
      </c>
      <c r="K6" s="25">
        <v>5188000</v>
      </c>
    </row>
    <row r="7" spans="1:11" ht="13.5">
      <c r="A7" s="22" t="s">
        <v>19</v>
      </c>
      <c r="B7" s="6">
        <v>0</v>
      </c>
      <c r="C7" s="6">
        <v>0</v>
      </c>
      <c r="D7" s="23">
        <v>5461172</v>
      </c>
      <c r="E7" s="24">
        <v>2200000</v>
      </c>
      <c r="F7" s="6">
        <v>2200000</v>
      </c>
      <c r="G7" s="25">
        <v>2200000</v>
      </c>
      <c r="H7" s="26">
        <v>5461172</v>
      </c>
      <c r="I7" s="24">
        <v>4160000</v>
      </c>
      <c r="J7" s="6">
        <v>4410000</v>
      </c>
      <c r="K7" s="25">
        <v>4675000</v>
      </c>
    </row>
    <row r="8" spans="1:11" ht="13.5">
      <c r="A8" s="22" t="s">
        <v>20</v>
      </c>
      <c r="B8" s="6">
        <v>0</v>
      </c>
      <c r="C8" s="6">
        <v>0</v>
      </c>
      <c r="D8" s="23">
        <v>207369593</v>
      </c>
      <c r="E8" s="24">
        <v>309751750</v>
      </c>
      <c r="F8" s="6">
        <v>309751750</v>
      </c>
      <c r="G8" s="25">
        <v>309751750</v>
      </c>
      <c r="H8" s="26">
        <v>207369593</v>
      </c>
      <c r="I8" s="24">
        <v>330547000</v>
      </c>
      <c r="J8" s="6">
        <v>363688000</v>
      </c>
      <c r="K8" s="25">
        <v>394374000</v>
      </c>
    </row>
    <row r="9" spans="1:11" ht="13.5">
      <c r="A9" s="22" t="s">
        <v>21</v>
      </c>
      <c r="B9" s="6">
        <v>0</v>
      </c>
      <c r="C9" s="6">
        <v>0</v>
      </c>
      <c r="D9" s="23">
        <v>351271341</v>
      </c>
      <c r="E9" s="24">
        <v>16870250</v>
      </c>
      <c r="F9" s="6">
        <v>16870250</v>
      </c>
      <c r="G9" s="25">
        <v>16870250</v>
      </c>
      <c r="H9" s="26">
        <v>351139041</v>
      </c>
      <c r="I9" s="24">
        <v>13519775</v>
      </c>
      <c r="J9" s="6">
        <v>14330541</v>
      </c>
      <c r="K9" s="25">
        <v>15190107</v>
      </c>
    </row>
    <row r="10" spans="1:11" ht="25.5">
      <c r="A10" s="27" t="s">
        <v>100</v>
      </c>
      <c r="B10" s="28">
        <f>SUM(B5:B9)</f>
        <v>0</v>
      </c>
      <c r="C10" s="29">
        <f aca="true" t="shared" si="0" ref="C10:K10">SUM(C5:C9)</f>
        <v>0</v>
      </c>
      <c r="D10" s="30">
        <f t="shared" si="0"/>
        <v>574027313</v>
      </c>
      <c r="E10" s="28">
        <f t="shared" si="0"/>
        <v>344636000</v>
      </c>
      <c r="F10" s="29">
        <f t="shared" si="0"/>
        <v>344636000</v>
      </c>
      <c r="G10" s="31">
        <f t="shared" si="0"/>
        <v>344636000</v>
      </c>
      <c r="H10" s="32">
        <f t="shared" si="0"/>
        <v>573895013</v>
      </c>
      <c r="I10" s="28">
        <f t="shared" si="0"/>
        <v>368259775</v>
      </c>
      <c r="J10" s="29">
        <f t="shared" si="0"/>
        <v>403663541</v>
      </c>
      <c r="K10" s="31">
        <f t="shared" si="0"/>
        <v>436748107</v>
      </c>
    </row>
    <row r="11" spans="1:11" ht="13.5">
      <c r="A11" s="22" t="s">
        <v>22</v>
      </c>
      <c r="B11" s="6">
        <v>0</v>
      </c>
      <c r="C11" s="6">
        <v>0</v>
      </c>
      <c r="D11" s="23">
        <v>31915143</v>
      </c>
      <c r="E11" s="24">
        <v>113805445</v>
      </c>
      <c r="F11" s="6">
        <v>113805445</v>
      </c>
      <c r="G11" s="25">
        <v>113805445</v>
      </c>
      <c r="H11" s="26">
        <v>32880990</v>
      </c>
      <c r="I11" s="24">
        <v>78959000</v>
      </c>
      <c r="J11" s="6">
        <v>83696000</v>
      </c>
      <c r="K11" s="25">
        <v>88718000</v>
      </c>
    </row>
    <row r="12" spans="1:11" ht="13.5">
      <c r="A12" s="22" t="s">
        <v>23</v>
      </c>
      <c r="B12" s="6">
        <v>0</v>
      </c>
      <c r="C12" s="6">
        <v>0</v>
      </c>
      <c r="D12" s="23">
        <v>20250399</v>
      </c>
      <c r="E12" s="24">
        <v>30098234</v>
      </c>
      <c r="F12" s="6">
        <v>30098234</v>
      </c>
      <c r="G12" s="25">
        <v>30098234</v>
      </c>
      <c r="H12" s="26">
        <v>20250399</v>
      </c>
      <c r="I12" s="24">
        <v>26395000</v>
      </c>
      <c r="J12" s="6">
        <v>27979000</v>
      </c>
      <c r="K12" s="25">
        <v>29658000</v>
      </c>
    </row>
    <row r="13" spans="1:11" ht="13.5">
      <c r="A13" s="22" t="s">
        <v>101</v>
      </c>
      <c r="B13" s="6">
        <v>0</v>
      </c>
      <c r="C13" s="6">
        <v>0</v>
      </c>
      <c r="D13" s="23">
        <v>11286249</v>
      </c>
      <c r="E13" s="24">
        <v>38000000</v>
      </c>
      <c r="F13" s="6">
        <v>38000000</v>
      </c>
      <c r="G13" s="25">
        <v>38000000</v>
      </c>
      <c r="H13" s="26">
        <v>11286249</v>
      </c>
      <c r="I13" s="24">
        <v>14244000</v>
      </c>
      <c r="J13" s="6">
        <v>15098000</v>
      </c>
      <c r="K13" s="25">
        <v>16004000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400000</v>
      </c>
      <c r="F14" s="6">
        <v>400000</v>
      </c>
      <c r="G14" s="25">
        <v>400000</v>
      </c>
      <c r="H14" s="26">
        <v>0</v>
      </c>
      <c r="I14" s="24">
        <v>412000</v>
      </c>
      <c r="J14" s="6">
        <v>436000</v>
      </c>
      <c r="K14" s="25">
        <v>463000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5043200</v>
      </c>
      <c r="F15" s="6">
        <v>5043200</v>
      </c>
      <c r="G15" s="25">
        <v>5043200</v>
      </c>
      <c r="H15" s="26">
        <v>0</v>
      </c>
      <c r="I15" s="24">
        <v>4021000</v>
      </c>
      <c r="J15" s="6">
        <v>4263000</v>
      </c>
      <c r="K15" s="25">
        <v>4518000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3000000</v>
      </c>
      <c r="F16" s="6">
        <v>3000000</v>
      </c>
      <c r="G16" s="25">
        <v>3000000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0</v>
      </c>
      <c r="C17" s="6">
        <v>0</v>
      </c>
      <c r="D17" s="23">
        <v>60860503</v>
      </c>
      <c r="E17" s="24">
        <v>75374355</v>
      </c>
      <c r="F17" s="6">
        <v>75374355</v>
      </c>
      <c r="G17" s="25">
        <v>75374355</v>
      </c>
      <c r="H17" s="26">
        <v>59894230</v>
      </c>
      <c r="I17" s="24">
        <v>124087270</v>
      </c>
      <c r="J17" s="6">
        <v>131533367</v>
      </c>
      <c r="K17" s="25">
        <v>139424689</v>
      </c>
    </row>
    <row r="18" spans="1:11" ht="13.5">
      <c r="A18" s="34" t="s">
        <v>28</v>
      </c>
      <c r="B18" s="35">
        <f>SUM(B11:B17)</f>
        <v>0</v>
      </c>
      <c r="C18" s="36">
        <f aca="true" t="shared" si="1" ref="C18:K18">SUM(C11:C17)</f>
        <v>0</v>
      </c>
      <c r="D18" s="37">
        <f t="shared" si="1"/>
        <v>124312294</v>
      </c>
      <c r="E18" s="35">
        <f t="shared" si="1"/>
        <v>265721234</v>
      </c>
      <c r="F18" s="36">
        <f t="shared" si="1"/>
        <v>265721234</v>
      </c>
      <c r="G18" s="38">
        <f t="shared" si="1"/>
        <v>265721234</v>
      </c>
      <c r="H18" s="39">
        <f t="shared" si="1"/>
        <v>124311868</v>
      </c>
      <c r="I18" s="35">
        <f t="shared" si="1"/>
        <v>248118270</v>
      </c>
      <c r="J18" s="36">
        <f t="shared" si="1"/>
        <v>263005367</v>
      </c>
      <c r="K18" s="38">
        <f t="shared" si="1"/>
        <v>278785689</v>
      </c>
    </row>
    <row r="19" spans="1:11" ht="13.5">
      <c r="A19" s="34" t="s">
        <v>29</v>
      </c>
      <c r="B19" s="40">
        <f>+B10-B18</f>
        <v>0</v>
      </c>
      <c r="C19" s="41">
        <f aca="true" t="shared" si="2" ref="C19:K19">+C10-C18</f>
        <v>0</v>
      </c>
      <c r="D19" s="42">
        <f t="shared" si="2"/>
        <v>449715019</v>
      </c>
      <c r="E19" s="40">
        <f t="shared" si="2"/>
        <v>78914766</v>
      </c>
      <c r="F19" s="41">
        <f t="shared" si="2"/>
        <v>78914766</v>
      </c>
      <c r="G19" s="43">
        <f t="shared" si="2"/>
        <v>78914766</v>
      </c>
      <c r="H19" s="44">
        <f t="shared" si="2"/>
        <v>449583145</v>
      </c>
      <c r="I19" s="40">
        <f t="shared" si="2"/>
        <v>120141505</v>
      </c>
      <c r="J19" s="41">
        <f t="shared" si="2"/>
        <v>140658174</v>
      </c>
      <c r="K19" s="43">
        <f t="shared" si="2"/>
        <v>157962418</v>
      </c>
    </row>
    <row r="20" spans="1:11" ht="13.5">
      <c r="A20" s="22" t="s">
        <v>30</v>
      </c>
      <c r="B20" s="24">
        <v>0</v>
      </c>
      <c r="C20" s="6">
        <v>0</v>
      </c>
      <c r="D20" s="23">
        <v>82733814</v>
      </c>
      <c r="E20" s="24">
        <v>106615250</v>
      </c>
      <c r="F20" s="6">
        <v>106615250</v>
      </c>
      <c r="G20" s="25">
        <v>106615250</v>
      </c>
      <c r="H20" s="26">
        <v>82733814</v>
      </c>
      <c r="I20" s="24">
        <v>100350000</v>
      </c>
      <c r="J20" s="6">
        <v>98031000</v>
      </c>
      <c r="K20" s="25">
        <v>106522000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0</v>
      </c>
      <c r="C22" s="52">
        <f aca="true" t="shared" si="3" ref="C22:K22">SUM(C19:C21)</f>
        <v>0</v>
      </c>
      <c r="D22" s="53">
        <f t="shared" si="3"/>
        <v>532448833</v>
      </c>
      <c r="E22" s="51">
        <f t="shared" si="3"/>
        <v>185530016</v>
      </c>
      <c r="F22" s="52">
        <f t="shared" si="3"/>
        <v>185530016</v>
      </c>
      <c r="G22" s="54">
        <f t="shared" si="3"/>
        <v>185530016</v>
      </c>
      <c r="H22" s="55">
        <f t="shared" si="3"/>
        <v>532316959</v>
      </c>
      <c r="I22" s="51">
        <f t="shared" si="3"/>
        <v>220491505</v>
      </c>
      <c r="J22" s="52">
        <f t="shared" si="3"/>
        <v>238689174</v>
      </c>
      <c r="K22" s="54">
        <f t="shared" si="3"/>
        <v>264484418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0</v>
      </c>
      <c r="C24" s="41">
        <f aca="true" t="shared" si="4" ref="C24:K24">SUM(C22:C23)</f>
        <v>0</v>
      </c>
      <c r="D24" s="42">
        <f t="shared" si="4"/>
        <v>532448833</v>
      </c>
      <c r="E24" s="40">
        <f t="shared" si="4"/>
        <v>185530016</v>
      </c>
      <c r="F24" s="41">
        <f t="shared" si="4"/>
        <v>185530016</v>
      </c>
      <c r="G24" s="43">
        <f t="shared" si="4"/>
        <v>185530016</v>
      </c>
      <c r="H24" s="44">
        <f t="shared" si="4"/>
        <v>532316959</v>
      </c>
      <c r="I24" s="40">
        <f t="shared" si="4"/>
        <v>220491505</v>
      </c>
      <c r="J24" s="41">
        <f t="shared" si="4"/>
        <v>238689174</v>
      </c>
      <c r="K24" s="43">
        <f t="shared" si="4"/>
        <v>264484418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71831200</v>
      </c>
      <c r="E27" s="65">
        <v>131615000</v>
      </c>
      <c r="F27" s="7">
        <v>131615000</v>
      </c>
      <c r="G27" s="66">
        <v>131615000</v>
      </c>
      <c r="H27" s="67">
        <v>790395610</v>
      </c>
      <c r="I27" s="65">
        <v>210294362</v>
      </c>
      <c r="J27" s="7">
        <v>275279000</v>
      </c>
      <c r="K27" s="66">
        <v>173075333</v>
      </c>
    </row>
    <row r="28" spans="1:11" ht="13.5">
      <c r="A28" s="68" t="s">
        <v>30</v>
      </c>
      <c r="B28" s="6">
        <v>0</v>
      </c>
      <c r="C28" s="6">
        <v>0</v>
      </c>
      <c r="D28" s="23">
        <v>71831200</v>
      </c>
      <c r="E28" s="24">
        <v>106615000</v>
      </c>
      <c r="F28" s="6">
        <v>106615000</v>
      </c>
      <c r="G28" s="25">
        <v>106615000</v>
      </c>
      <c r="H28" s="26">
        <v>769879610</v>
      </c>
      <c r="I28" s="24">
        <v>100350000</v>
      </c>
      <c r="J28" s="6">
        <v>98031000</v>
      </c>
      <c r="K28" s="25">
        <v>106522000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25000000</v>
      </c>
      <c r="F31" s="6">
        <v>25000000</v>
      </c>
      <c r="G31" s="25">
        <v>25000000</v>
      </c>
      <c r="H31" s="26">
        <v>20516000</v>
      </c>
      <c r="I31" s="24">
        <v>109944362</v>
      </c>
      <c r="J31" s="6">
        <v>177248000</v>
      </c>
      <c r="K31" s="25">
        <v>66553333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71831200</v>
      </c>
      <c r="E32" s="65">
        <f t="shared" si="5"/>
        <v>131615000</v>
      </c>
      <c r="F32" s="7">
        <f t="shared" si="5"/>
        <v>131615000</v>
      </c>
      <c r="G32" s="66">
        <f t="shared" si="5"/>
        <v>131615000</v>
      </c>
      <c r="H32" s="67">
        <f t="shared" si="5"/>
        <v>790395610</v>
      </c>
      <c r="I32" s="65">
        <f t="shared" si="5"/>
        <v>210294362</v>
      </c>
      <c r="J32" s="7">
        <f t="shared" si="5"/>
        <v>275279000</v>
      </c>
      <c r="K32" s="66">
        <f t="shared" si="5"/>
        <v>173075333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0</v>
      </c>
      <c r="C35" s="6">
        <v>0</v>
      </c>
      <c r="D35" s="23">
        <v>206080745</v>
      </c>
      <c r="E35" s="24">
        <v>278536656</v>
      </c>
      <c r="F35" s="6">
        <v>278536656</v>
      </c>
      <c r="G35" s="25">
        <v>278536656</v>
      </c>
      <c r="H35" s="26">
        <v>206080745</v>
      </c>
      <c r="I35" s="24">
        <v>435592000</v>
      </c>
      <c r="J35" s="6">
        <v>337706000</v>
      </c>
      <c r="K35" s="25">
        <v>366856000</v>
      </c>
    </row>
    <row r="36" spans="1:11" ht="13.5">
      <c r="A36" s="22" t="s">
        <v>39</v>
      </c>
      <c r="B36" s="6">
        <v>0</v>
      </c>
      <c r="C36" s="6">
        <v>0</v>
      </c>
      <c r="D36" s="23">
        <v>383911555</v>
      </c>
      <c r="E36" s="24">
        <v>423575000</v>
      </c>
      <c r="F36" s="6">
        <v>423575000</v>
      </c>
      <c r="G36" s="25">
        <v>423575000</v>
      </c>
      <c r="H36" s="26">
        <v>383911555</v>
      </c>
      <c r="I36" s="24">
        <v>722892000</v>
      </c>
      <c r="J36" s="6">
        <v>1047306000</v>
      </c>
      <c r="K36" s="25">
        <v>1286229000</v>
      </c>
    </row>
    <row r="37" spans="1:11" ht="13.5">
      <c r="A37" s="22" t="s">
        <v>40</v>
      </c>
      <c r="B37" s="6">
        <v>0</v>
      </c>
      <c r="C37" s="6">
        <v>0</v>
      </c>
      <c r="D37" s="23">
        <v>51467485</v>
      </c>
      <c r="E37" s="24">
        <v>39700000</v>
      </c>
      <c r="F37" s="6">
        <v>39700000</v>
      </c>
      <c r="G37" s="25">
        <v>39700000</v>
      </c>
      <c r="H37" s="26">
        <v>51467485</v>
      </c>
      <c r="I37" s="24">
        <v>34851000</v>
      </c>
      <c r="J37" s="6">
        <v>22468000</v>
      </c>
      <c r="K37" s="25">
        <v>25815000</v>
      </c>
    </row>
    <row r="38" spans="1:11" ht="13.5">
      <c r="A38" s="22" t="s">
        <v>41</v>
      </c>
      <c r="B38" s="6">
        <v>0</v>
      </c>
      <c r="C38" s="6">
        <v>0</v>
      </c>
      <c r="D38" s="23">
        <v>6075985</v>
      </c>
      <c r="E38" s="24">
        <v>1700000</v>
      </c>
      <c r="F38" s="6">
        <v>1700000</v>
      </c>
      <c r="G38" s="25">
        <v>1700000</v>
      </c>
      <c r="H38" s="26">
        <v>6075985</v>
      </c>
      <c r="I38" s="24">
        <v>3747000</v>
      </c>
      <c r="J38" s="6">
        <v>3972000</v>
      </c>
      <c r="K38" s="25">
        <v>4210000</v>
      </c>
    </row>
    <row r="39" spans="1:11" ht="13.5">
      <c r="A39" s="22" t="s">
        <v>42</v>
      </c>
      <c r="B39" s="6">
        <v>0</v>
      </c>
      <c r="C39" s="6">
        <v>0</v>
      </c>
      <c r="D39" s="23">
        <v>532448830</v>
      </c>
      <c r="E39" s="24">
        <v>660711656</v>
      </c>
      <c r="F39" s="6">
        <v>660711656</v>
      </c>
      <c r="G39" s="25">
        <v>660711656</v>
      </c>
      <c r="H39" s="26">
        <v>532448830</v>
      </c>
      <c r="I39" s="24">
        <v>1119886000</v>
      </c>
      <c r="J39" s="6">
        <v>1358572000</v>
      </c>
      <c r="K39" s="25">
        <v>1623060000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0</v>
      </c>
      <c r="C42" s="6">
        <v>0</v>
      </c>
      <c r="D42" s="23">
        <v>257349208</v>
      </c>
      <c r="E42" s="24">
        <v>234109227</v>
      </c>
      <c r="F42" s="6">
        <v>234109227</v>
      </c>
      <c r="G42" s="25">
        <v>234109227</v>
      </c>
      <c r="H42" s="26">
        <v>286574200</v>
      </c>
      <c r="I42" s="24">
        <v>238286573</v>
      </c>
      <c r="J42" s="6">
        <v>210977958</v>
      </c>
      <c r="K42" s="25">
        <v>240213701</v>
      </c>
    </row>
    <row r="43" spans="1:11" ht="13.5">
      <c r="A43" s="22" t="s">
        <v>45</v>
      </c>
      <c r="B43" s="6">
        <v>0</v>
      </c>
      <c r="C43" s="6">
        <v>0</v>
      </c>
      <c r="D43" s="23">
        <v>-71831092</v>
      </c>
      <c r="E43" s="24">
        <v>-131615250</v>
      </c>
      <c r="F43" s="6">
        <v>-131615250</v>
      </c>
      <c r="G43" s="25">
        <v>-131615250</v>
      </c>
      <c r="H43" s="26">
        <v>-111578789</v>
      </c>
      <c r="I43" s="24">
        <v>-210127362</v>
      </c>
      <c r="J43" s="6">
        <v>-275101980</v>
      </c>
      <c r="K43" s="25">
        <v>-173075333</v>
      </c>
    </row>
    <row r="44" spans="1:11" ht="13.5">
      <c r="A44" s="22" t="s">
        <v>46</v>
      </c>
      <c r="B44" s="6">
        <v>0</v>
      </c>
      <c r="C44" s="6">
        <v>0</v>
      </c>
      <c r="D44" s="23">
        <v>815213</v>
      </c>
      <c r="E44" s="24">
        <v>0</v>
      </c>
      <c r="F44" s="6">
        <v>0</v>
      </c>
      <c r="G44" s="25">
        <v>0</v>
      </c>
      <c r="H44" s="26">
        <v>-696772</v>
      </c>
      <c r="I44" s="24">
        <v>-672000</v>
      </c>
      <c r="J44" s="6">
        <v>-604800</v>
      </c>
      <c r="K44" s="25">
        <v>-181440</v>
      </c>
    </row>
    <row r="45" spans="1:11" ht="13.5">
      <c r="A45" s="34" t="s">
        <v>47</v>
      </c>
      <c r="B45" s="7">
        <v>0</v>
      </c>
      <c r="C45" s="7">
        <v>0</v>
      </c>
      <c r="D45" s="64">
        <v>186333329</v>
      </c>
      <c r="E45" s="65">
        <v>192493977</v>
      </c>
      <c r="F45" s="7">
        <v>192493977</v>
      </c>
      <c r="G45" s="66">
        <v>192493977</v>
      </c>
      <c r="H45" s="67">
        <v>298385214</v>
      </c>
      <c r="I45" s="65">
        <v>349691211</v>
      </c>
      <c r="J45" s="7">
        <v>284962389</v>
      </c>
      <c r="K45" s="66">
        <v>351919317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0</v>
      </c>
      <c r="D48" s="23">
        <v>186333026</v>
      </c>
      <c r="E48" s="24">
        <v>192494000</v>
      </c>
      <c r="F48" s="6">
        <v>192494000</v>
      </c>
      <c r="G48" s="25">
        <v>192494000</v>
      </c>
      <c r="H48" s="26">
        <v>186333026</v>
      </c>
      <c r="I48" s="24">
        <v>410793000</v>
      </c>
      <c r="J48" s="6">
        <v>318962000</v>
      </c>
      <c r="K48" s="25">
        <v>351919000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13673532</v>
      </c>
      <c r="E49" s="24">
        <f t="shared" si="6"/>
        <v>24135000</v>
      </c>
      <c r="F49" s="6">
        <f t="shared" si="6"/>
        <v>24135000</v>
      </c>
      <c r="G49" s="25">
        <f t="shared" si="6"/>
        <v>24135000</v>
      </c>
      <c r="H49" s="26">
        <f t="shared" si="6"/>
        <v>40004501</v>
      </c>
      <c r="I49" s="24">
        <f t="shared" si="6"/>
        <v>21626303</v>
      </c>
      <c r="J49" s="6">
        <f t="shared" si="6"/>
        <v>22923878</v>
      </c>
      <c r="K49" s="25">
        <f t="shared" si="6"/>
        <v>24299311</v>
      </c>
    </row>
    <row r="50" spans="1:11" ht="13.5">
      <c r="A50" s="34" t="s">
        <v>51</v>
      </c>
      <c r="B50" s="7">
        <f>+B48-B49</f>
        <v>0</v>
      </c>
      <c r="C50" s="7">
        <f aca="true" t="shared" si="7" ref="C50:K50">+C48-C49</f>
        <v>0</v>
      </c>
      <c r="D50" s="64">
        <f t="shared" si="7"/>
        <v>172659494</v>
      </c>
      <c r="E50" s="65">
        <f t="shared" si="7"/>
        <v>168359000</v>
      </c>
      <c r="F50" s="7">
        <f t="shared" si="7"/>
        <v>168359000</v>
      </c>
      <c r="G50" s="66">
        <f t="shared" si="7"/>
        <v>168359000</v>
      </c>
      <c r="H50" s="67">
        <f t="shared" si="7"/>
        <v>146328525</v>
      </c>
      <c r="I50" s="65">
        <f t="shared" si="7"/>
        <v>389166697</v>
      </c>
      <c r="J50" s="7">
        <f t="shared" si="7"/>
        <v>296038122</v>
      </c>
      <c r="K50" s="66">
        <f t="shared" si="7"/>
        <v>327619689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372704369</v>
      </c>
      <c r="E53" s="24">
        <v>423575000</v>
      </c>
      <c r="F53" s="6">
        <v>423575000</v>
      </c>
      <c r="G53" s="25">
        <v>423575000</v>
      </c>
      <c r="H53" s="26">
        <v>1174307165</v>
      </c>
      <c r="I53" s="24">
        <v>871507502</v>
      </c>
      <c r="J53" s="6">
        <v>1047306811</v>
      </c>
      <c r="K53" s="25">
        <v>1286228953</v>
      </c>
    </row>
    <row r="54" spans="1:11" ht="13.5">
      <c r="A54" s="22" t="s">
        <v>101</v>
      </c>
      <c r="B54" s="6">
        <v>0</v>
      </c>
      <c r="C54" s="6">
        <v>0</v>
      </c>
      <c r="D54" s="23">
        <v>11286249</v>
      </c>
      <c r="E54" s="24">
        <v>38000000</v>
      </c>
      <c r="F54" s="6">
        <v>38000000</v>
      </c>
      <c r="G54" s="25">
        <v>38000000</v>
      </c>
      <c r="H54" s="26">
        <v>11286249</v>
      </c>
      <c r="I54" s="24">
        <v>14244000</v>
      </c>
      <c r="J54" s="6">
        <v>15098000</v>
      </c>
      <c r="K54" s="25">
        <v>16004000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1000000</v>
      </c>
      <c r="F55" s="6">
        <v>1000000</v>
      </c>
      <c r="G55" s="25">
        <v>1000000</v>
      </c>
      <c r="H55" s="26">
        <v>0</v>
      </c>
      <c r="I55" s="24">
        <v>32000000</v>
      </c>
      <c r="J55" s="6">
        <v>65679000</v>
      </c>
      <c r="K55" s="25">
        <v>27675333</v>
      </c>
    </row>
    <row r="56" spans="1:11" ht="13.5">
      <c r="A56" s="22" t="s">
        <v>55</v>
      </c>
      <c r="B56" s="6">
        <v>0</v>
      </c>
      <c r="C56" s="6">
        <v>0</v>
      </c>
      <c r="D56" s="23">
        <v>1757735</v>
      </c>
      <c r="E56" s="24">
        <v>23400000</v>
      </c>
      <c r="F56" s="6">
        <v>23400000</v>
      </c>
      <c r="G56" s="25">
        <v>23400000</v>
      </c>
      <c r="H56" s="26">
        <v>0</v>
      </c>
      <c r="I56" s="24">
        <v>8506212</v>
      </c>
      <c r="J56" s="6">
        <v>9016184</v>
      </c>
      <c r="K56" s="25">
        <v>9557579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700000</v>
      </c>
      <c r="G59" s="25">
        <v>700000</v>
      </c>
      <c r="H59" s="26">
        <v>400000</v>
      </c>
      <c r="I59" s="24">
        <v>600000</v>
      </c>
      <c r="J59" s="6">
        <v>636000</v>
      </c>
      <c r="K59" s="25">
        <v>674160</v>
      </c>
    </row>
    <row r="60" spans="1:11" ht="13.5">
      <c r="A60" s="33" t="s">
        <v>58</v>
      </c>
      <c r="B60" s="6">
        <v>0</v>
      </c>
      <c r="C60" s="6">
        <v>0</v>
      </c>
      <c r="D60" s="23">
        <v>3000000</v>
      </c>
      <c r="E60" s="24">
        <v>5200285</v>
      </c>
      <c r="F60" s="6">
        <v>3000000</v>
      </c>
      <c r="G60" s="25">
        <v>3000000</v>
      </c>
      <c r="H60" s="26">
        <v>3000000</v>
      </c>
      <c r="I60" s="24">
        <v>3000000</v>
      </c>
      <c r="J60" s="6">
        <v>3180000</v>
      </c>
      <c r="K60" s="25">
        <v>3370800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24133</v>
      </c>
      <c r="F62" s="92">
        <v>0</v>
      </c>
      <c r="G62" s="93">
        <v>0</v>
      </c>
      <c r="H62" s="94">
        <v>0</v>
      </c>
      <c r="I62" s="91">
        <v>24037</v>
      </c>
      <c r="J62" s="92">
        <v>25479</v>
      </c>
      <c r="K62" s="93">
        <v>27008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384473</v>
      </c>
      <c r="F63" s="92">
        <v>0</v>
      </c>
      <c r="G63" s="93">
        <v>0</v>
      </c>
      <c r="H63" s="94">
        <v>0</v>
      </c>
      <c r="I63" s="91">
        <v>14495</v>
      </c>
      <c r="J63" s="92">
        <v>15365</v>
      </c>
      <c r="K63" s="93">
        <v>16287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5098</v>
      </c>
      <c r="F64" s="92">
        <v>0</v>
      </c>
      <c r="G64" s="93">
        <v>0</v>
      </c>
      <c r="H64" s="94">
        <v>0</v>
      </c>
      <c r="I64" s="91">
        <v>1359</v>
      </c>
      <c r="J64" s="92">
        <v>1441</v>
      </c>
      <c r="K64" s="93">
        <v>1527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94442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107</v>
      </c>
      <c r="B71" s="1">
        <f>+B83</f>
        <v>0</v>
      </c>
      <c r="C71" s="1">
        <f aca="true" t="shared" si="9" ref="C71:K71">+C83</f>
        <v>0</v>
      </c>
      <c r="D71" s="1">
        <f t="shared" si="9"/>
        <v>0</v>
      </c>
      <c r="E71" s="1">
        <f t="shared" si="9"/>
        <v>0</v>
      </c>
      <c r="F71" s="1">
        <f t="shared" si="9"/>
        <v>0</v>
      </c>
      <c r="G71" s="1">
        <f t="shared" si="9"/>
        <v>0</v>
      </c>
      <c r="H71" s="1">
        <f t="shared" si="9"/>
        <v>0</v>
      </c>
      <c r="I71" s="1">
        <f t="shared" si="9"/>
        <v>0</v>
      </c>
      <c r="J71" s="1">
        <f t="shared" si="9"/>
        <v>0</v>
      </c>
      <c r="K71" s="1">
        <f t="shared" si="9"/>
        <v>0</v>
      </c>
    </row>
    <row r="72" spans="1:11" ht="12.75" hidden="1">
      <c r="A72" s="1" t="s">
        <v>108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109</v>
      </c>
      <c r="B73" s="1">
        <f>+B74</f>
        <v>190074840.6666667</v>
      </c>
      <c r="C73" s="1">
        <f aca="true" t="shared" si="11" ref="C73:K73">+(C78+C80+C81+C82)-(B78+B80+B81+B82)</f>
        <v>0</v>
      </c>
      <c r="D73" s="1">
        <f t="shared" si="11"/>
        <v>429958650</v>
      </c>
      <c r="E73" s="1">
        <f t="shared" si="11"/>
        <v>-280531744</v>
      </c>
      <c r="F73" s="1">
        <f>+(F78+F80+F81+F82)-(D78+D80+D81+D82)</f>
        <v>-280531744</v>
      </c>
      <c r="G73" s="1">
        <f>+(G78+G80+G81+G82)-(D78+D80+D81+D82)</f>
        <v>-280531744</v>
      </c>
      <c r="H73" s="1">
        <f>+(H78+H80+H81+H82)-(D78+D80+D81+D82)</f>
        <v>-132300</v>
      </c>
      <c r="I73" s="1">
        <f>+(I78+I80+I81+I82)-(E78+E80+E81+E82)</f>
        <v>-58983131</v>
      </c>
      <c r="J73" s="1">
        <f t="shared" si="11"/>
        <v>-16016234</v>
      </c>
      <c r="K73" s="1">
        <f t="shared" si="11"/>
        <v>1532566</v>
      </c>
    </row>
    <row r="74" spans="1:11" ht="12.75" hidden="1">
      <c r="A74" s="1" t="s">
        <v>110</v>
      </c>
      <c r="B74" s="1">
        <f>+TREND(C74:E74)</f>
        <v>190074840.6666667</v>
      </c>
      <c r="C74" s="1">
        <f>+C73</f>
        <v>0</v>
      </c>
      <c r="D74" s="1">
        <f aca="true" t="shared" si="12" ref="D74:K74">+D73</f>
        <v>429958650</v>
      </c>
      <c r="E74" s="1">
        <f t="shared" si="12"/>
        <v>-280531744</v>
      </c>
      <c r="F74" s="1">
        <f t="shared" si="12"/>
        <v>-280531744</v>
      </c>
      <c r="G74" s="1">
        <f t="shared" si="12"/>
        <v>-280531744</v>
      </c>
      <c r="H74" s="1">
        <f t="shared" si="12"/>
        <v>-132300</v>
      </c>
      <c r="I74" s="1">
        <f t="shared" si="12"/>
        <v>-58983131</v>
      </c>
      <c r="J74" s="1">
        <f t="shared" si="12"/>
        <v>-16016234</v>
      </c>
      <c r="K74" s="1">
        <f t="shared" si="12"/>
        <v>1532566</v>
      </c>
    </row>
    <row r="75" spans="1:11" ht="12.75" hidden="1">
      <c r="A75" s="1" t="s">
        <v>111</v>
      </c>
      <c r="B75" s="1">
        <f>+B84-(((B80+B81+B78)*B70)-B79)</f>
        <v>0</v>
      </c>
      <c r="C75" s="1">
        <f aca="true" t="shared" si="13" ref="C75:K75">+C84-(((C80+C81+C78)*C70)-C79)</f>
        <v>0</v>
      </c>
      <c r="D75" s="1">
        <f t="shared" si="13"/>
        <v>13673532</v>
      </c>
      <c r="E75" s="1">
        <f t="shared" si="13"/>
        <v>24135000</v>
      </c>
      <c r="F75" s="1">
        <f t="shared" si="13"/>
        <v>24135000</v>
      </c>
      <c r="G75" s="1">
        <f t="shared" si="13"/>
        <v>24135000</v>
      </c>
      <c r="H75" s="1">
        <f t="shared" si="13"/>
        <v>40004501</v>
      </c>
      <c r="I75" s="1">
        <f t="shared" si="13"/>
        <v>21626303</v>
      </c>
      <c r="J75" s="1">
        <f t="shared" si="13"/>
        <v>22923878</v>
      </c>
      <c r="K75" s="1">
        <f t="shared" si="13"/>
        <v>24299311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0</v>
      </c>
      <c r="C78" s="3">
        <v>0</v>
      </c>
      <c r="D78" s="3">
        <v>361196548</v>
      </c>
      <c r="E78" s="3">
        <v>32684250</v>
      </c>
      <c r="F78" s="3">
        <v>32684250</v>
      </c>
      <c r="G78" s="3">
        <v>32684250</v>
      </c>
      <c r="H78" s="3">
        <v>361064248</v>
      </c>
      <c r="I78" s="3">
        <v>33385775</v>
      </c>
      <c r="J78" s="3">
        <v>35388541</v>
      </c>
      <c r="K78" s="3">
        <v>37511107</v>
      </c>
    </row>
    <row r="79" spans="1:11" ht="12.75" hidden="1">
      <c r="A79" s="2" t="s">
        <v>65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ht="12.75" hidden="1">
      <c r="A80" s="2" t="s">
        <v>66</v>
      </c>
      <c r="B80" s="3">
        <v>0</v>
      </c>
      <c r="C80" s="3">
        <v>0</v>
      </c>
      <c r="D80" s="3">
        <v>49752342</v>
      </c>
      <c r="E80" s="3">
        <v>38000000</v>
      </c>
      <c r="F80" s="3">
        <v>38000000</v>
      </c>
      <c r="G80" s="3">
        <v>38000000</v>
      </c>
      <c r="H80" s="3">
        <v>49752342</v>
      </c>
      <c r="I80" s="3">
        <v>33254000</v>
      </c>
      <c r="J80" s="3">
        <v>21350000</v>
      </c>
      <c r="K80" s="3">
        <v>24630000</v>
      </c>
    </row>
    <row r="81" spans="1:11" ht="12.75" hidden="1">
      <c r="A81" s="2" t="s">
        <v>67</v>
      </c>
      <c r="B81" s="3">
        <v>0</v>
      </c>
      <c r="C81" s="3">
        <v>0</v>
      </c>
      <c r="D81" s="3">
        <v>2562535</v>
      </c>
      <c r="E81" s="3">
        <v>74742656</v>
      </c>
      <c r="F81" s="3">
        <v>74742656</v>
      </c>
      <c r="G81" s="3">
        <v>74742656</v>
      </c>
      <c r="H81" s="3">
        <v>2193522</v>
      </c>
      <c r="I81" s="3">
        <v>4807000</v>
      </c>
      <c r="J81" s="3">
        <v>5095000</v>
      </c>
      <c r="K81" s="3">
        <v>5402000</v>
      </c>
    </row>
    <row r="82" spans="1:11" ht="12.75" hidden="1">
      <c r="A82" s="2" t="s">
        <v>68</v>
      </c>
      <c r="B82" s="3">
        <v>0</v>
      </c>
      <c r="C82" s="3">
        <v>0</v>
      </c>
      <c r="D82" s="3">
        <v>16447225</v>
      </c>
      <c r="E82" s="3">
        <v>4000000</v>
      </c>
      <c r="F82" s="3">
        <v>4000000</v>
      </c>
      <c r="G82" s="3">
        <v>4000000</v>
      </c>
      <c r="H82" s="3">
        <v>16816238</v>
      </c>
      <c r="I82" s="3">
        <v>18997000</v>
      </c>
      <c r="J82" s="3">
        <v>12594000</v>
      </c>
      <c r="K82" s="3">
        <v>8417000</v>
      </c>
    </row>
    <row r="83" spans="1:11" ht="12.75" hidden="1">
      <c r="A83" s="2" t="s">
        <v>69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2" t="s">
        <v>70</v>
      </c>
      <c r="B84" s="3">
        <v>0</v>
      </c>
      <c r="C84" s="3">
        <v>0</v>
      </c>
      <c r="D84" s="3">
        <v>13673532</v>
      </c>
      <c r="E84" s="3">
        <v>24135000</v>
      </c>
      <c r="F84" s="3">
        <v>24135000</v>
      </c>
      <c r="G84" s="3">
        <v>24135000</v>
      </c>
      <c r="H84" s="3">
        <v>40004501</v>
      </c>
      <c r="I84" s="3">
        <v>21626303</v>
      </c>
      <c r="J84" s="3">
        <v>22923878</v>
      </c>
      <c r="K84" s="3">
        <v>24299311</v>
      </c>
    </row>
    <row r="85" spans="1:11" ht="12.75" hidden="1">
      <c r="A85" s="2" t="s">
        <v>71</v>
      </c>
      <c r="B85" s="3">
        <v>0</v>
      </c>
      <c r="C85" s="3">
        <v>0</v>
      </c>
      <c r="D85" s="3">
        <v>0</v>
      </c>
      <c r="E85" s="3">
        <v>14700000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87208471</v>
      </c>
      <c r="C6" s="6">
        <v>91578005</v>
      </c>
      <c r="D6" s="23">
        <v>121487801</v>
      </c>
      <c r="E6" s="24">
        <v>46460000</v>
      </c>
      <c r="F6" s="6">
        <v>84801770</v>
      </c>
      <c r="G6" s="25">
        <v>84801770</v>
      </c>
      <c r="H6" s="26">
        <v>103828721</v>
      </c>
      <c r="I6" s="24">
        <v>134620581</v>
      </c>
      <c r="J6" s="6">
        <v>142697817</v>
      </c>
      <c r="K6" s="25">
        <v>152686665</v>
      </c>
    </row>
    <row r="7" spans="1:11" ht="13.5">
      <c r="A7" s="22" t="s">
        <v>19</v>
      </c>
      <c r="B7" s="6">
        <v>11664473</v>
      </c>
      <c r="C7" s="6">
        <v>11507104</v>
      </c>
      <c r="D7" s="23">
        <v>34853707</v>
      </c>
      <c r="E7" s="24">
        <v>24000000</v>
      </c>
      <c r="F7" s="6">
        <v>21300000</v>
      </c>
      <c r="G7" s="25">
        <v>21300000</v>
      </c>
      <c r="H7" s="26">
        <v>36970060</v>
      </c>
      <c r="I7" s="24">
        <v>22000000</v>
      </c>
      <c r="J7" s="6">
        <v>23188000</v>
      </c>
      <c r="K7" s="25">
        <v>24463340</v>
      </c>
    </row>
    <row r="8" spans="1:11" ht="13.5">
      <c r="A8" s="22" t="s">
        <v>20</v>
      </c>
      <c r="B8" s="6">
        <v>589931460</v>
      </c>
      <c r="C8" s="6">
        <v>760033401</v>
      </c>
      <c r="D8" s="23">
        <v>697769068</v>
      </c>
      <c r="E8" s="24">
        <v>827856040</v>
      </c>
      <c r="F8" s="6">
        <v>827871000</v>
      </c>
      <c r="G8" s="25">
        <v>827871000</v>
      </c>
      <c r="H8" s="26">
        <v>1360804399</v>
      </c>
      <c r="I8" s="24">
        <v>919557000</v>
      </c>
      <c r="J8" s="6">
        <v>996483000</v>
      </c>
      <c r="K8" s="25">
        <v>1094468000</v>
      </c>
    </row>
    <row r="9" spans="1:11" ht="13.5">
      <c r="A9" s="22" t="s">
        <v>21</v>
      </c>
      <c r="B9" s="6">
        <v>4191686</v>
      </c>
      <c r="C9" s="6">
        <v>6306613</v>
      </c>
      <c r="D9" s="23">
        <v>44784115</v>
      </c>
      <c r="E9" s="24">
        <v>2908084</v>
      </c>
      <c r="F9" s="6">
        <v>5957618</v>
      </c>
      <c r="G9" s="25">
        <v>5957618</v>
      </c>
      <c r="H9" s="26">
        <v>6171381</v>
      </c>
      <c r="I9" s="24">
        <v>5281000</v>
      </c>
      <c r="J9" s="6">
        <v>5566174</v>
      </c>
      <c r="K9" s="25">
        <v>5872314</v>
      </c>
    </row>
    <row r="10" spans="1:11" ht="25.5">
      <c r="A10" s="27" t="s">
        <v>100</v>
      </c>
      <c r="B10" s="28">
        <f>SUM(B5:B9)</f>
        <v>692996090</v>
      </c>
      <c r="C10" s="29">
        <f aca="true" t="shared" si="0" ref="C10:K10">SUM(C5:C9)</f>
        <v>869425123</v>
      </c>
      <c r="D10" s="30">
        <f t="shared" si="0"/>
        <v>898894691</v>
      </c>
      <c r="E10" s="28">
        <f t="shared" si="0"/>
        <v>901224124</v>
      </c>
      <c r="F10" s="29">
        <f t="shared" si="0"/>
        <v>939930388</v>
      </c>
      <c r="G10" s="31">
        <f t="shared" si="0"/>
        <v>939930388</v>
      </c>
      <c r="H10" s="32">
        <f t="shared" si="0"/>
        <v>1507774561</v>
      </c>
      <c r="I10" s="28">
        <f t="shared" si="0"/>
        <v>1081458581</v>
      </c>
      <c r="J10" s="29">
        <f t="shared" si="0"/>
        <v>1167934991</v>
      </c>
      <c r="K10" s="31">
        <f t="shared" si="0"/>
        <v>1277490319</v>
      </c>
    </row>
    <row r="11" spans="1:11" ht="13.5">
      <c r="A11" s="22" t="s">
        <v>22</v>
      </c>
      <c r="B11" s="6">
        <v>395226942</v>
      </c>
      <c r="C11" s="6">
        <v>417926339</v>
      </c>
      <c r="D11" s="23">
        <v>439934786</v>
      </c>
      <c r="E11" s="24">
        <v>505510818</v>
      </c>
      <c r="F11" s="6">
        <v>456700060</v>
      </c>
      <c r="G11" s="25">
        <v>456700060</v>
      </c>
      <c r="H11" s="26">
        <v>447052353</v>
      </c>
      <c r="I11" s="24">
        <v>572102064</v>
      </c>
      <c r="J11" s="6">
        <v>606428188</v>
      </c>
      <c r="K11" s="25">
        <v>648878161</v>
      </c>
    </row>
    <row r="12" spans="1:11" ht="13.5">
      <c r="A12" s="22" t="s">
        <v>23</v>
      </c>
      <c r="B12" s="6">
        <v>12398686</v>
      </c>
      <c r="C12" s="6">
        <v>11034236</v>
      </c>
      <c r="D12" s="23">
        <v>10917528</v>
      </c>
      <c r="E12" s="24">
        <v>10519685</v>
      </c>
      <c r="F12" s="6">
        <v>11182423</v>
      </c>
      <c r="G12" s="25">
        <v>11182423</v>
      </c>
      <c r="H12" s="26">
        <v>13918539</v>
      </c>
      <c r="I12" s="24">
        <v>11853368</v>
      </c>
      <c r="J12" s="6">
        <v>12683104</v>
      </c>
      <c r="K12" s="25">
        <v>13570921</v>
      </c>
    </row>
    <row r="13" spans="1:11" ht="13.5">
      <c r="A13" s="22" t="s">
        <v>101</v>
      </c>
      <c r="B13" s="6">
        <v>75999900</v>
      </c>
      <c r="C13" s="6">
        <v>108719932</v>
      </c>
      <c r="D13" s="23">
        <v>240687568</v>
      </c>
      <c r="E13" s="24">
        <v>30933108</v>
      </c>
      <c r="F13" s="6">
        <v>39044706</v>
      </c>
      <c r="G13" s="25">
        <v>39044706</v>
      </c>
      <c r="H13" s="26">
        <v>292631734</v>
      </c>
      <c r="I13" s="24">
        <v>20000000</v>
      </c>
      <c r="J13" s="6">
        <v>60312000</v>
      </c>
      <c r="K13" s="25">
        <v>63629160</v>
      </c>
    </row>
    <row r="14" spans="1:11" ht="13.5">
      <c r="A14" s="22" t="s">
        <v>24</v>
      </c>
      <c r="B14" s="6">
        <v>1068296</v>
      </c>
      <c r="C14" s="6">
        <v>787021</v>
      </c>
      <c r="D14" s="23">
        <v>2323635</v>
      </c>
      <c r="E14" s="24">
        <v>1374712</v>
      </c>
      <c r="F14" s="6">
        <v>1474708</v>
      </c>
      <c r="G14" s="25">
        <v>1474708</v>
      </c>
      <c r="H14" s="26">
        <v>3530717</v>
      </c>
      <c r="I14" s="24">
        <v>1190775</v>
      </c>
      <c r="J14" s="6">
        <v>1255077</v>
      </c>
      <c r="K14" s="25">
        <v>1324107</v>
      </c>
    </row>
    <row r="15" spans="1:11" ht="13.5">
      <c r="A15" s="22" t="s">
        <v>25</v>
      </c>
      <c r="B15" s="6">
        <v>6668574</v>
      </c>
      <c r="C15" s="6">
        <v>50569363</v>
      </c>
      <c r="D15" s="23">
        <v>51208455</v>
      </c>
      <c r="E15" s="24">
        <v>61260397</v>
      </c>
      <c r="F15" s="6">
        <v>147844748</v>
      </c>
      <c r="G15" s="25">
        <v>147844748</v>
      </c>
      <c r="H15" s="26">
        <v>69007467</v>
      </c>
      <c r="I15" s="24">
        <v>170990130</v>
      </c>
      <c r="J15" s="6">
        <v>188378122</v>
      </c>
      <c r="K15" s="25">
        <v>202399375</v>
      </c>
    </row>
    <row r="16" spans="1:11" ht="13.5">
      <c r="A16" s="33" t="s">
        <v>26</v>
      </c>
      <c r="B16" s="6">
        <v>11407926</v>
      </c>
      <c r="C16" s="6">
        <v>4114484</v>
      </c>
      <c r="D16" s="23">
        <v>0</v>
      </c>
      <c r="E16" s="24">
        <v>7038921</v>
      </c>
      <c r="F16" s="6">
        <v>7038921</v>
      </c>
      <c r="G16" s="25">
        <v>7038921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274409325</v>
      </c>
      <c r="C17" s="6">
        <v>281916956</v>
      </c>
      <c r="D17" s="23">
        <v>302955851</v>
      </c>
      <c r="E17" s="24">
        <v>164211054</v>
      </c>
      <c r="F17" s="6">
        <v>172747290</v>
      </c>
      <c r="G17" s="25">
        <v>172747290</v>
      </c>
      <c r="H17" s="26">
        <v>298507316</v>
      </c>
      <c r="I17" s="24">
        <v>206058915</v>
      </c>
      <c r="J17" s="6">
        <v>192067933</v>
      </c>
      <c r="K17" s="25">
        <v>271074710</v>
      </c>
    </row>
    <row r="18" spans="1:11" ht="13.5">
      <c r="A18" s="34" t="s">
        <v>28</v>
      </c>
      <c r="B18" s="35">
        <f>SUM(B11:B17)</f>
        <v>777179649</v>
      </c>
      <c r="C18" s="36">
        <f aca="true" t="shared" si="1" ref="C18:K18">SUM(C11:C17)</f>
        <v>875068331</v>
      </c>
      <c r="D18" s="37">
        <f t="shared" si="1"/>
        <v>1048027823</v>
      </c>
      <c r="E18" s="35">
        <f t="shared" si="1"/>
        <v>780848695</v>
      </c>
      <c r="F18" s="36">
        <f t="shared" si="1"/>
        <v>836032856</v>
      </c>
      <c r="G18" s="38">
        <f t="shared" si="1"/>
        <v>836032856</v>
      </c>
      <c r="H18" s="39">
        <f t="shared" si="1"/>
        <v>1124648126</v>
      </c>
      <c r="I18" s="35">
        <f t="shared" si="1"/>
        <v>982195252</v>
      </c>
      <c r="J18" s="36">
        <f t="shared" si="1"/>
        <v>1061124424</v>
      </c>
      <c r="K18" s="38">
        <f t="shared" si="1"/>
        <v>1200876434</v>
      </c>
    </row>
    <row r="19" spans="1:11" ht="13.5">
      <c r="A19" s="34" t="s">
        <v>29</v>
      </c>
      <c r="B19" s="40">
        <f>+B10-B18</f>
        <v>-84183559</v>
      </c>
      <c r="C19" s="41">
        <f aca="true" t="shared" si="2" ref="C19:K19">+C10-C18</f>
        <v>-5643208</v>
      </c>
      <c r="D19" s="42">
        <f t="shared" si="2"/>
        <v>-149133132</v>
      </c>
      <c r="E19" s="40">
        <f t="shared" si="2"/>
        <v>120375429</v>
      </c>
      <c r="F19" s="41">
        <f t="shared" si="2"/>
        <v>103897532</v>
      </c>
      <c r="G19" s="43">
        <f t="shared" si="2"/>
        <v>103897532</v>
      </c>
      <c r="H19" s="44">
        <f t="shared" si="2"/>
        <v>383126435</v>
      </c>
      <c r="I19" s="40">
        <f t="shared" si="2"/>
        <v>99263329</v>
      </c>
      <c r="J19" s="41">
        <f t="shared" si="2"/>
        <v>106810567</v>
      </c>
      <c r="K19" s="43">
        <f t="shared" si="2"/>
        <v>76613885</v>
      </c>
    </row>
    <row r="20" spans="1:11" ht="13.5">
      <c r="A20" s="22" t="s">
        <v>30</v>
      </c>
      <c r="B20" s="24">
        <v>467081832</v>
      </c>
      <c r="C20" s="6">
        <v>639291000</v>
      </c>
      <c r="D20" s="23">
        <v>607280000</v>
      </c>
      <c r="E20" s="24">
        <v>559082000</v>
      </c>
      <c r="F20" s="6">
        <v>582082000</v>
      </c>
      <c r="G20" s="25">
        <v>582082000</v>
      </c>
      <c r="H20" s="26">
        <v>0</v>
      </c>
      <c r="I20" s="24">
        <v>544895000</v>
      </c>
      <c r="J20" s="6">
        <v>567150000</v>
      </c>
      <c r="K20" s="25">
        <v>600806000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382898273</v>
      </c>
      <c r="C22" s="52">
        <f aca="true" t="shared" si="3" ref="C22:K22">SUM(C19:C21)</f>
        <v>633647792</v>
      </c>
      <c r="D22" s="53">
        <f t="shared" si="3"/>
        <v>458146868</v>
      </c>
      <c r="E22" s="51">
        <f t="shared" si="3"/>
        <v>679457429</v>
      </c>
      <c r="F22" s="52">
        <f t="shared" si="3"/>
        <v>685979532</v>
      </c>
      <c r="G22" s="54">
        <f t="shared" si="3"/>
        <v>685979532</v>
      </c>
      <c r="H22" s="55">
        <f t="shared" si="3"/>
        <v>383126435</v>
      </c>
      <c r="I22" s="51">
        <f t="shared" si="3"/>
        <v>644158329</v>
      </c>
      <c r="J22" s="52">
        <f t="shared" si="3"/>
        <v>673960567</v>
      </c>
      <c r="K22" s="54">
        <f t="shared" si="3"/>
        <v>677419885</v>
      </c>
    </row>
    <row r="23" spans="1:11" ht="13.5">
      <c r="A23" s="56" t="s">
        <v>31</v>
      </c>
      <c r="B23" s="6">
        <v>0</v>
      </c>
      <c r="C23" s="6">
        <v>0</v>
      </c>
      <c r="D23" s="23">
        <v>2201210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382898273</v>
      </c>
      <c r="C24" s="41">
        <f aca="true" t="shared" si="4" ref="C24:K24">SUM(C22:C23)</f>
        <v>633647792</v>
      </c>
      <c r="D24" s="42">
        <f t="shared" si="4"/>
        <v>460348078</v>
      </c>
      <c r="E24" s="40">
        <f t="shared" si="4"/>
        <v>679457429</v>
      </c>
      <c r="F24" s="41">
        <f t="shared" si="4"/>
        <v>685979532</v>
      </c>
      <c r="G24" s="43">
        <f t="shared" si="4"/>
        <v>685979532</v>
      </c>
      <c r="H24" s="44">
        <f t="shared" si="4"/>
        <v>383126435</v>
      </c>
      <c r="I24" s="40">
        <f t="shared" si="4"/>
        <v>644158329</v>
      </c>
      <c r="J24" s="41">
        <f t="shared" si="4"/>
        <v>673960567</v>
      </c>
      <c r="K24" s="43">
        <f t="shared" si="4"/>
        <v>677419885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698230664</v>
      </c>
      <c r="C27" s="7">
        <v>849096238</v>
      </c>
      <c r="D27" s="64">
        <v>719503017</v>
      </c>
      <c r="E27" s="65">
        <v>634432291</v>
      </c>
      <c r="F27" s="7">
        <v>634432291</v>
      </c>
      <c r="G27" s="66">
        <v>634432291</v>
      </c>
      <c r="H27" s="67">
        <v>719503017</v>
      </c>
      <c r="I27" s="65">
        <v>644158330</v>
      </c>
      <c r="J27" s="7">
        <v>673960567</v>
      </c>
      <c r="K27" s="66">
        <v>677419886</v>
      </c>
    </row>
    <row r="28" spans="1:11" ht="13.5">
      <c r="A28" s="68" t="s">
        <v>30</v>
      </c>
      <c r="B28" s="6">
        <v>668646000</v>
      </c>
      <c r="C28" s="6">
        <v>829691308</v>
      </c>
      <c r="D28" s="23">
        <v>678880000</v>
      </c>
      <c r="E28" s="24">
        <v>584619167</v>
      </c>
      <c r="F28" s="6">
        <v>584619167</v>
      </c>
      <c r="G28" s="25">
        <v>584619167</v>
      </c>
      <c r="H28" s="26">
        <v>678880000</v>
      </c>
      <c r="I28" s="24">
        <v>544895000</v>
      </c>
      <c r="J28" s="6">
        <v>567150000</v>
      </c>
      <c r="K28" s="25">
        <v>600806000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29584664</v>
      </c>
      <c r="C31" s="6">
        <v>19404930</v>
      </c>
      <c r="D31" s="23">
        <v>40623017</v>
      </c>
      <c r="E31" s="24">
        <v>49813124</v>
      </c>
      <c r="F31" s="6">
        <v>49813124</v>
      </c>
      <c r="G31" s="25">
        <v>49813124</v>
      </c>
      <c r="H31" s="26">
        <v>40623017</v>
      </c>
      <c r="I31" s="24">
        <v>99263330</v>
      </c>
      <c r="J31" s="6">
        <v>106810567</v>
      </c>
      <c r="K31" s="25">
        <v>76613885</v>
      </c>
    </row>
    <row r="32" spans="1:11" ht="13.5">
      <c r="A32" s="34" t="s">
        <v>36</v>
      </c>
      <c r="B32" s="7">
        <f>SUM(B28:B31)</f>
        <v>698230664</v>
      </c>
      <c r="C32" s="7">
        <f aca="true" t="shared" si="5" ref="C32:K32">SUM(C28:C31)</f>
        <v>849096238</v>
      </c>
      <c r="D32" s="64">
        <f t="shared" si="5"/>
        <v>719503017</v>
      </c>
      <c r="E32" s="65">
        <f t="shared" si="5"/>
        <v>634432291</v>
      </c>
      <c r="F32" s="7">
        <f t="shared" si="5"/>
        <v>634432291</v>
      </c>
      <c r="G32" s="66">
        <f t="shared" si="5"/>
        <v>634432291</v>
      </c>
      <c r="H32" s="67">
        <f t="shared" si="5"/>
        <v>719503017</v>
      </c>
      <c r="I32" s="65">
        <f t="shared" si="5"/>
        <v>644158330</v>
      </c>
      <c r="J32" s="7">
        <f t="shared" si="5"/>
        <v>673960567</v>
      </c>
      <c r="K32" s="66">
        <f t="shared" si="5"/>
        <v>677419885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457355168</v>
      </c>
      <c r="C35" s="6">
        <v>471978907</v>
      </c>
      <c r="D35" s="23">
        <v>718274717</v>
      </c>
      <c r="E35" s="24">
        <v>895111144</v>
      </c>
      <c r="F35" s="6">
        <v>895111144</v>
      </c>
      <c r="G35" s="25">
        <v>895111144</v>
      </c>
      <c r="H35" s="26">
        <v>872190962</v>
      </c>
      <c r="I35" s="24">
        <v>812682429</v>
      </c>
      <c r="J35" s="6">
        <v>824872665</v>
      </c>
      <c r="K35" s="25">
        <v>839720374</v>
      </c>
    </row>
    <row r="36" spans="1:11" ht="13.5">
      <c r="A36" s="22" t="s">
        <v>39</v>
      </c>
      <c r="B36" s="6">
        <v>4308570507</v>
      </c>
      <c r="C36" s="6">
        <v>4602635252</v>
      </c>
      <c r="D36" s="23">
        <v>8393197293</v>
      </c>
      <c r="E36" s="24">
        <v>3750870592</v>
      </c>
      <c r="F36" s="6">
        <v>3753114592</v>
      </c>
      <c r="G36" s="25">
        <v>3753114592</v>
      </c>
      <c r="H36" s="26">
        <v>5800592489</v>
      </c>
      <c r="I36" s="24">
        <v>8454314972</v>
      </c>
      <c r="J36" s="6">
        <v>8539116090</v>
      </c>
      <c r="K36" s="25">
        <v>8936533210</v>
      </c>
    </row>
    <row r="37" spans="1:11" ht="13.5">
      <c r="A37" s="22" t="s">
        <v>40</v>
      </c>
      <c r="B37" s="6">
        <v>655524248</v>
      </c>
      <c r="C37" s="6">
        <v>668022294</v>
      </c>
      <c r="D37" s="23">
        <v>641054448</v>
      </c>
      <c r="E37" s="24">
        <v>603221448</v>
      </c>
      <c r="F37" s="6">
        <v>580221448</v>
      </c>
      <c r="G37" s="25">
        <v>580221448</v>
      </c>
      <c r="H37" s="26">
        <v>822429073</v>
      </c>
      <c r="I37" s="24">
        <v>696045002</v>
      </c>
      <c r="J37" s="6">
        <v>750531303</v>
      </c>
      <c r="K37" s="25">
        <v>770305830</v>
      </c>
    </row>
    <row r="38" spans="1:11" ht="13.5">
      <c r="A38" s="22" t="s">
        <v>41</v>
      </c>
      <c r="B38" s="6">
        <v>3473914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1370611</v>
      </c>
      <c r="I38" s="24">
        <v>727854</v>
      </c>
      <c r="J38" s="6">
        <v>0</v>
      </c>
      <c r="K38" s="25">
        <v>0</v>
      </c>
    </row>
    <row r="39" spans="1:11" ht="13.5">
      <c r="A39" s="22" t="s">
        <v>42</v>
      </c>
      <c r="B39" s="6">
        <v>4106927513</v>
      </c>
      <c r="C39" s="6">
        <v>4406591865</v>
      </c>
      <c r="D39" s="23">
        <v>8470417562</v>
      </c>
      <c r="E39" s="24">
        <v>4042760288</v>
      </c>
      <c r="F39" s="6">
        <v>4068004288</v>
      </c>
      <c r="G39" s="25">
        <v>4068004288</v>
      </c>
      <c r="H39" s="26">
        <v>5848983767</v>
      </c>
      <c r="I39" s="24">
        <v>8570224546</v>
      </c>
      <c r="J39" s="6">
        <v>8613457453</v>
      </c>
      <c r="K39" s="25">
        <v>9005947754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371514882</v>
      </c>
      <c r="C42" s="6">
        <v>422144974</v>
      </c>
      <c r="D42" s="23">
        <v>539798211</v>
      </c>
      <c r="E42" s="24">
        <v>679917429</v>
      </c>
      <c r="F42" s="6">
        <v>685979620</v>
      </c>
      <c r="G42" s="25">
        <v>685979620</v>
      </c>
      <c r="H42" s="26">
        <v>771585352</v>
      </c>
      <c r="I42" s="24">
        <v>589386145</v>
      </c>
      <c r="J42" s="6">
        <v>655252346</v>
      </c>
      <c r="K42" s="25">
        <v>656567577</v>
      </c>
    </row>
    <row r="43" spans="1:11" ht="13.5">
      <c r="A43" s="22" t="s">
        <v>45</v>
      </c>
      <c r="B43" s="6">
        <v>-341992691</v>
      </c>
      <c r="C43" s="6">
        <v>-333721574</v>
      </c>
      <c r="D43" s="23">
        <v>-452983749</v>
      </c>
      <c r="E43" s="24">
        <v>-634432291</v>
      </c>
      <c r="F43" s="6">
        <v>-653366403</v>
      </c>
      <c r="G43" s="25">
        <v>-653366403</v>
      </c>
      <c r="H43" s="26">
        <v>-494137734</v>
      </c>
      <c r="I43" s="24">
        <v>-644158330</v>
      </c>
      <c r="J43" s="6">
        <v>-673960567</v>
      </c>
      <c r="K43" s="25">
        <v>-677419885</v>
      </c>
    </row>
    <row r="44" spans="1:11" ht="13.5">
      <c r="A44" s="22" t="s">
        <v>46</v>
      </c>
      <c r="B44" s="6">
        <v>-3334057</v>
      </c>
      <c r="C44" s="6">
        <v>-3334057</v>
      </c>
      <c r="D44" s="23">
        <v>-726893</v>
      </c>
      <c r="E44" s="24">
        <v>0</v>
      </c>
      <c r="F44" s="6">
        <v>0</v>
      </c>
      <c r="G44" s="25">
        <v>0</v>
      </c>
      <c r="H44" s="26">
        <v>113482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97877872</v>
      </c>
      <c r="C45" s="7">
        <v>170973041</v>
      </c>
      <c r="D45" s="64">
        <v>257060610</v>
      </c>
      <c r="E45" s="65">
        <v>347917371</v>
      </c>
      <c r="F45" s="7">
        <v>335045450</v>
      </c>
      <c r="G45" s="66">
        <v>335045450</v>
      </c>
      <c r="H45" s="67">
        <v>431162967</v>
      </c>
      <c r="I45" s="65">
        <v>174259293</v>
      </c>
      <c r="J45" s="7">
        <v>155551072</v>
      </c>
      <c r="K45" s="66">
        <v>134698764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97548171</v>
      </c>
      <c r="C48" s="6">
        <v>91303104</v>
      </c>
      <c r="D48" s="23">
        <v>257060610</v>
      </c>
      <c r="E48" s="24">
        <v>505420795</v>
      </c>
      <c r="F48" s="6">
        <v>505420795</v>
      </c>
      <c r="G48" s="25">
        <v>505420795</v>
      </c>
      <c r="H48" s="26">
        <v>445158583</v>
      </c>
      <c r="I48" s="24">
        <v>593319565</v>
      </c>
      <c r="J48" s="6">
        <v>602219358</v>
      </c>
      <c r="K48" s="25">
        <v>613059307</v>
      </c>
    </row>
    <row r="49" spans="1:11" ht="13.5">
      <c r="A49" s="22" t="s">
        <v>50</v>
      </c>
      <c r="B49" s="6">
        <f>+B75</f>
        <v>540520806.8971388</v>
      </c>
      <c r="C49" s="6">
        <f aca="true" t="shared" si="6" ref="C49:K49">+C75</f>
        <v>535061187.793722</v>
      </c>
      <c r="D49" s="23">
        <f t="shared" si="6"/>
        <v>602023367.7575505</v>
      </c>
      <c r="E49" s="24">
        <f t="shared" si="6"/>
        <v>333206648.38990164</v>
      </c>
      <c r="F49" s="6">
        <f t="shared" si="6"/>
        <v>313227379.22147</v>
      </c>
      <c r="G49" s="25">
        <f t="shared" si="6"/>
        <v>313227379.22147</v>
      </c>
      <c r="H49" s="26">
        <f t="shared" si="6"/>
        <v>684128360.6635393</v>
      </c>
      <c r="I49" s="24">
        <f t="shared" si="6"/>
        <v>509807700.5768927</v>
      </c>
      <c r="J49" s="6">
        <f t="shared" si="6"/>
        <v>517473534.24969745</v>
      </c>
      <c r="K49" s="25">
        <f t="shared" si="6"/>
        <v>526834696.91423243</v>
      </c>
    </row>
    <row r="50" spans="1:11" ht="13.5">
      <c r="A50" s="34" t="s">
        <v>51</v>
      </c>
      <c r="B50" s="7">
        <f>+B48-B49</f>
        <v>-442972635.89713883</v>
      </c>
      <c r="C50" s="7">
        <f aca="true" t="shared" si="7" ref="C50:K50">+C48-C49</f>
        <v>-443758083.793722</v>
      </c>
      <c r="D50" s="64">
        <f t="shared" si="7"/>
        <v>-344962757.7575505</v>
      </c>
      <c r="E50" s="65">
        <f t="shared" si="7"/>
        <v>172214146.61009836</v>
      </c>
      <c r="F50" s="7">
        <f t="shared" si="7"/>
        <v>192193415.77853</v>
      </c>
      <c r="G50" s="66">
        <f t="shared" si="7"/>
        <v>192193415.77853</v>
      </c>
      <c r="H50" s="67">
        <f t="shared" si="7"/>
        <v>-238969777.6635393</v>
      </c>
      <c r="I50" s="65">
        <f t="shared" si="7"/>
        <v>83511864.42310733</v>
      </c>
      <c r="J50" s="7">
        <f t="shared" si="7"/>
        <v>84745823.75030255</v>
      </c>
      <c r="K50" s="66">
        <f t="shared" si="7"/>
        <v>86224610.08576757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1511994071</v>
      </c>
      <c r="C53" s="6">
        <v>1698192476</v>
      </c>
      <c r="D53" s="23">
        <v>1568599255</v>
      </c>
      <c r="E53" s="24">
        <v>1639409896</v>
      </c>
      <c r="F53" s="6">
        <v>4444509403</v>
      </c>
      <c r="G53" s="25">
        <v>4444509403</v>
      </c>
      <c r="H53" s="26">
        <v>5248816656</v>
      </c>
      <c r="I53" s="24">
        <v>624158330</v>
      </c>
      <c r="J53" s="6">
        <v>613648567</v>
      </c>
      <c r="K53" s="25">
        <v>613790726</v>
      </c>
    </row>
    <row r="54" spans="1:11" ht="13.5">
      <c r="A54" s="22" t="s">
        <v>101</v>
      </c>
      <c r="B54" s="6">
        <v>75999900</v>
      </c>
      <c r="C54" s="6">
        <v>108719932</v>
      </c>
      <c r="D54" s="23">
        <v>240687568</v>
      </c>
      <c r="E54" s="24">
        <v>30933108</v>
      </c>
      <c r="F54" s="6">
        <v>39044706</v>
      </c>
      <c r="G54" s="25">
        <v>39044706</v>
      </c>
      <c r="H54" s="26">
        <v>292631734</v>
      </c>
      <c r="I54" s="24">
        <v>20000000</v>
      </c>
      <c r="J54" s="6">
        <v>60312000</v>
      </c>
      <c r="K54" s="25">
        <v>63629160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68526000</v>
      </c>
      <c r="C56" s="6">
        <v>82678908</v>
      </c>
      <c r="D56" s="23">
        <v>56027364</v>
      </c>
      <c r="E56" s="24">
        <v>59206520</v>
      </c>
      <c r="F56" s="6">
        <v>59206520</v>
      </c>
      <c r="G56" s="25">
        <v>59206520</v>
      </c>
      <c r="H56" s="26">
        <v>56027364</v>
      </c>
      <c r="I56" s="24">
        <v>87665624</v>
      </c>
      <c r="J56" s="6">
        <v>87366526</v>
      </c>
      <c r="K56" s="25">
        <v>93466149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17</v>
      </c>
      <c r="F59" s="6">
        <v>17</v>
      </c>
      <c r="G59" s="25">
        <v>17</v>
      </c>
      <c r="H59" s="26">
        <v>17</v>
      </c>
      <c r="I59" s="24">
        <v>17</v>
      </c>
      <c r="J59" s="6">
        <v>17</v>
      </c>
      <c r="K59" s="25">
        <v>17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335276</v>
      </c>
      <c r="C62" s="92">
        <v>335276</v>
      </c>
      <c r="D62" s="93">
        <v>354722</v>
      </c>
      <c r="E62" s="91">
        <v>398189</v>
      </c>
      <c r="F62" s="92">
        <v>398189</v>
      </c>
      <c r="G62" s="93">
        <v>398189</v>
      </c>
      <c r="H62" s="94">
        <v>398189</v>
      </c>
      <c r="I62" s="91">
        <v>404162</v>
      </c>
      <c r="J62" s="92">
        <v>410224</v>
      </c>
      <c r="K62" s="93">
        <v>416378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0.39307814318087003</v>
      </c>
      <c r="C70" s="5">
        <f aca="true" t="shared" si="8" ref="C70:K70">IF(ISERROR(C71/C72),0,(C71/C72))</f>
        <v>0.5699517875219169</v>
      </c>
      <c r="D70" s="5">
        <f t="shared" si="8"/>
        <v>0.3815669328066202</v>
      </c>
      <c r="E70" s="5">
        <f t="shared" si="8"/>
        <v>1.009014731055797</v>
      </c>
      <c r="F70" s="5">
        <f t="shared" si="8"/>
        <v>1.0000009034878024</v>
      </c>
      <c r="G70" s="5">
        <f t="shared" si="8"/>
        <v>1.0000009034878024</v>
      </c>
      <c r="H70" s="5">
        <f t="shared" si="8"/>
        <v>0.5740697767716615</v>
      </c>
      <c r="I70" s="5">
        <f t="shared" si="8"/>
        <v>0.4226499770578004</v>
      </c>
      <c r="J70" s="5">
        <f t="shared" si="8"/>
        <v>0.42252588492643506</v>
      </c>
      <c r="K70" s="5">
        <f t="shared" si="8"/>
        <v>0.42222215621103365</v>
      </c>
    </row>
    <row r="71" spans="1:11" ht="12.75" hidden="1">
      <c r="A71" s="1" t="s">
        <v>107</v>
      </c>
      <c r="B71" s="1">
        <f>+B83</f>
        <v>35927404</v>
      </c>
      <c r="C71" s="1">
        <f aca="true" t="shared" si="9" ref="C71:K71">+C83</f>
        <v>55789513</v>
      </c>
      <c r="D71" s="1">
        <f t="shared" si="9"/>
        <v>63443865</v>
      </c>
      <c r="E71" s="1">
        <f t="shared" si="9"/>
        <v>49813124</v>
      </c>
      <c r="F71" s="1">
        <f t="shared" si="9"/>
        <v>90759470</v>
      </c>
      <c r="G71" s="1">
        <f t="shared" si="9"/>
        <v>90759470</v>
      </c>
      <c r="H71" s="1">
        <f t="shared" si="9"/>
        <v>63147734</v>
      </c>
      <c r="I71" s="1">
        <f t="shared" si="9"/>
        <v>59129400</v>
      </c>
      <c r="J71" s="1">
        <f t="shared" si="9"/>
        <v>62645374</v>
      </c>
      <c r="K71" s="1">
        <f t="shared" si="9"/>
        <v>66947114</v>
      </c>
    </row>
    <row r="72" spans="1:11" ht="12.75" hidden="1">
      <c r="A72" s="1" t="s">
        <v>108</v>
      </c>
      <c r="B72" s="1">
        <f>+B77</f>
        <v>91400157</v>
      </c>
      <c r="C72" s="1">
        <f aca="true" t="shared" si="10" ref="C72:K72">+C77</f>
        <v>97884618</v>
      </c>
      <c r="D72" s="1">
        <f t="shared" si="10"/>
        <v>166271916</v>
      </c>
      <c r="E72" s="1">
        <f t="shared" si="10"/>
        <v>49368084</v>
      </c>
      <c r="F72" s="1">
        <f t="shared" si="10"/>
        <v>90759388</v>
      </c>
      <c r="G72" s="1">
        <f t="shared" si="10"/>
        <v>90759388</v>
      </c>
      <c r="H72" s="1">
        <f t="shared" si="10"/>
        <v>110000102</v>
      </c>
      <c r="I72" s="1">
        <f t="shared" si="10"/>
        <v>139901581</v>
      </c>
      <c r="J72" s="1">
        <f t="shared" si="10"/>
        <v>148263991</v>
      </c>
      <c r="K72" s="1">
        <f t="shared" si="10"/>
        <v>158558979</v>
      </c>
    </row>
    <row r="73" spans="1:11" ht="12.75" hidden="1">
      <c r="A73" s="1" t="s">
        <v>109</v>
      </c>
      <c r="B73" s="1">
        <f>+B74</f>
        <v>44382778</v>
      </c>
      <c r="C73" s="1">
        <f aca="true" t="shared" si="11" ref="C73:K73">+(C78+C80+C81+C82)-(B78+B80+B81+B82)</f>
        <v>18203893</v>
      </c>
      <c r="D73" s="1">
        <f t="shared" si="11"/>
        <v>59444990</v>
      </c>
      <c r="E73" s="1">
        <f t="shared" si="11"/>
        <v>-56387223</v>
      </c>
      <c r="F73" s="1">
        <f>+(F78+F80+F81+F82)-(D78+D80+D81+D82)</f>
        <v>-56387223</v>
      </c>
      <c r="G73" s="1">
        <f>+(G78+G80+G81+G82)-(D78+D80+D81+D82)</f>
        <v>-56387223</v>
      </c>
      <c r="H73" s="1">
        <f>+(H78+H80+H81+H82)-(D78+D80+D81+D82)</f>
        <v>24556528</v>
      </c>
      <c r="I73" s="1">
        <f>+(I78+I80+I81+I82)-(E78+E80+E81+E82)</f>
        <v>-186509595</v>
      </c>
      <c r="J73" s="1">
        <f t="shared" si="11"/>
        <v>2229184</v>
      </c>
      <c r="K73" s="1">
        <f t="shared" si="11"/>
        <v>2715147</v>
      </c>
    </row>
    <row r="74" spans="1:11" ht="12.75" hidden="1">
      <c r="A74" s="1" t="s">
        <v>110</v>
      </c>
      <c r="B74" s="1">
        <f>+TREND(C74:E74)</f>
        <v>44382778</v>
      </c>
      <c r="C74" s="1">
        <f>+C73</f>
        <v>18203893</v>
      </c>
      <c r="D74" s="1">
        <f aca="true" t="shared" si="12" ref="D74:K74">+D73</f>
        <v>59444990</v>
      </c>
      <c r="E74" s="1">
        <f t="shared" si="12"/>
        <v>-56387223</v>
      </c>
      <c r="F74" s="1">
        <f t="shared" si="12"/>
        <v>-56387223</v>
      </c>
      <c r="G74" s="1">
        <f t="shared" si="12"/>
        <v>-56387223</v>
      </c>
      <c r="H74" s="1">
        <f t="shared" si="12"/>
        <v>24556528</v>
      </c>
      <c r="I74" s="1">
        <f t="shared" si="12"/>
        <v>-186509595</v>
      </c>
      <c r="J74" s="1">
        <f t="shared" si="12"/>
        <v>2229184</v>
      </c>
      <c r="K74" s="1">
        <f t="shared" si="12"/>
        <v>2715147</v>
      </c>
    </row>
    <row r="75" spans="1:11" ht="12.75" hidden="1">
      <c r="A75" s="1" t="s">
        <v>111</v>
      </c>
      <c r="B75" s="1">
        <f>+B84-(((B80+B81+B78)*B70)-B79)</f>
        <v>540520806.8971388</v>
      </c>
      <c r="C75" s="1">
        <f aca="true" t="shared" si="13" ref="C75:K75">+C84-(((C80+C81+C78)*C70)-C79)</f>
        <v>535061187.793722</v>
      </c>
      <c r="D75" s="1">
        <f t="shared" si="13"/>
        <v>602023367.7575505</v>
      </c>
      <c r="E75" s="1">
        <f t="shared" si="13"/>
        <v>333206648.38990164</v>
      </c>
      <c r="F75" s="1">
        <f t="shared" si="13"/>
        <v>313227379.22147</v>
      </c>
      <c r="G75" s="1">
        <f t="shared" si="13"/>
        <v>313227379.22147</v>
      </c>
      <c r="H75" s="1">
        <f t="shared" si="13"/>
        <v>684128360.6635393</v>
      </c>
      <c r="I75" s="1">
        <f t="shared" si="13"/>
        <v>509807700.5768927</v>
      </c>
      <c r="J75" s="1">
        <f t="shared" si="13"/>
        <v>517473534.24969745</v>
      </c>
      <c r="K75" s="1">
        <f t="shared" si="13"/>
        <v>526834696.91423243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91400157</v>
      </c>
      <c r="C77" s="3">
        <v>97884618</v>
      </c>
      <c r="D77" s="3">
        <v>166271916</v>
      </c>
      <c r="E77" s="3">
        <v>49368084</v>
      </c>
      <c r="F77" s="3">
        <v>90759388</v>
      </c>
      <c r="G77" s="3">
        <v>90759388</v>
      </c>
      <c r="H77" s="3">
        <v>110000102</v>
      </c>
      <c r="I77" s="3">
        <v>139901581</v>
      </c>
      <c r="J77" s="3">
        <v>148263991</v>
      </c>
      <c r="K77" s="3">
        <v>158558979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579746561</v>
      </c>
      <c r="C79" s="3">
        <v>587800830</v>
      </c>
      <c r="D79" s="3">
        <v>587174055</v>
      </c>
      <c r="E79" s="3">
        <v>514595610</v>
      </c>
      <c r="F79" s="3">
        <v>491595610</v>
      </c>
      <c r="G79" s="3">
        <v>491595610</v>
      </c>
      <c r="H79" s="3">
        <v>766225113</v>
      </c>
      <c r="I79" s="3">
        <v>572618679</v>
      </c>
      <c r="J79" s="3">
        <v>581207959</v>
      </c>
      <c r="K79" s="3">
        <v>591669702</v>
      </c>
    </row>
    <row r="80" spans="1:11" ht="12.75" hidden="1">
      <c r="A80" s="2" t="s">
        <v>67</v>
      </c>
      <c r="B80" s="3">
        <v>59945759</v>
      </c>
      <c r="C80" s="3">
        <v>63422613</v>
      </c>
      <c r="D80" s="3">
        <v>198382973</v>
      </c>
      <c r="E80" s="3">
        <v>23407026</v>
      </c>
      <c r="F80" s="3">
        <v>23407026</v>
      </c>
      <c r="G80" s="3">
        <v>23407026</v>
      </c>
      <c r="H80" s="3">
        <v>96002684</v>
      </c>
      <c r="I80" s="3">
        <v>45001283</v>
      </c>
      <c r="J80" s="3">
        <v>45676302</v>
      </c>
      <c r="K80" s="3">
        <v>46498476</v>
      </c>
    </row>
    <row r="81" spans="1:11" ht="12.75" hidden="1">
      <c r="A81" s="2" t="s">
        <v>68</v>
      </c>
      <c r="B81" s="3">
        <v>253914460</v>
      </c>
      <c r="C81" s="3">
        <v>268641499</v>
      </c>
      <c r="D81" s="3">
        <v>102079804</v>
      </c>
      <c r="E81" s="3">
        <v>311714853</v>
      </c>
      <c r="F81" s="3">
        <v>311714853</v>
      </c>
      <c r="G81" s="3">
        <v>311714853</v>
      </c>
      <c r="H81" s="3">
        <v>320062946</v>
      </c>
      <c r="I81" s="3">
        <v>103611001</v>
      </c>
      <c r="J81" s="3">
        <v>105165166</v>
      </c>
      <c r="K81" s="3">
        <v>107058139</v>
      </c>
    </row>
    <row r="82" spans="1:11" ht="12.75" hidden="1">
      <c r="A82" s="2" t="s">
        <v>69</v>
      </c>
      <c r="B82" s="3">
        <v>0</v>
      </c>
      <c r="C82" s="3">
        <v>0</v>
      </c>
      <c r="D82" s="3">
        <v>91046325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35927404</v>
      </c>
      <c r="C83" s="3">
        <v>55789513</v>
      </c>
      <c r="D83" s="3">
        <v>63443865</v>
      </c>
      <c r="E83" s="3">
        <v>49813124</v>
      </c>
      <c r="F83" s="3">
        <v>90759470</v>
      </c>
      <c r="G83" s="3">
        <v>90759470</v>
      </c>
      <c r="H83" s="3">
        <v>63147734</v>
      </c>
      <c r="I83" s="3">
        <v>59129400</v>
      </c>
      <c r="J83" s="3">
        <v>62645374</v>
      </c>
      <c r="K83" s="3">
        <v>66947114</v>
      </c>
    </row>
    <row r="84" spans="1:11" ht="12.75" hidden="1">
      <c r="A84" s="2" t="s">
        <v>71</v>
      </c>
      <c r="B84" s="3">
        <v>84145838</v>
      </c>
      <c r="C84" s="3">
        <v>136520892</v>
      </c>
      <c r="D84" s="3">
        <v>129495973</v>
      </c>
      <c r="E84" s="3">
        <v>156753951</v>
      </c>
      <c r="F84" s="3">
        <v>156753951</v>
      </c>
      <c r="G84" s="3">
        <v>156753951</v>
      </c>
      <c r="H84" s="3">
        <v>156753951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4136422</v>
      </c>
      <c r="J85" s="3">
        <v>4198469</v>
      </c>
      <c r="K85" s="3">
        <v>4261446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14984619</v>
      </c>
      <c r="C5" s="6">
        <v>20289091</v>
      </c>
      <c r="D5" s="23">
        <v>25064827</v>
      </c>
      <c r="E5" s="24">
        <v>24462882</v>
      </c>
      <c r="F5" s="6">
        <v>24462882</v>
      </c>
      <c r="G5" s="25">
        <v>24462882</v>
      </c>
      <c r="H5" s="26">
        <v>0</v>
      </c>
      <c r="I5" s="24">
        <v>27000000</v>
      </c>
      <c r="J5" s="6">
        <v>27560000</v>
      </c>
      <c r="K5" s="25">
        <v>29213600</v>
      </c>
    </row>
    <row r="6" spans="1:11" ht="13.5">
      <c r="A6" s="22" t="s">
        <v>18</v>
      </c>
      <c r="B6" s="6">
        <v>17100326</v>
      </c>
      <c r="C6" s="6">
        <v>16891991</v>
      </c>
      <c r="D6" s="23">
        <v>20947600</v>
      </c>
      <c r="E6" s="24">
        <v>27800000</v>
      </c>
      <c r="F6" s="6">
        <v>27800000</v>
      </c>
      <c r="G6" s="25">
        <v>27800000</v>
      </c>
      <c r="H6" s="26">
        <v>0</v>
      </c>
      <c r="I6" s="24">
        <v>29666000</v>
      </c>
      <c r="J6" s="6">
        <v>30165960</v>
      </c>
      <c r="K6" s="25">
        <v>31967566</v>
      </c>
    </row>
    <row r="7" spans="1:11" ht="13.5">
      <c r="A7" s="22" t="s">
        <v>19</v>
      </c>
      <c r="B7" s="6">
        <v>1039732</v>
      </c>
      <c r="C7" s="6">
        <v>1503913</v>
      </c>
      <c r="D7" s="23">
        <v>2071798</v>
      </c>
      <c r="E7" s="24">
        <v>1500000</v>
      </c>
      <c r="F7" s="6">
        <v>1500000</v>
      </c>
      <c r="G7" s="25">
        <v>1500000</v>
      </c>
      <c r="H7" s="26">
        <v>0</v>
      </c>
      <c r="I7" s="24">
        <v>1700000</v>
      </c>
      <c r="J7" s="6">
        <v>1590000</v>
      </c>
      <c r="K7" s="25">
        <v>1685400</v>
      </c>
    </row>
    <row r="8" spans="1:11" ht="13.5">
      <c r="A8" s="22" t="s">
        <v>20</v>
      </c>
      <c r="B8" s="6">
        <v>122142744</v>
      </c>
      <c r="C8" s="6">
        <v>152320425</v>
      </c>
      <c r="D8" s="23">
        <v>185946757</v>
      </c>
      <c r="E8" s="24">
        <v>195152843</v>
      </c>
      <c r="F8" s="6">
        <v>195152843</v>
      </c>
      <c r="G8" s="25">
        <v>195152843</v>
      </c>
      <c r="H8" s="26">
        <v>0</v>
      </c>
      <c r="I8" s="24">
        <v>189578726</v>
      </c>
      <c r="J8" s="6">
        <v>184605000</v>
      </c>
      <c r="K8" s="25">
        <v>197882000</v>
      </c>
    </row>
    <row r="9" spans="1:11" ht="13.5">
      <c r="A9" s="22" t="s">
        <v>21</v>
      </c>
      <c r="B9" s="6">
        <v>7405817</v>
      </c>
      <c r="C9" s="6">
        <v>31945239</v>
      </c>
      <c r="D9" s="23">
        <v>9336570</v>
      </c>
      <c r="E9" s="24">
        <v>20237271</v>
      </c>
      <c r="F9" s="6">
        <v>20237271</v>
      </c>
      <c r="G9" s="25">
        <v>20237271</v>
      </c>
      <c r="H9" s="26">
        <v>0</v>
      </c>
      <c r="I9" s="24">
        <v>13750464</v>
      </c>
      <c r="J9" s="6">
        <v>15905740</v>
      </c>
      <c r="K9" s="25">
        <v>15570957</v>
      </c>
    </row>
    <row r="10" spans="1:11" ht="25.5">
      <c r="A10" s="27" t="s">
        <v>100</v>
      </c>
      <c r="B10" s="28">
        <f>SUM(B5:B9)</f>
        <v>162673238</v>
      </c>
      <c r="C10" s="29">
        <f aca="true" t="shared" si="0" ref="C10:K10">SUM(C5:C9)</f>
        <v>222950659</v>
      </c>
      <c r="D10" s="30">
        <f t="shared" si="0"/>
        <v>243367552</v>
      </c>
      <c r="E10" s="28">
        <f t="shared" si="0"/>
        <v>269152996</v>
      </c>
      <c r="F10" s="29">
        <f t="shared" si="0"/>
        <v>269152996</v>
      </c>
      <c r="G10" s="31">
        <f t="shared" si="0"/>
        <v>269152996</v>
      </c>
      <c r="H10" s="32">
        <f t="shared" si="0"/>
        <v>0</v>
      </c>
      <c r="I10" s="28">
        <f t="shared" si="0"/>
        <v>261695190</v>
      </c>
      <c r="J10" s="29">
        <f t="shared" si="0"/>
        <v>259826700</v>
      </c>
      <c r="K10" s="31">
        <f t="shared" si="0"/>
        <v>276319523</v>
      </c>
    </row>
    <row r="11" spans="1:11" ht="13.5">
      <c r="A11" s="22" t="s">
        <v>22</v>
      </c>
      <c r="B11" s="6">
        <v>69841764</v>
      </c>
      <c r="C11" s="6">
        <v>77443033</v>
      </c>
      <c r="D11" s="23">
        <v>87556240</v>
      </c>
      <c r="E11" s="24">
        <v>101538657</v>
      </c>
      <c r="F11" s="6">
        <v>101538657</v>
      </c>
      <c r="G11" s="25">
        <v>101538657</v>
      </c>
      <c r="H11" s="26">
        <v>0</v>
      </c>
      <c r="I11" s="24">
        <v>108264701</v>
      </c>
      <c r="J11" s="6">
        <v>113083896</v>
      </c>
      <c r="K11" s="25">
        <v>118802559</v>
      </c>
    </row>
    <row r="12" spans="1:11" ht="13.5">
      <c r="A12" s="22" t="s">
        <v>23</v>
      </c>
      <c r="B12" s="6">
        <v>12138877</v>
      </c>
      <c r="C12" s="6">
        <v>12906297</v>
      </c>
      <c r="D12" s="23">
        <v>17510164</v>
      </c>
      <c r="E12" s="24">
        <v>17584020</v>
      </c>
      <c r="F12" s="6">
        <v>17584020</v>
      </c>
      <c r="G12" s="25">
        <v>17584020</v>
      </c>
      <c r="H12" s="26">
        <v>0</v>
      </c>
      <c r="I12" s="24">
        <v>16756624</v>
      </c>
      <c r="J12" s="6">
        <v>17762022</v>
      </c>
      <c r="K12" s="25">
        <v>18827743</v>
      </c>
    </row>
    <row r="13" spans="1:11" ht="13.5">
      <c r="A13" s="22" t="s">
        <v>101</v>
      </c>
      <c r="B13" s="6">
        <v>51686470</v>
      </c>
      <c r="C13" s="6">
        <v>31712158</v>
      </c>
      <c r="D13" s="23">
        <v>33725925</v>
      </c>
      <c r="E13" s="24">
        <v>38000000</v>
      </c>
      <c r="F13" s="6">
        <v>38000000</v>
      </c>
      <c r="G13" s="25">
        <v>38000000</v>
      </c>
      <c r="H13" s="26">
        <v>0</v>
      </c>
      <c r="I13" s="24">
        <v>39314841</v>
      </c>
      <c r="J13" s="6">
        <v>41673731</v>
      </c>
      <c r="K13" s="25">
        <v>44174155</v>
      </c>
    </row>
    <row r="14" spans="1:11" ht="13.5">
      <c r="A14" s="22" t="s">
        <v>24</v>
      </c>
      <c r="B14" s="6">
        <v>0</v>
      </c>
      <c r="C14" s="6">
        <v>0</v>
      </c>
      <c r="D14" s="23">
        <v>314156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21208308</v>
      </c>
      <c r="C15" s="6">
        <v>28793637</v>
      </c>
      <c r="D15" s="23">
        <v>31482549</v>
      </c>
      <c r="E15" s="24">
        <v>31328955</v>
      </c>
      <c r="F15" s="6">
        <v>31328955</v>
      </c>
      <c r="G15" s="25">
        <v>31328955</v>
      </c>
      <c r="H15" s="26">
        <v>0</v>
      </c>
      <c r="I15" s="24">
        <v>34370000</v>
      </c>
      <c r="J15" s="6">
        <v>41932200</v>
      </c>
      <c r="K15" s="25">
        <v>44448135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47197017</v>
      </c>
      <c r="C17" s="6">
        <v>70087353</v>
      </c>
      <c r="D17" s="23">
        <v>79628400</v>
      </c>
      <c r="E17" s="24">
        <v>106068361</v>
      </c>
      <c r="F17" s="6">
        <v>106068361</v>
      </c>
      <c r="G17" s="25">
        <v>106068361</v>
      </c>
      <c r="H17" s="26">
        <v>0</v>
      </c>
      <c r="I17" s="24">
        <v>101855420</v>
      </c>
      <c r="J17" s="6">
        <v>83694328</v>
      </c>
      <c r="K17" s="25">
        <v>84032594</v>
      </c>
    </row>
    <row r="18" spans="1:11" ht="13.5">
      <c r="A18" s="34" t="s">
        <v>28</v>
      </c>
      <c r="B18" s="35">
        <f>SUM(B11:B17)</f>
        <v>202072436</v>
      </c>
      <c r="C18" s="36">
        <f aca="true" t="shared" si="1" ref="C18:K18">SUM(C11:C17)</f>
        <v>220942478</v>
      </c>
      <c r="D18" s="37">
        <f t="shared" si="1"/>
        <v>250217434</v>
      </c>
      <c r="E18" s="35">
        <f t="shared" si="1"/>
        <v>294519993</v>
      </c>
      <c r="F18" s="36">
        <f t="shared" si="1"/>
        <v>294519993</v>
      </c>
      <c r="G18" s="38">
        <f t="shared" si="1"/>
        <v>294519993</v>
      </c>
      <c r="H18" s="39">
        <f t="shared" si="1"/>
        <v>0</v>
      </c>
      <c r="I18" s="35">
        <f t="shared" si="1"/>
        <v>300561586</v>
      </c>
      <c r="J18" s="36">
        <f t="shared" si="1"/>
        <v>298146177</v>
      </c>
      <c r="K18" s="38">
        <f t="shared" si="1"/>
        <v>310285186</v>
      </c>
    </row>
    <row r="19" spans="1:11" ht="13.5">
      <c r="A19" s="34" t="s">
        <v>29</v>
      </c>
      <c r="B19" s="40">
        <f>+B10-B18</f>
        <v>-39399198</v>
      </c>
      <c r="C19" s="41">
        <f aca="true" t="shared" si="2" ref="C19:K19">+C10-C18</f>
        <v>2008181</v>
      </c>
      <c r="D19" s="42">
        <f t="shared" si="2"/>
        <v>-6849882</v>
      </c>
      <c r="E19" s="40">
        <f t="shared" si="2"/>
        <v>-25366997</v>
      </c>
      <c r="F19" s="41">
        <f t="shared" si="2"/>
        <v>-25366997</v>
      </c>
      <c r="G19" s="43">
        <f t="shared" si="2"/>
        <v>-25366997</v>
      </c>
      <c r="H19" s="44">
        <f t="shared" si="2"/>
        <v>0</v>
      </c>
      <c r="I19" s="40">
        <f t="shared" si="2"/>
        <v>-38866396</v>
      </c>
      <c r="J19" s="41">
        <f t="shared" si="2"/>
        <v>-38319477</v>
      </c>
      <c r="K19" s="43">
        <f t="shared" si="2"/>
        <v>-33965663</v>
      </c>
    </row>
    <row r="20" spans="1:11" ht="13.5">
      <c r="A20" s="22" t="s">
        <v>30</v>
      </c>
      <c r="B20" s="24">
        <v>48104258</v>
      </c>
      <c r="C20" s="6">
        <v>51961753</v>
      </c>
      <c r="D20" s="23">
        <v>75676475</v>
      </c>
      <c r="E20" s="24">
        <v>49835500</v>
      </c>
      <c r="F20" s="6">
        <v>49835500</v>
      </c>
      <c r="G20" s="25">
        <v>49835500</v>
      </c>
      <c r="H20" s="26">
        <v>0</v>
      </c>
      <c r="I20" s="24">
        <v>47786000</v>
      </c>
      <c r="J20" s="6">
        <v>63550000</v>
      </c>
      <c r="K20" s="25">
        <v>65925000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5000000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8705060</v>
      </c>
      <c r="C22" s="52">
        <f aca="true" t="shared" si="3" ref="C22:K22">SUM(C19:C21)</f>
        <v>53969934</v>
      </c>
      <c r="D22" s="53">
        <f t="shared" si="3"/>
        <v>68826593</v>
      </c>
      <c r="E22" s="51">
        <f t="shared" si="3"/>
        <v>24468503</v>
      </c>
      <c r="F22" s="52">
        <f t="shared" si="3"/>
        <v>24468503</v>
      </c>
      <c r="G22" s="54">
        <f t="shared" si="3"/>
        <v>24468503</v>
      </c>
      <c r="H22" s="55">
        <f t="shared" si="3"/>
        <v>0</v>
      </c>
      <c r="I22" s="51">
        <f t="shared" si="3"/>
        <v>13919604</v>
      </c>
      <c r="J22" s="52">
        <f t="shared" si="3"/>
        <v>25230523</v>
      </c>
      <c r="K22" s="54">
        <f t="shared" si="3"/>
        <v>31959337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8705060</v>
      </c>
      <c r="C24" s="41">
        <f aca="true" t="shared" si="4" ref="C24:K24">SUM(C22:C23)</f>
        <v>53969934</v>
      </c>
      <c r="D24" s="42">
        <f t="shared" si="4"/>
        <v>68826593</v>
      </c>
      <c r="E24" s="40">
        <f t="shared" si="4"/>
        <v>24468503</v>
      </c>
      <c r="F24" s="41">
        <f t="shared" si="4"/>
        <v>24468503</v>
      </c>
      <c r="G24" s="43">
        <f t="shared" si="4"/>
        <v>24468503</v>
      </c>
      <c r="H24" s="44">
        <f t="shared" si="4"/>
        <v>0</v>
      </c>
      <c r="I24" s="40">
        <f t="shared" si="4"/>
        <v>13919604</v>
      </c>
      <c r="J24" s="41">
        <f t="shared" si="4"/>
        <v>25230523</v>
      </c>
      <c r="K24" s="43">
        <f t="shared" si="4"/>
        <v>31959337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45249412</v>
      </c>
      <c r="C27" s="7">
        <v>80664366</v>
      </c>
      <c r="D27" s="64">
        <v>75203907</v>
      </c>
      <c r="E27" s="65">
        <v>69568500</v>
      </c>
      <c r="F27" s="7">
        <v>66041024</v>
      </c>
      <c r="G27" s="66">
        <v>66041024</v>
      </c>
      <c r="H27" s="67">
        <v>0</v>
      </c>
      <c r="I27" s="65">
        <v>60106650</v>
      </c>
      <c r="J27" s="7">
        <v>68182000</v>
      </c>
      <c r="K27" s="66">
        <v>70596920</v>
      </c>
    </row>
    <row r="28" spans="1:11" ht="13.5">
      <c r="A28" s="68" t="s">
        <v>30</v>
      </c>
      <c r="B28" s="6">
        <v>41339348</v>
      </c>
      <c r="C28" s="6">
        <v>49669027</v>
      </c>
      <c r="D28" s="23">
        <v>67029557</v>
      </c>
      <c r="E28" s="24">
        <v>49835500</v>
      </c>
      <c r="F28" s="6">
        <v>51304702</v>
      </c>
      <c r="G28" s="25">
        <v>51304702</v>
      </c>
      <c r="H28" s="26">
        <v>0</v>
      </c>
      <c r="I28" s="24">
        <v>50611450</v>
      </c>
      <c r="J28" s="6">
        <v>63550000</v>
      </c>
      <c r="K28" s="25">
        <v>65925001</v>
      </c>
    </row>
    <row r="29" spans="1:11" ht="13.5">
      <c r="A29" s="22" t="s">
        <v>105</v>
      </c>
      <c r="B29" s="6">
        <v>0</v>
      </c>
      <c r="C29" s="6">
        <v>19462110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3910064</v>
      </c>
      <c r="C31" s="6">
        <v>11533229</v>
      </c>
      <c r="D31" s="23">
        <v>8174350</v>
      </c>
      <c r="E31" s="24">
        <v>19733000</v>
      </c>
      <c r="F31" s="6">
        <v>14736322</v>
      </c>
      <c r="G31" s="25">
        <v>14736322</v>
      </c>
      <c r="H31" s="26">
        <v>0</v>
      </c>
      <c r="I31" s="24">
        <v>9495200</v>
      </c>
      <c r="J31" s="6">
        <v>4632000</v>
      </c>
      <c r="K31" s="25">
        <v>4671920</v>
      </c>
    </row>
    <row r="32" spans="1:11" ht="13.5">
      <c r="A32" s="34" t="s">
        <v>36</v>
      </c>
      <c r="B32" s="7">
        <f>SUM(B28:B31)</f>
        <v>45249412</v>
      </c>
      <c r="C32" s="7">
        <f aca="true" t="shared" si="5" ref="C32:K32">SUM(C28:C31)</f>
        <v>80664366</v>
      </c>
      <c r="D32" s="64">
        <f t="shared" si="5"/>
        <v>75203907</v>
      </c>
      <c r="E32" s="65">
        <f t="shared" si="5"/>
        <v>69568500</v>
      </c>
      <c r="F32" s="7">
        <f t="shared" si="5"/>
        <v>66041024</v>
      </c>
      <c r="G32" s="66">
        <f t="shared" si="5"/>
        <v>66041024</v>
      </c>
      <c r="H32" s="67">
        <f t="shared" si="5"/>
        <v>0</v>
      </c>
      <c r="I32" s="65">
        <f t="shared" si="5"/>
        <v>60106650</v>
      </c>
      <c r="J32" s="7">
        <f t="shared" si="5"/>
        <v>68182000</v>
      </c>
      <c r="K32" s="66">
        <f t="shared" si="5"/>
        <v>70596921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54234197</v>
      </c>
      <c r="C35" s="6">
        <v>77360473</v>
      </c>
      <c r="D35" s="23">
        <v>126706590</v>
      </c>
      <c r="E35" s="24">
        <v>72597640</v>
      </c>
      <c r="F35" s="6">
        <v>175570921</v>
      </c>
      <c r="G35" s="25">
        <v>175570921</v>
      </c>
      <c r="H35" s="26">
        <v>51887679</v>
      </c>
      <c r="I35" s="24">
        <v>94181938</v>
      </c>
      <c r="J35" s="6">
        <v>96131011</v>
      </c>
      <c r="K35" s="25">
        <v>99712163</v>
      </c>
    </row>
    <row r="36" spans="1:11" ht="13.5">
      <c r="A36" s="22" t="s">
        <v>39</v>
      </c>
      <c r="B36" s="6">
        <v>763725037</v>
      </c>
      <c r="C36" s="6">
        <v>811528096</v>
      </c>
      <c r="D36" s="23">
        <v>860190181</v>
      </c>
      <c r="E36" s="24">
        <v>948685569</v>
      </c>
      <c r="F36" s="6">
        <v>948993321</v>
      </c>
      <c r="G36" s="25">
        <v>948993321</v>
      </c>
      <c r="H36" s="26">
        <v>50399493</v>
      </c>
      <c r="I36" s="24">
        <v>1005205493</v>
      </c>
      <c r="J36" s="6">
        <v>1065313657</v>
      </c>
      <c r="K36" s="25">
        <v>1129047736</v>
      </c>
    </row>
    <row r="37" spans="1:11" ht="13.5">
      <c r="A37" s="22" t="s">
        <v>40</v>
      </c>
      <c r="B37" s="6">
        <v>45816717</v>
      </c>
      <c r="C37" s="6">
        <v>62623641</v>
      </c>
      <c r="D37" s="23">
        <v>60619192</v>
      </c>
      <c r="E37" s="24">
        <v>4287618</v>
      </c>
      <c r="F37" s="6">
        <v>37295832</v>
      </c>
      <c r="G37" s="25">
        <v>37295832</v>
      </c>
      <c r="H37" s="26">
        <v>24601608</v>
      </c>
      <c r="I37" s="24">
        <v>26400000</v>
      </c>
      <c r="J37" s="6">
        <v>21600000</v>
      </c>
      <c r="K37" s="25">
        <v>19000000</v>
      </c>
    </row>
    <row r="38" spans="1:11" ht="13.5">
      <c r="A38" s="22" t="s">
        <v>41</v>
      </c>
      <c r="B38" s="6">
        <v>13638994</v>
      </c>
      <c r="C38" s="6">
        <v>13796189</v>
      </c>
      <c r="D38" s="23">
        <v>13514835</v>
      </c>
      <c r="E38" s="24">
        <v>3231400</v>
      </c>
      <c r="F38" s="6">
        <v>12368202</v>
      </c>
      <c r="G38" s="25">
        <v>12368202</v>
      </c>
      <c r="H38" s="26">
        <v>0</v>
      </c>
      <c r="I38" s="24">
        <v>2830056</v>
      </c>
      <c r="J38" s="6">
        <v>2151860</v>
      </c>
      <c r="K38" s="25">
        <v>2280971</v>
      </c>
    </row>
    <row r="39" spans="1:11" ht="13.5">
      <c r="A39" s="22" t="s">
        <v>42</v>
      </c>
      <c r="B39" s="6">
        <v>758503523</v>
      </c>
      <c r="C39" s="6">
        <v>812468739</v>
      </c>
      <c r="D39" s="23">
        <v>912762744</v>
      </c>
      <c r="E39" s="24">
        <v>1013764192</v>
      </c>
      <c r="F39" s="6">
        <v>1074900209</v>
      </c>
      <c r="G39" s="25">
        <v>1074900209</v>
      </c>
      <c r="H39" s="26">
        <v>77685565</v>
      </c>
      <c r="I39" s="24">
        <v>1070157375</v>
      </c>
      <c r="J39" s="6">
        <v>1137692808</v>
      </c>
      <c r="K39" s="25">
        <v>1207478928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48975258</v>
      </c>
      <c r="C42" s="6">
        <v>91053743</v>
      </c>
      <c r="D42" s="23">
        <v>87990614</v>
      </c>
      <c r="E42" s="24">
        <v>67544802</v>
      </c>
      <c r="F42" s="6">
        <v>67590277</v>
      </c>
      <c r="G42" s="25">
        <v>67590277</v>
      </c>
      <c r="H42" s="26">
        <v>83575925</v>
      </c>
      <c r="I42" s="24">
        <v>53973382</v>
      </c>
      <c r="J42" s="6">
        <v>66904255</v>
      </c>
      <c r="K42" s="25">
        <v>76133494</v>
      </c>
    </row>
    <row r="43" spans="1:11" ht="13.5">
      <c r="A43" s="22" t="s">
        <v>45</v>
      </c>
      <c r="B43" s="6">
        <v>-45249411</v>
      </c>
      <c r="C43" s="6">
        <v>-80664366</v>
      </c>
      <c r="D43" s="23">
        <v>-75203908</v>
      </c>
      <c r="E43" s="24">
        <v>-69568500</v>
      </c>
      <c r="F43" s="6">
        <v>-66201023</v>
      </c>
      <c r="G43" s="25">
        <v>-66201023</v>
      </c>
      <c r="H43" s="26">
        <v>-39371806</v>
      </c>
      <c r="I43" s="24">
        <v>-55106650</v>
      </c>
      <c r="J43" s="6">
        <v>-68182000</v>
      </c>
      <c r="K43" s="25">
        <v>-70596920</v>
      </c>
    </row>
    <row r="44" spans="1:11" ht="13.5">
      <c r="A44" s="22" t="s">
        <v>46</v>
      </c>
      <c r="B44" s="6">
        <v>3843735</v>
      </c>
      <c r="C44" s="6">
        <v>0</v>
      </c>
      <c r="D44" s="23">
        <v>-560014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22366866</v>
      </c>
      <c r="C45" s="7">
        <v>28912508</v>
      </c>
      <c r="D45" s="64">
        <v>41112807</v>
      </c>
      <c r="E45" s="65">
        <v>43078961</v>
      </c>
      <c r="F45" s="7">
        <v>42502060</v>
      </c>
      <c r="G45" s="66">
        <v>42502060</v>
      </c>
      <c r="H45" s="67">
        <v>85316926</v>
      </c>
      <c r="I45" s="65">
        <v>50564130</v>
      </c>
      <c r="J45" s="7">
        <v>49286385</v>
      </c>
      <c r="K45" s="66">
        <v>54822959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21614751</v>
      </c>
      <c r="C48" s="6">
        <v>31978696</v>
      </c>
      <c r="D48" s="23">
        <v>44205336</v>
      </c>
      <c r="E48" s="24">
        <v>46482217</v>
      </c>
      <c r="F48" s="6">
        <v>89827999</v>
      </c>
      <c r="G48" s="25">
        <v>89827999</v>
      </c>
      <c r="H48" s="26">
        <v>63461807</v>
      </c>
      <c r="I48" s="24">
        <v>64794725</v>
      </c>
      <c r="J48" s="6">
        <v>64776399</v>
      </c>
      <c r="K48" s="25">
        <v>66211410</v>
      </c>
    </row>
    <row r="49" spans="1:11" ht="13.5">
      <c r="A49" s="22" t="s">
        <v>50</v>
      </c>
      <c r="B49" s="6">
        <f>+B75</f>
        <v>45560037.03828293</v>
      </c>
      <c r="C49" s="6">
        <f aca="true" t="shared" si="6" ref="C49:K49">+C75</f>
        <v>77266963.99790023</v>
      </c>
      <c r="D49" s="23">
        <f t="shared" si="6"/>
        <v>67590307.18710414</v>
      </c>
      <c r="E49" s="24">
        <f t="shared" si="6"/>
        <v>1743305.1983228922</v>
      </c>
      <c r="F49" s="6">
        <f t="shared" si="6"/>
        <v>20605147.580773257</v>
      </c>
      <c r="G49" s="25">
        <f t="shared" si="6"/>
        <v>20605147.580773257</v>
      </c>
      <c r="H49" s="26">
        <f t="shared" si="6"/>
        <v>40842188</v>
      </c>
      <c r="I49" s="24">
        <f t="shared" si="6"/>
        <v>33930789.93934774</v>
      </c>
      <c r="J49" s="6">
        <f t="shared" si="6"/>
        <v>29379342.904870115</v>
      </c>
      <c r="K49" s="25">
        <f t="shared" si="6"/>
        <v>28731229.183968395</v>
      </c>
    </row>
    <row r="50" spans="1:11" ht="13.5">
      <c r="A50" s="34" t="s">
        <v>51</v>
      </c>
      <c r="B50" s="7">
        <f>+B48-B49</f>
        <v>-23945286.03828293</v>
      </c>
      <c r="C50" s="7">
        <f aca="true" t="shared" si="7" ref="C50:K50">+C48-C49</f>
        <v>-45288267.99790023</v>
      </c>
      <c r="D50" s="64">
        <f t="shared" si="7"/>
        <v>-23384971.187104136</v>
      </c>
      <c r="E50" s="65">
        <f t="shared" si="7"/>
        <v>44738911.80167711</v>
      </c>
      <c r="F50" s="7">
        <f t="shared" si="7"/>
        <v>69222851.41922674</v>
      </c>
      <c r="G50" s="66">
        <f t="shared" si="7"/>
        <v>69222851.41922674</v>
      </c>
      <c r="H50" s="67">
        <f t="shared" si="7"/>
        <v>22619619</v>
      </c>
      <c r="I50" s="65">
        <f t="shared" si="7"/>
        <v>30863935.060652263</v>
      </c>
      <c r="J50" s="7">
        <f t="shared" si="7"/>
        <v>35397056.095129885</v>
      </c>
      <c r="K50" s="66">
        <f t="shared" si="7"/>
        <v>37480180.816031605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815861280</v>
      </c>
      <c r="C53" s="6">
        <v>791063098</v>
      </c>
      <c r="D53" s="23">
        <v>856998695</v>
      </c>
      <c r="E53" s="24">
        <v>945282313</v>
      </c>
      <c r="F53" s="6">
        <v>945282313</v>
      </c>
      <c r="G53" s="25">
        <v>945282313</v>
      </c>
      <c r="H53" s="26">
        <v>915289399</v>
      </c>
      <c r="I53" s="24">
        <v>1002108166</v>
      </c>
      <c r="J53" s="6">
        <v>1062234656</v>
      </c>
      <c r="K53" s="25">
        <v>1125968737</v>
      </c>
    </row>
    <row r="54" spans="1:11" ht="13.5">
      <c r="A54" s="22" t="s">
        <v>101</v>
      </c>
      <c r="B54" s="6">
        <v>51686470</v>
      </c>
      <c r="C54" s="6">
        <v>31712158</v>
      </c>
      <c r="D54" s="23">
        <v>33725925</v>
      </c>
      <c r="E54" s="24">
        <v>38000000</v>
      </c>
      <c r="F54" s="6">
        <v>38000000</v>
      </c>
      <c r="G54" s="25">
        <v>38000000</v>
      </c>
      <c r="H54" s="26">
        <v>0</v>
      </c>
      <c r="I54" s="24">
        <v>39314841</v>
      </c>
      <c r="J54" s="6">
        <v>41673731</v>
      </c>
      <c r="K54" s="25">
        <v>44174155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2100000</v>
      </c>
      <c r="F55" s="6">
        <v>0</v>
      </c>
      <c r="G55" s="25">
        <v>0</v>
      </c>
      <c r="H55" s="26">
        <v>0</v>
      </c>
      <c r="I55" s="24">
        <v>800000</v>
      </c>
      <c r="J55" s="6">
        <v>1000000</v>
      </c>
      <c r="K55" s="25">
        <v>1700000</v>
      </c>
    </row>
    <row r="56" spans="1:11" ht="13.5">
      <c r="A56" s="22" t="s">
        <v>55</v>
      </c>
      <c r="B56" s="6">
        <v>1895151</v>
      </c>
      <c r="C56" s="6">
        <v>5525442</v>
      </c>
      <c r="D56" s="23">
        <v>5440727</v>
      </c>
      <c r="E56" s="24">
        <v>5570955</v>
      </c>
      <c r="F56" s="6">
        <v>5570955</v>
      </c>
      <c r="G56" s="25">
        <v>5570955</v>
      </c>
      <c r="H56" s="26">
        <v>0</v>
      </c>
      <c r="I56" s="24">
        <v>4370000</v>
      </c>
      <c r="J56" s="6">
        <v>7132000</v>
      </c>
      <c r="K56" s="25">
        <v>7560300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7598</v>
      </c>
      <c r="C59" s="6">
        <v>7598</v>
      </c>
      <c r="D59" s="23">
        <v>7598</v>
      </c>
      <c r="E59" s="24">
        <v>499598</v>
      </c>
      <c r="F59" s="6">
        <v>7598</v>
      </c>
      <c r="G59" s="25">
        <v>7598</v>
      </c>
      <c r="H59" s="26">
        <v>7598</v>
      </c>
      <c r="I59" s="24">
        <v>7598</v>
      </c>
      <c r="J59" s="6">
        <v>7598</v>
      </c>
      <c r="K59" s="25">
        <v>7598</v>
      </c>
    </row>
    <row r="60" spans="1:11" ht="13.5">
      <c r="A60" s="33" t="s">
        <v>58</v>
      </c>
      <c r="B60" s="6">
        <v>15000000</v>
      </c>
      <c r="C60" s="6">
        <v>15000000</v>
      </c>
      <c r="D60" s="23">
        <v>0</v>
      </c>
      <c r="E60" s="24">
        <v>15000000</v>
      </c>
      <c r="F60" s="6">
        <v>15000000</v>
      </c>
      <c r="G60" s="25">
        <v>15000000</v>
      </c>
      <c r="H60" s="26">
        <v>15000000</v>
      </c>
      <c r="I60" s="24">
        <v>15000000</v>
      </c>
      <c r="J60" s="6">
        <v>15000000</v>
      </c>
      <c r="K60" s="25">
        <v>15000000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47560</v>
      </c>
      <c r="F65" s="92">
        <v>0</v>
      </c>
      <c r="G65" s="93">
        <v>0</v>
      </c>
      <c r="H65" s="94">
        <v>11549</v>
      </c>
      <c r="I65" s="91">
        <v>47560</v>
      </c>
      <c r="J65" s="92">
        <v>47560</v>
      </c>
      <c r="K65" s="93">
        <v>47560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0.6652094735472565</v>
      </c>
      <c r="C70" s="5">
        <f aca="true" t="shared" si="8" ref="C70:K70">IF(ISERROR(C71/C72),0,(C71/C72))</f>
        <v>0.4396500140662773</v>
      </c>
      <c r="D70" s="5">
        <f t="shared" si="8"/>
        <v>0.905327570795908</v>
      </c>
      <c r="E70" s="5">
        <f t="shared" si="8"/>
        <v>0.8558226352984386</v>
      </c>
      <c r="F70" s="5">
        <f t="shared" si="8"/>
        <v>1.015241360938921</v>
      </c>
      <c r="G70" s="5">
        <f t="shared" si="8"/>
        <v>1.015241360938921</v>
      </c>
      <c r="H70" s="5">
        <f t="shared" si="8"/>
        <v>0</v>
      </c>
      <c r="I70" s="5">
        <f t="shared" si="8"/>
        <v>0.9384986726967716</v>
      </c>
      <c r="J70" s="5">
        <f t="shared" si="8"/>
        <v>0.9911147915911218</v>
      </c>
      <c r="K70" s="5">
        <f t="shared" si="8"/>
        <v>0.9909646017218312</v>
      </c>
    </row>
    <row r="71" spans="1:11" ht="12.75" hidden="1">
      <c r="A71" s="1" t="s">
        <v>107</v>
      </c>
      <c r="B71" s="1">
        <f>+B83</f>
        <v>26269629</v>
      </c>
      <c r="C71" s="1">
        <f aca="true" t="shared" si="9" ref="C71:K71">+C83</f>
        <v>30391388</v>
      </c>
      <c r="D71" s="1">
        <f t="shared" si="9"/>
        <v>50108973</v>
      </c>
      <c r="E71" s="1">
        <f t="shared" si="9"/>
        <v>62047272</v>
      </c>
      <c r="F71" s="1">
        <f t="shared" si="9"/>
        <v>73605154</v>
      </c>
      <c r="G71" s="1">
        <f t="shared" si="9"/>
        <v>73605154</v>
      </c>
      <c r="H71" s="1">
        <f t="shared" si="9"/>
        <v>39187782</v>
      </c>
      <c r="I71" s="1">
        <f t="shared" si="9"/>
        <v>66085758</v>
      </c>
      <c r="J71" s="1">
        <f t="shared" si="9"/>
        <v>72977467</v>
      </c>
      <c r="K71" s="1">
        <f t="shared" si="9"/>
        <v>76058637</v>
      </c>
    </row>
    <row r="72" spans="1:11" ht="12.75" hidden="1">
      <c r="A72" s="1" t="s">
        <v>108</v>
      </c>
      <c r="B72" s="1">
        <f>+B77</f>
        <v>39490762</v>
      </c>
      <c r="C72" s="1">
        <f aca="true" t="shared" si="10" ref="C72:K72">+C77</f>
        <v>69126321</v>
      </c>
      <c r="D72" s="1">
        <f t="shared" si="10"/>
        <v>55348997</v>
      </c>
      <c r="E72" s="1">
        <f t="shared" si="10"/>
        <v>72500153</v>
      </c>
      <c r="F72" s="1">
        <f t="shared" si="10"/>
        <v>72500153</v>
      </c>
      <c r="G72" s="1">
        <f t="shared" si="10"/>
        <v>72500153</v>
      </c>
      <c r="H72" s="1">
        <f t="shared" si="10"/>
        <v>0</v>
      </c>
      <c r="I72" s="1">
        <f t="shared" si="10"/>
        <v>70416464</v>
      </c>
      <c r="J72" s="1">
        <f t="shared" si="10"/>
        <v>73631700</v>
      </c>
      <c r="K72" s="1">
        <f t="shared" si="10"/>
        <v>76752123</v>
      </c>
    </row>
    <row r="73" spans="1:11" ht="12.75" hidden="1">
      <c r="A73" s="1" t="s">
        <v>109</v>
      </c>
      <c r="B73" s="1">
        <f>+B74</f>
        <v>34425213.16666668</v>
      </c>
      <c r="C73" s="1">
        <f aca="true" t="shared" si="11" ref="C73:K73">+(C78+C80+C81+C82)-(B78+B80+B81+B82)</f>
        <v>15706790</v>
      </c>
      <c r="D73" s="1">
        <f t="shared" si="11"/>
        <v>37101786</v>
      </c>
      <c r="E73" s="1">
        <f t="shared" si="11"/>
        <v>-53813757</v>
      </c>
      <c r="F73" s="1">
        <f>+(F78+F80+F81+F82)-(D78+D80+D81+D82)</f>
        <v>3552585</v>
      </c>
      <c r="G73" s="1">
        <f>+(G78+G80+G81+G82)-(D78+D80+D81+D82)</f>
        <v>3552585</v>
      </c>
      <c r="H73" s="1">
        <f>+(H78+H80+H81+H82)-(D78+D80+D81+D82)</f>
        <v>-81714626</v>
      </c>
      <c r="I73" s="1">
        <f>+(I78+I80+I81+I82)-(E78+E80+E81+E82)</f>
        <v>2868790</v>
      </c>
      <c r="J73" s="1">
        <f t="shared" si="11"/>
        <v>1846181</v>
      </c>
      <c r="K73" s="1">
        <f t="shared" si="11"/>
        <v>2037074</v>
      </c>
    </row>
    <row r="74" spans="1:11" ht="12.75" hidden="1">
      <c r="A74" s="1" t="s">
        <v>110</v>
      </c>
      <c r="B74" s="1">
        <f>+TREND(C74:E74)</f>
        <v>34425213.16666668</v>
      </c>
      <c r="C74" s="1">
        <f>+C73</f>
        <v>15706790</v>
      </c>
      <c r="D74" s="1">
        <f aca="true" t="shared" si="12" ref="D74:K74">+D73</f>
        <v>37101786</v>
      </c>
      <c r="E74" s="1">
        <f t="shared" si="12"/>
        <v>-53813757</v>
      </c>
      <c r="F74" s="1">
        <f t="shared" si="12"/>
        <v>3552585</v>
      </c>
      <c r="G74" s="1">
        <f t="shared" si="12"/>
        <v>3552585</v>
      </c>
      <c r="H74" s="1">
        <f t="shared" si="12"/>
        <v>-81714626</v>
      </c>
      <c r="I74" s="1">
        <f t="shared" si="12"/>
        <v>2868790</v>
      </c>
      <c r="J74" s="1">
        <f t="shared" si="12"/>
        <v>1846181</v>
      </c>
      <c r="K74" s="1">
        <f t="shared" si="12"/>
        <v>2037074</v>
      </c>
    </row>
    <row r="75" spans="1:11" ht="12.75" hidden="1">
      <c r="A75" s="1" t="s">
        <v>111</v>
      </c>
      <c r="B75" s="1">
        <f>+B84-(((B80+B81+B78)*B70)-B79)</f>
        <v>45560037.03828293</v>
      </c>
      <c r="C75" s="1">
        <f aca="true" t="shared" si="13" ref="C75:K75">+C84-(((C80+C81+C78)*C70)-C79)</f>
        <v>77266963.99790023</v>
      </c>
      <c r="D75" s="1">
        <f t="shared" si="13"/>
        <v>67590307.18710414</v>
      </c>
      <c r="E75" s="1">
        <f t="shared" si="13"/>
        <v>1743305.1983228922</v>
      </c>
      <c r="F75" s="1">
        <f t="shared" si="13"/>
        <v>20605147.580773257</v>
      </c>
      <c r="G75" s="1">
        <f t="shared" si="13"/>
        <v>20605147.580773257</v>
      </c>
      <c r="H75" s="1">
        <f t="shared" si="13"/>
        <v>40842188</v>
      </c>
      <c r="I75" s="1">
        <f t="shared" si="13"/>
        <v>33930789.93934774</v>
      </c>
      <c r="J75" s="1">
        <f t="shared" si="13"/>
        <v>29379342.904870115</v>
      </c>
      <c r="K75" s="1">
        <f t="shared" si="13"/>
        <v>28731229.183968395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39490762</v>
      </c>
      <c r="C77" s="3">
        <v>69126321</v>
      </c>
      <c r="D77" s="3">
        <v>55348997</v>
      </c>
      <c r="E77" s="3">
        <v>72500153</v>
      </c>
      <c r="F77" s="3">
        <v>72500153</v>
      </c>
      <c r="G77" s="3">
        <v>72500153</v>
      </c>
      <c r="H77" s="3">
        <v>0</v>
      </c>
      <c r="I77" s="3">
        <v>70416464</v>
      </c>
      <c r="J77" s="3">
        <v>73631700</v>
      </c>
      <c r="K77" s="3">
        <v>76752123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40470352</v>
      </c>
      <c r="C79" s="3">
        <v>56080245</v>
      </c>
      <c r="D79" s="3">
        <v>53283828</v>
      </c>
      <c r="E79" s="3">
        <v>4287618</v>
      </c>
      <c r="F79" s="3">
        <v>37295832</v>
      </c>
      <c r="G79" s="3">
        <v>37295832</v>
      </c>
      <c r="H79" s="3">
        <v>24601608</v>
      </c>
      <c r="I79" s="3">
        <v>26400000</v>
      </c>
      <c r="J79" s="3">
        <v>21600000</v>
      </c>
      <c r="K79" s="3">
        <v>19000000</v>
      </c>
    </row>
    <row r="80" spans="1:11" ht="12.75" hidden="1">
      <c r="A80" s="2" t="s">
        <v>67</v>
      </c>
      <c r="B80" s="3">
        <v>4031617</v>
      </c>
      <c r="C80" s="3">
        <v>4522879</v>
      </c>
      <c r="D80" s="3">
        <v>8258125</v>
      </c>
      <c r="E80" s="3">
        <v>7581291</v>
      </c>
      <c r="F80" s="3">
        <v>7765006</v>
      </c>
      <c r="G80" s="3">
        <v>7765006</v>
      </c>
      <c r="H80" s="3">
        <v>0</v>
      </c>
      <c r="I80" s="3">
        <v>9230906</v>
      </c>
      <c r="J80" s="3">
        <v>9784761</v>
      </c>
      <c r="K80" s="3">
        <v>10451971</v>
      </c>
    </row>
    <row r="81" spans="1:11" ht="12.75" hidden="1">
      <c r="A81" s="2" t="s">
        <v>68</v>
      </c>
      <c r="B81" s="3">
        <v>6181423</v>
      </c>
      <c r="C81" s="3">
        <v>13865054</v>
      </c>
      <c r="D81" s="3">
        <v>12245650</v>
      </c>
      <c r="E81" s="3">
        <v>4426365</v>
      </c>
      <c r="F81" s="3">
        <v>16291141</v>
      </c>
      <c r="G81" s="3">
        <v>16291141</v>
      </c>
      <c r="H81" s="3">
        <v>0</v>
      </c>
      <c r="I81" s="3">
        <v>4691947</v>
      </c>
      <c r="J81" s="3">
        <v>4973464</v>
      </c>
      <c r="K81" s="3">
        <v>5271872</v>
      </c>
    </row>
    <row r="82" spans="1:11" ht="12.75" hidden="1">
      <c r="A82" s="2" t="s">
        <v>69</v>
      </c>
      <c r="B82" s="3">
        <v>18693010</v>
      </c>
      <c r="C82" s="3">
        <v>26224907</v>
      </c>
      <c r="D82" s="3">
        <v>61210851</v>
      </c>
      <c r="E82" s="3">
        <v>15893213</v>
      </c>
      <c r="F82" s="3">
        <v>61211064</v>
      </c>
      <c r="G82" s="3">
        <v>61211064</v>
      </c>
      <c r="H82" s="3">
        <v>0</v>
      </c>
      <c r="I82" s="3">
        <v>16846806</v>
      </c>
      <c r="J82" s="3">
        <v>17857615</v>
      </c>
      <c r="K82" s="3">
        <v>18929071</v>
      </c>
    </row>
    <row r="83" spans="1:11" ht="12.75" hidden="1">
      <c r="A83" s="2" t="s">
        <v>70</v>
      </c>
      <c r="B83" s="3">
        <v>26269629</v>
      </c>
      <c r="C83" s="3">
        <v>30391388</v>
      </c>
      <c r="D83" s="3">
        <v>50108973</v>
      </c>
      <c r="E83" s="3">
        <v>62047272</v>
      </c>
      <c r="F83" s="3">
        <v>73605154</v>
      </c>
      <c r="G83" s="3">
        <v>73605154</v>
      </c>
      <c r="H83" s="3">
        <v>39187782</v>
      </c>
      <c r="I83" s="3">
        <v>66085758</v>
      </c>
      <c r="J83" s="3">
        <v>72977467</v>
      </c>
      <c r="K83" s="3">
        <v>76058637</v>
      </c>
    </row>
    <row r="84" spans="1:11" ht="12.75" hidden="1">
      <c r="A84" s="2" t="s">
        <v>71</v>
      </c>
      <c r="B84" s="3">
        <v>11883496</v>
      </c>
      <c r="C84" s="3">
        <v>29270974</v>
      </c>
      <c r="D84" s="3">
        <v>32869112</v>
      </c>
      <c r="E84" s="3">
        <v>7732111</v>
      </c>
      <c r="F84" s="3">
        <v>7732111</v>
      </c>
      <c r="G84" s="3">
        <v>7732111</v>
      </c>
      <c r="H84" s="3">
        <v>16240580</v>
      </c>
      <c r="I84" s="3">
        <v>20597369</v>
      </c>
      <c r="J84" s="3">
        <v>22406438</v>
      </c>
      <c r="K84" s="3">
        <v>25313001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91453000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10319307</v>
      </c>
      <c r="C5" s="6">
        <v>10850493</v>
      </c>
      <c r="D5" s="23">
        <v>13663497</v>
      </c>
      <c r="E5" s="24">
        <v>12732000</v>
      </c>
      <c r="F5" s="6">
        <v>13725095</v>
      </c>
      <c r="G5" s="25">
        <v>13725095</v>
      </c>
      <c r="H5" s="26">
        <v>16158014</v>
      </c>
      <c r="I5" s="24">
        <v>14480287</v>
      </c>
      <c r="J5" s="6">
        <v>15261819</v>
      </c>
      <c r="K5" s="25">
        <v>16101643</v>
      </c>
    </row>
    <row r="6" spans="1:11" ht="13.5">
      <c r="A6" s="22" t="s">
        <v>18</v>
      </c>
      <c r="B6" s="6">
        <v>7868111</v>
      </c>
      <c r="C6" s="6">
        <v>7642189</v>
      </c>
      <c r="D6" s="23">
        <v>8959701</v>
      </c>
      <c r="E6" s="24">
        <v>11965338</v>
      </c>
      <c r="F6" s="6">
        <v>12291616</v>
      </c>
      <c r="G6" s="25">
        <v>12291616</v>
      </c>
      <c r="H6" s="26">
        <v>9755315</v>
      </c>
      <c r="I6" s="24">
        <v>10869357</v>
      </c>
      <c r="J6" s="6">
        <v>11804398</v>
      </c>
      <c r="K6" s="25">
        <v>12882058</v>
      </c>
    </row>
    <row r="7" spans="1:11" ht="13.5">
      <c r="A7" s="22" t="s">
        <v>19</v>
      </c>
      <c r="B7" s="6">
        <v>1255011</v>
      </c>
      <c r="C7" s="6">
        <v>2100559</v>
      </c>
      <c r="D7" s="23">
        <v>2422612</v>
      </c>
      <c r="E7" s="24">
        <v>2488257</v>
      </c>
      <c r="F7" s="6">
        <v>0</v>
      </c>
      <c r="G7" s="25">
        <v>0</v>
      </c>
      <c r="H7" s="26">
        <v>1575122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92652231</v>
      </c>
      <c r="C8" s="6">
        <v>109080659</v>
      </c>
      <c r="D8" s="23">
        <v>125148401</v>
      </c>
      <c r="E8" s="24">
        <v>125947000</v>
      </c>
      <c r="F8" s="6">
        <v>130386766</v>
      </c>
      <c r="G8" s="25">
        <v>130386766</v>
      </c>
      <c r="H8" s="26">
        <v>128837259</v>
      </c>
      <c r="I8" s="24">
        <v>133412650</v>
      </c>
      <c r="J8" s="6">
        <v>143516550</v>
      </c>
      <c r="K8" s="25">
        <v>153585500</v>
      </c>
    </row>
    <row r="9" spans="1:11" ht="13.5">
      <c r="A9" s="22" t="s">
        <v>21</v>
      </c>
      <c r="B9" s="6">
        <v>11669561</v>
      </c>
      <c r="C9" s="6">
        <v>14075581</v>
      </c>
      <c r="D9" s="23">
        <v>40342669</v>
      </c>
      <c r="E9" s="24">
        <v>18832186</v>
      </c>
      <c r="F9" s="6">
        <v>37443228</v>
      </c>
      <c r="G9" s="25">
        <v>37443228</v>
      </c>
      <c r="H9" s="26">
        <v>9438236</v>
      </c>
      <c r="I9" s="24">
        <v>41264340</v>
      </c>
      <c r="J9" s="6">
        <v>42587842</v>
      </c>
      <c r="K9" s="25">
        <v>37845677</v>
      </c>
    </row>
    <row r="10" spans="1:11" ht="25.5">
      <c r="A10" s="27" t="s">
        <v>100</v>
      </c>
      <c r="B10" s="28">
        <f>SUM(B5:B9)</f>
        <v>123764221</v>
      </c>
      <c r="C10" s="29">
        <f aca="true" t="shared" si="0" ref="C10:K10">SUM(C5:C9)</f>
        <v>143749481</v>
      </c>
      <c r="D10" s="30">
        <f t="shared" si="0"/>
        <v>190536880</v>
      </c>
      <c r="E10" s="28">
        <f t="shared" si="0"/>
        <v>171964781</v>
      </c>
      <c r="F10" s="29">
        <f t="shared" si="0"/>
        <v>193846705</v>
      </c>
      <c r="G10" s="31">
        <f t="shared" si="0"/>
        <v>193846705</v>
      </c>
      <c r="H10" s="32">
        <f t="shared" si="0"/>
        <v>165763946</v>
      </c>
      <c r="I10" s="28">
        <f t="shared" si="0"/>
        <v>200026634</v>
      </c>
      <c r="J10" s="29">
        <f t="shared" si="0"/>
        <v>213170609</v>
      </c>
      <c r="K10" s="31">
        <f t="shared" si="0"/>
        <v>220414878</v>
      </c>
    </row>
    <row r="11" spans="1:11" ht="13.5">
      <c r="A11" s="22" t="s">
        <v>22</v>
      </c>
      <c r="B11" s="6">
        <v>58009620</v>
      </c>
      <c r="C11" s="6">
        <v>62456161</v>
      </c>
      <c r="D11" s="23">
        <v>66931271</v>
      </c>
      <c r="E11" s="24">
        <v>80387030</v>
      </c>
      <c r="F11" s="6">
        <v>77909144</v>
      </c>
      <c r="G11" s="25">
        <v>77909144</v>
      </c>
      <c r="H11" s="26">
        <v>67442050</v>
      </c>
      <c r="I11" s="24">
        <v>84760535</v>
      </c>
      <c r="J11" s="6">
        <v>91490562</v>
      </c>
      <c r="K11" s="25">
        <v>98484054</v>
      </c>
    </row>
    <row r="12" spans="1:11" ht="13.5">
      <c r="A12" s="22" t="s">
        <v>23</v>
      </c>
      <c r="B12" s="6">
        <v>7650725</v>
      </c>
      <c r="C12" s="6">
        <v>8659340</v>
      </c>
      <c r="D12" s="23">
        <v>10568433</v>
      </c>
      <c r="E12" s="24">
        <v>13391054</v>
      </c>
      <c r="F12" s="6">
        <v>10531546</v>
      </c>
      <c r="G12" s="25">
        <v>10531546</v>
      </c>
      <c r="H12" s="26">
        <v>12031426</v>
      </c>
      <c r="I12" s="24">
        <v>12865286</v>
      </c>
      <c r="J12" s="6">
        <v>13765853</v>
      </c>
      <c r="K12" s="25">
        <v>14729461</v>
      </c>
    </row>
    <row r="13" spans="1:11" ht="13.5">
      <c r="A13" s="22" t="s">
        <v>101</v>
      </c>
      <c r="B13" s="6">
        <v>8147957</v>
      </c>
      <c r="C13" s="6">
        <v>7569281</v>
      </c>
      <c r="D13" s="23">
        <v>8529313</v>
      </c>
      <c r="E13" s="24">
        <v>7200000</v>
      </c>
      <c r="F13" s="6">
        <v>7699972</v>
      </c>
      <c r="G13" s="25">
        <v>7699972</v>
      </c>
      <c r="H13" s="26">
        <v>7527326</v>
      </c>
      <c r="I13" s="24">
        <v>8148576</v>
      </c>
      <c r="J13" s="6">
        <v>8637477</v>
      </c>
      <c r="K13" s="25">
        <v>9155741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1117200</v>
      </c>
      <c r="G14" s="25">
        <v>1117200</v>
      </c>
      <c r="H14" s="26">
        <v>0</v>
      </c>
      <c r="I14" s="24">
        <v>1184232</v>
      </c>
      <c r="J14" s="6">
        <v>1255285</v>
      </c>
      <c r="K14" s="25">
        <v>1330603</v>
      </c>
    </row>
    <row r="15" spans="1:11" ht="13.5">
      <c r="A15" s="22" t="s">
        <v>25</v>
      </c>
      <c r="B15" s="6">
        <v>7073013</v>
      </c>
      <c r="C15" s="6">
        <v>7775854</v>
      </c>
      <c r="D15" s="23">
        <v>7502657</v>
      </c>
      <c r="E15" s="24">
        <v>9473821</v>
      </c>
      <c r="F15" s="6">
        <v>12708043</v>
      </c>
      <c r="G15" s="25">
        <v>12708043</v>
      </c>
      <c r="H15" s="26">
        <v>11430768</v>
      </c>
      <c r="I15" s="24">
        <v>11383659</v>
      </c>
      <c r="J15" s="6">
        <v>12052306</v>
      </c>
      <c r="K15" s="25">
        <v>12762821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59366936</v>
      </c>
      <c r="C17" s="6">
        <v>76656179</v>
      </c>
      <c r="D17" s="23">
        <v>68738456</v>
      </c>
      <c r="E17" s="24">
        <v>56108156</v>
      </c>
      <c r="F17" s="6">
        <v>63758628</v>
      </c>
      <c r="G17" s="25">
        <v>63758628</v>
      </c>
      <c r="H17" s="26">
        <v>65280091</v>
      </c>
      <c r="I17" s="24">
        <v>64015610</v>
      </c>
      <c r="J17" s="6">
        <v>70271509</v>
      </c>
      <c r="K17" s="25">
        <v>71651149</v>
      </c>
    </row>
    <row r="18" spans="1:11" ht="13.5">
      <c r="A18" s="34" t="s">
        <v>28</v>
      </c>
      <c r="B18" s="35">
        <f>SUM(B11:B17)</f>
        <v>140248251</v>
      </c>
      <c r="C18" s="36">
        <f aca="true" t="shared" si="1" ref="C18:K18">SUM(C11:C17)</f>
        <v>163116815</v>
      </c>
      <c r="D18" s="37">
        <f t="shared" si="1"/>
        <v>162270130</v>
      </c>
      <c r="E18" s="35">
        <f t="shared" si="1"/>
        <v>166560061</v>
      </c>
      <c r="F18" s="36">
        <f t="shared" si="1"/>
        <v>173724533</v>
      </c>
      <c r="G18" s="38">
        <f t="shared" si="1"/>
        <v>173724533</v>
      </c>
      <c r="H18" s="39">
        <f t="shared" si="1"/>
        <v>163711661</v>
      </c>
      <c r="I18" s="35">
        <f t="shared" si="1"/>
        <v>182357898</v>
      </c>
      <c r="J18" s="36">
        <f t="shared" si="1"/>
        <v>197472992</v>
      </c>
      <c r="K18" s="38">
        <f t="shared" si="1"/>
        <v>208113829</v>
      </c>
    </row>
    <row r="19" spans="1:11" ht="13.5">
      <c r="A19" s="34" t="s">
        <v>29</v>
      </c>
      <c r="B19" s="40">
        <f>+B10-B18</f>
        <v>-16484030</v>
      </c>
      <c r="C19" s="41">
        <f aca="true" t="shared" si="2" ref="C19:K19">+C10-C18</f>
        <v>-19367334</v>
      </c>
      <c r="D19" s="42">
        <f t="shared" si="2"/>
        <v>28266750</v>
      </c>
      <c r="E19" s="40">
        <f t="shared" si="2"/>
        <v>5404720</v>
      </c>
      <c r="F19" s="41">
        <f t="shared" si="2"/>
        <v>20122172</v>
      </c>
      <c r="G19" s="43">
        <f t="shared" si="2"/>
        <v>20122172</v>
      </c>
      <c r="H19" s="44">
        <f t="shared" si="2"/>
        <v>2052285</v>
      </c>
      <c r="I19" s="40">
        <f t="shared" si="2"/>
        <v>17668736</v>
      </c>
      <c r="J19" s="41">
        <f t="shared" si="2"/>
        <v>15697617</v>
      </c>
      <c r="K19" s="43">
        <f t="shared" si="2"/>
        <v>12301049</v>
      </c>
    </row>
    <row r="20" spans="1:11" ht="13.5">
      <c r="A20" s="22" t="s">
        <v>30</v>
      </c>
      <c r="B20" s="24">
        <v>29937273</v>
      </c>
      <c r="C20" s="6">
        <v>31641896</v>
      </c>
      <c r="D20" s="23">
        <v>27772106</v>
      </c>
      <c r="E20" s="24">
        <v>38762000</v>
      </c>
      <c r="F20" s="6">
        <v>43933352</v>
      </c>
      <c r="G20" s="25">
        <v>43933352</v>
      </c>
      <c r="H20" s="26">
        <v>39114669</v>
      </c>
      <c r="I20" s="24">
        <v>32768329</v>
      </c>
      <c r="J20" s="6">
        <v>33393428</v>
      </c>
      <c r="K20" s="25">
        <v>35121478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13453243</v>
      </c>
      <c r="C22" s="52">
        <f aca="true" t="shared" si="3" ref="C22:K22">SUM(C19:C21)</f>
        <v>12274562</v>
      </c>
      <c r="D22" s="53">
        <f t="shared" si="3"/>
        <v>56038856</v>
      </c>
      <c r="E22" s="51">
        <f t="shared" si="3"/>
        <v>44166720</v>
      </c>
      <c r="F22" s="52">
        <f t="shared" si="3"/>
        <v>64055524</v>
      </c>
      <c r="G22" s="54">
        <f t="shared" si="3"/>
        <v>64055524</v>
      </c>
      <c r="H22" s="55">
        <f t="shared" si="3"/>
        <v>41166954</v>
      </c>
      <c r="I22" s="51">
        <f t="shared" si="3"/>
        <v>50437065</v>
      </c>
      <c r="J22" s="52">
        <f t="shared" si="3"/>
        <v>49091045</v>
      </c>
      <c r="K22" s="54">
        <f t="shared" si="3"/>
        <v>47422527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13453243</v>
      </c>
      <c r="C24" s="41">
        <f aca="true" t="shared" si="4" ref="C24:K24">SUM(C22:C23)</f>
        <v>12274562</v>
      </c>
      <c r="D24" s="42">
        <f t="shared" si="4"/>
        <v>56038856</v>
      </c>
      <c r="E24" s="40">
        <f t="shared" si="4"/>
        <v>44166720</v>
      </c>
      <c r="F24" s="41">
        <f t="shared" si="4"/>
        <v>64055524</v>
      </c>
      <c r="G24" s="43">
        <f t="shared" si="4"/>
        <v>64055524</v>
      </c>
      <c r="H24" s="44">
        <f t="shared" si="4"/>
        <v>41166954</v>
      </c>
      <c r="I24" s="40">
        <f t="shared" si="4"/>
        <v>50437065</v>
      </c>
      <c r="J24" s="41">
        <f t="shared" si="4"/>
        <v>49091045</v>
      </c>
      <c r="K24" s="43">
        <f t="shared" si="4"/>
        <v>47422527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14095520</v>
      </c>
      <c r="C27" s="7">
        <v>14101444</v>
      </c>
      <c r="D27" s="64">
        <v>40350587</v>
      </c>
      <c r="E27" s="65">
        <v>47527108</v>
      </c>
      <c r="F27" s="7">
        <v>64055524</v>
      </c>
      <c r="G27" s="66">
        <v>64055524</v>
      </c>
      <c r="H27" s="67">
        <v>8572010</v>
      </c>
      <c r="I27" s="65">
        <v>50437065</v>
      </c>
      <c r="J27" s="7">
        <v>49091035</v>
      </c>
      <c r="K27" s="66">
        <v>47422523</v>
      </c>
    </row>
    <row r="28" spans="1:11" ht="13.5">
      <c r="A28" s="68" t="s">
        <v>30</v>
      </c>
      <c r="B28" s="6">
        <v>4851604</v>
      </c>
      <c r="C28" s="6">
        <v>4853207</v>
      </c>
      <c r="D28" s="23">
        <v>26210622</v>
      </c>
      <c r="E28" s="24">
        <v>37078108</v>
      </c>
      <c r="F28" s="6">
        <v>46376457</v>
      </c>
      <c r="G28" s="25">
        <v>46376457</v>
      </c>
      <c r="H28" s="26">
        <v>3429511</v>
      </c>
      <c r="I28" s="24">
        <v>32828350</v>
      </c>
      <c r="J28" s="6">
        <v>33441035</v>
      </c>
      <c r="K28" s="25">
        <v>35131238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9243916</v>
      </c>
      <c r="C31" s="6">
        <v>9248237</v>
      </c>
      <c r="D31" s="23">
        <v>14139965</v>
      </c>
      <c r="E31" s="24">
        <v>10449000</v>
      </c>
      <c r="F31" s="6">
        <v>17679067</v>
      </c>
      <c r="G31" s="25">
        <v>17679067</v>
      </c>
      <c r="H31" s="26">
        <v>5142499</v>
      </c>
      <c r="I31" s="24">
        <v>17608715</v>
      </c>
      <c r="J31" s="6">
        <v>15650000</v>
      </c>
      <c r="K31" s="25">
        <v>12291285</v>
      </c>
    </row>
    <row r="32" spans="1:11" ht="13.5">
      <c r="A32" s="34" t="s">
        <v>36</v>
      </c>
      <c r="B32" s="7">
        <f>SUM(B28:B31)</f>
        <v>14095520</v>
      </c>
      <c r="C32" s="7">
        <f aca="true" t="shared" si="5" ref="C32:K32">SUM(C28:C31)</f>
        <v>14101444</v>
      </c>
      <c r="D32" s="64">
        <f t="shared" si="5"/>
        <v>40350587</v>
      </c>
      <c r="E32" s="65">
        <f t="shared" si="5"/>
        <v>47527108</v>
      </c>
      <c r="F32" s="7">
        <f t="shared" si="5"/>
        <v>64055524</v>
      </c>
      <c r="G32" s="66">
        <f t="shared" si="5"/>
        <v>64055524</v>
      </c>
      <c r="H32" s="67">
        <f t="shared" si="5"/>
        <v>8572010</v>
      </c>
      <c r="I32" s="65">
        <f t="shared" si="5"/>
        <v>50437065</v>
      </c>
      <c r="J32" s="7">
        <f t="shared" si="5"/>
        <v>49091035</v>
      </c>
      <c r="K32" s="66">
        <f t="shared" si="5"/>
        <v>47422523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61728258</v>
      </c>
      <c r="C35" s="6">
        <v>66476720</v>
      </c>
      <c r="D35" s="23">
        <v>107270911</v>
      </c>
      <c r="E35" s="24">
        <v>70958935</v>
      </c>
      <c r="F35" s="6">
        <v>104029710</v>
      </c>
      <c r="G35" s="25">
        <v>104029710</v>
      </c>
      <c r="H35" s="26">
        <v>112640660</v>
      </c>
      <c r="I35" s="24">
        <v>104760221</v>
      </c>
      <c r="J35" s="6">
        <v>116243700</v>
      </c>
      <c r="K35" s="25">
        <v>130629680</v>
      </c>
    </row>
    <row r="36" spans="1:11" ht="13.5">
      <c r="A36" s="22" t="s">
        <v>39</v>
      </c>
      <c r="B36" s="6">
        <v>143387635</v>
      </c>
      <c r="C36" s="6">
        <v>150177912</v>
      </c>
      <c r="D36" s="23">
        <v>188857313</v>
      </c>
      <c r="E36" s="24">
        <v>269597218</v>
      </c>
      <c r="F36" s="6">
        <v>245310422</v>
      </c>
      <c r="G36" s="25">
        <v>245310422</v>
      </c>
      <c r="H36" s="26">
        <v>216321946</v>
      </c>
      <c r="I36" s="24">
        <v>286938263</v>
      </c>
      <c r="J36" s="6">
        <v>327794599</v>
      </c>
      <c r="K36" s="25">
        <v>366321602</v>
      </c>
    </row>
    <row r="37" spans="1:11" ht="13.5">
      <c r="A37" s="22" t="s">
        <v>40</v>
      </c>
      <c r="B37" s="6">
        <v>10753848</v>
      </c>
      <c r="C37" s="6">
        <v>22111011</v>
      </c>
      <c r="D37" s="23">
        <v>45900514</v>
      </c>
      <c r="E37" s="24">
        <v>53143670</v>
      </c>
      <c r="F37" s="6">
        <v>33864643</v>
      </c>
      <c r="G37" s="25">
        <v>33864643</v>
      </c>
      <c r="H37" s="26">
        <v>33160092</v>
      </c>
      <c r="I37" s="24">
        <v>37121776</v>
      </c>
      <c r="J37" s="6">
        <v>38920200</v>
      </c>
      <c r="K37" s="25">
        <v>43183072</v>
      </c>
    </row>
    <row r="38" spans="1:11" ht="13.5">
      <c r="A38" s="22" t="s">
        <v>41</v>
      </c>
      <c r="B38" s="6">
        <v>15024080</v>
      </c>
      <c r="C38" s="6">
        <v>19312965</v>
      </c>
      <c r="D38" s="23">
        <v>19847882</v>
      </c>
      <c r="E38" s="24">
        <v>12912787</v>
      </c>
      <c r="F38" s="6">
        <v>20297882</v>
      </c>
      <c r="G38" s="25">
        <v>20297882</v>
      </c>
      <c r="H38" s="26">
        <v>21272718</v>
      </c>
      <c r="I38" s="24">
        <v>22880494</v>
      </c>
      <c r="J38" s="6">
        <v>25676880</v>
      </c>
      <c r="K38" s="25">
        <v>28573086</v>
      </c>
    </row>
    <row r="39" spans="1:11" ht="13.5">
      <c r="A39" s="22" t="s">
        <v>42</v>
      </c>
      <c r="B39" s="6">
        <v>179337965</v>
      </c>
      <c r="C39" s="6">
        <v>175230656</v>
      </c>
      <c r="D39" s="23">
        <v>230379828</v>
      </c>
      <c r="E39" s="24">
        <v>274499696</v>
      </c>
      <c r="F39" s="6">
        <v>295177607</v>
      </c>
      <c r="G39" s="25">
        <v>295177607</v>
      </c>
      <c r="H39" s="26">
        <v>274529796</v>
      </c>
      <c r="I39" s="24">
        <v>331696214</v>
      </c>
      <c r="J39" s="6">
        <v>379441219</v>
      </c>
      <c r="K39" s="25">
        <v>425195124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18991056</v>
      </c>
      <c r="C42" s="6">
        <v>18739091</v>
      </c>
      <c r="D42" s="23">
        <v>74621048</v>
      </c>
      <c r="E42" s="24">
        <v>46021468</v>
      </c>
      <c r="F42" s="6">
        <v>-160829561</v>
      </c>
      <c r="G42" s="25">
        <v>-160829561</v>
      </c>
      <c r="H42" s="26">
        <v>20762716</v>
      </c>
      <c r="I42" s="24">
        <v>40418106</v>
      </c>
      <c r="J42" s="6">
        <v>59830232</v>
      </c>
      <c r="K42" s="25">
        <v>57423829</v>
      </c>
    </row>
    <row r="43" spans="1:11" ht="13.5">
      <c r="A43" s="22" t="s">
        <v>45</v>
      </c>
      <c r="B43" s="6">
        <v>-14095519</v>
      </c>
      <c r="C43" s="6">
        <v>14101374</v>
      </c>
      <c r="D43" s="23">
        <v>24160108</v>
      </c>
      <c r="E43" s="24">
        <v>-47527108</v>
      </c>
      <c r="F43" s="6">
        <v>0</v>
      </c>
      <c r="G43" s="25">
        <v>0</v>
      </c>
      <c r="H43" s="26">
        <v>-34792026</v>
      </c>
      <c r="I43" s="24">
        <v>-50437065</v>
      </c>
      <c r="J43" s="6">
        <v>-49091035</v>
      </c>
      <c r="K43" s="25">
        <v>-47422523</v>
      </c>
    </row>
    <row r="44" spans="1:11" ht="13.5">
      <c r="A44" s="22" t="s">
        <v>46</v>
      </c>
      <c r="B44" s="6">
        <v>-232254</v>
      </c>
      <c r="C44" s="6">
        <v>-537902</v>
      </c>
      <c r="D44" s="23">
        <v>547816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31334599</v>
      </c>
      <c r="C45" s="7">
        <v>63637122</v>
      </c>
      <c r="D45" s="64">
        <v>134763297</v>
      </c>
      <c r="E45" s="65">
        <v>31798977</v>
      </c>
      <c r="F45" s="7">
        <v>-160829561</v>
      </c>
      <c r="G45" s="66">
        <v>-160829561</v>
      </c>
      <c r="H45" s="67">
        <v>41577792</v>
      </c>
      <c r="I45" s="65">
        <v>28985759</v>
      </c>
      <c r="J45" s="7">
        <v>39724956</v>
      </c>
      <c r="K45" s="66">
        <v>49726262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31334599</v>
      </c>
      <c r="C48" s="6">
        <v>35434325</v>
      </c>
      <c r="D48" s="23">
        <v>55607102</v>
      </c>
      <c r="E48" s="24">
        <v>31796587</v>
      </c>
      <c r="F48" s="6">
        <v>39004714</v>
      </c>
      <c r="G48" s="25">
        <v>39004714</v>
      </c>
      <c r="H48" s="26">
        <v>41577792</v>
      </c>
      <c r="I48" s="24">
        <v>28985760</v>
      </c>
      <c r="J48" s="6">
        <v>39724959</v>
      </c>
      <c r="K48" s="25">
        <v>49726267</v>
      </c>
    </row>
    <row r="49" spans="1:11" ht="13.5">
      <c r="A49" s="22" t="s">
        <v>50</v>
      </c>
      <c r="B49" s="6">
        <f>+B75</f>
        <v>-9298160.708185468</v>
      </c>
      <c r="C49" s="6">
        <f aca="true" t="shared" si="6" ref="C49:K49">+C75</f>
        <v>14220890.240135292</v>
      </c>
      <c r="D49" s="23">
        <f t="shared" si="6"/>
        <v>45089659.04451704</v>
      </c>
      <c r="E49" s="24">
        <f t="shared" si="6"/>
        <v>18861947.763765577</v>
      </c>
      <c r="F49" s="6">
        <f t="shared" si="6"/>
        <v>59881233</v>
      </c>
      <c r="G49" s="25">
        <f t="shared" si="6"/>
        <v>59881233</v>
      </c>
      <c r="H49" s="26">
        <f t="shared" si="6"/>
        <v>27643371.344391964</v>
      </c>
      <c r="I49" s="24">
        <f t="shared" si="6"/>
        <v>-2629270.8914739564</v>
      </c>
      <c r="J49" s="6">
        <f t="shared" si="6"/>
        <v>-4171776.3018211797</v>
      </c>
      <c r="K49" s="25">
        <f t="shared" si="6"/>
        <v>-14337613.371383414</v>
      </c>
    </row>
    <row r="50" spans="1:11" ht="13.5">
      <c r="A50" s="34" t="s">
        <v>51</v>
      </c>
      <c r="B50" s="7">
        <f>+B48-B49</f>
        <v>40632759.708185464</v>
      </c>
      <c r="C50" s="7">
        <f aca="true" t="shared" si="7" ref="C50:K50">+C48-C49</f>
        <v>21213434.75986471</v>
      </c>
      <c r="D50" s="64">
        <f t="shared" si="7"/>
        <v>10517442.95548296</v>
      </c>
      <c r="E50" s="65">
        <f t="shared" si="7"/>
        <v>12934639.236234423</v>
      </c>
      <c r="F50" s="7">
        <f t="shared" si="7"/>
        <v>-20876519</v>
      </c>
      <c r="G50" s="66">
        <f t="shared" si="7"/>
        <v>-20876519</v>
      </c>
      <c r="H50" s="67">
        <f t="shared" si="7"/>
        <v>13934420.655608036</v>
      </c>
      <c r="I50" s="65">
        <f t="shared" si="7"/>
        <v>31615030.891473956</v>
      </c>
      <c r="J50" s="7">
        <f t="shared" si="7"/>
        <v>43896735.30182118</v>
      </c>
      <c r="K50" s="66">
        <f t="shared" si="7"/>
        <v>64063880.37138341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150177910</v>
      </c>
      <c r="C53" s="6">
        <v>189225463</v>
      </c>
      <c r="D53" s="23">
        <v>228782006</v>
      </c>
      <c r="E53" s="24">
        <v>269229359</v>
      </c>
      <c r="F53" s="6">
        <v>253010540</v>
      </c>
      <c r="G53" s="25">
        <v>253010540</v>
      </c>
      <c r="H53" s="26">
        <v>212264210</v>
      </c>
      <c r="I53" s="24">
        <v>286938263</v>
      </c>
      <c r="J53" s="6">
        <v>327794599</v>
      </c>
      <c r="K53" s="25">
        <v>366321602</v>
      </c>
    </row>
    <row r="54" spans="1:11" ht="13.5">
      <c r="A54" s="22" t="s">
        <v>101</v>
      </c>
      <c r="B54" s="6">
        <v>8147957</v>
      </c>
      <c r="C54" s="6">
        <v>7569281</v>
      </c>
      <c r="D54" s="23">
        <v>8529313</v>
      </c>
      <c r="E54" s="24">
        <v>7200000</v>
      </c>
      <c r="F54" s="6">
        <v>7699972</v>
      </c>
      <c r="G54" s="25">
        <v>7699972</v>
      </c>
      <c r="H54" s="26">
        <v>7527326</v>
      </c>
      <c r="I54" s="24">
        <v>8148576</v>
      </c>
      <c r="J54" s="6">
        <v>8637477</v>
      </c>
      <c r="K54" s="25">
        <v>9155741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27541937</v>
      </c>
      <c r="F55" s="6">
        <v>223280</v>
      </c>
      <c r="G55" s="25">
        <v>223280</v>
      </c>
      <c r="H55" s="26">
        <v>0</v>
      </c>
      <c r="I55" s="24">
        <v>29556478</v>
      </c>
      <c r="J55" s="6">
        <v>2200000</v>
      </c>
      <c r="K55" s="25">
        <v>2700000</v>
      </c>
    </row>
    <row r="56" spans="1:11" ht="13.5">
      <c r="A56" s="22" t="s">
        <v>55</v>
      </c>
      <c r="B56" s="6">
        <v>3116765</v>
      </c>
      <c r="C56" s="6">
        <v>5796049</v>
      </c>
      <c r="D56" s="23">
        <v>5110596</v>
      </c>
      <c r="E56" s="24">
        <v>7580089</v>
      </c>
      <c r="F56" s="6">
        <v>791809</v>
      </c>
      <c r="G56" s="25">
        <v>791809</v>
      </c>
      <c r="H56" s="26">
        <v>0</v>
      </c>
      <c r="I56" s="24">
        <v>7543902</v>
      </c>
      <c r="J56" s="6">
        <v>8210841</v>
      </c>
      <c r="K56" s="25">
        <v>8523341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444422</v>
      </c>
      <c r="C59" s="6">
        <v>445926</v>
      </c>
      <c r="D59" s="23">
        <v>623168</v>
      </c>
      <c r="E59" s="24">
        <v>0</v>
      </c>
      <c r="F59" s="6">
        <v>-550753</v>
      </c>
      <c r="G59" s="25">
        <v>-550753</v>
      </c>
      <c r="H59" s="26">
        <v>-550753</v>
      </c>
      <c r="I59" s="24">
        <v>-456468</v>
      </c>
      <c r="J59" s="6">
        <v>-318336</v>
      </c>
      <c r="K59" s="25">
        <v>-360170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13399912</v>
      </c>
      <c r="F60" s="6">
        <v>5119156</v>
      </c>
      <c r="G60" s="25">
        <v>5119156</v>
      </c>
      <c r="H60" s="26">
        <v>5119156</v>
      </c>
      <c r="I60" s="24">
        <v>-2688142</v>
      </c>
      <c r="J60" s="6">
        <v>-2725981</v>
      </c>
      <c r="K60" s="25">
        <v>-2856160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9512</v>
      </c>
      <c r="C62" s="92">
        <v>9512</v>
      </c>
      <c r="D62" s="93">
        <v>9512</v>
      </c>
      <c r="E62" s="91">
        <v>7231</v>
      </c>
      <c r="F62" s="92">
        <v>7231</v>
      </c>
      <c r="G62" s="93">
        <v>7231</v>
      </c>
      <c r="H62" s="94">
        <v>7231</v>
      </c>
      <c r="I62" s="91">
        <v>9213</v>
      </c>
      <c r="J62" s="92">
        <v>9213</v>
      </c>
      <c r="K62" s="93">
        <v>9213</v>
      </c>
    </row>
    <row r="63" spans="1:11" ht="13.5">
      <c r="A63" s="90" t="s">
        <v>61</v>
      </c>
      <c r="B63" s="91">
        <v>3704</v>
      </c>
      <c r="C63" s="92">
        <v>3704</v>
      </c>
      <c r="D63" s="93">
        <v>3704</v>
      </c>
      <c r="E63" s="91">
        <v>19316</v>
      </c>
      <c r="F63" s="92">
        <v>19316</v>
      </c>
      <c r="G63" s="93">
        <v>19316</v>
      </c>
      <c r="H63" s="94">
        <v>19316</v>
      </c>
      <c r="I63" s="91">
        <v>19316</v>
      </c>
      <c r="J63" s="92">
        <v>19316</v>
      </c>
      <c r="K63" s="93">
        <v>19316</v>
      </c>
    </row>
    <row r="64" spans="1:11" ht="13.5">
      <c r="A64" s="90" t="s">
        <v>62</v>
      </c>
      <c r="B64" s="91">
        <v>3024</v>
      </c>
      <c r="C64" s="92">
        <v>3024</v>
      </c>
      <c r="D64" s="93">
        <v>3024</v>
      </c>
      <c r="E64" s="91">
        <v>1275</v>
      </c>
      <c r="F64" s="92">
        <v>1275</v>
      </c>
      <c r="G64" s="93">
        <v>1275</v>
      </c>
      <c r="H64" s="94">
        <v>1275</v>
      </c>
      <c r="I64" s="91">
        <v>1275</v>
      </c>
      <c r="J64" s="92">
        <v>1275</v>
      </c>
      <c r="K64" s="93">
        <v>1275</v>
      </c>
    </row>
    <row r="65" spans="1:11" ht="13.5">
      <c r="A65" s="90" t="s">
        <v>63</v>
      </c>
      <c r="B65" s="91">
        <v>25846</v>
      </c>
      <c r="C65" s="92">
        <v>25846</v>
      </c>
      <c r="D65" s="93">
        <v>25846</v>
      </c>
      <c r="E65" s="91">
        <v>28429</v>
      </c>
      <c r="F65" s="92">
        <v>28429</v>
      </c>
      <c r="G65" s="93">
        <v>28429</v>
      </c>
      <c r="H65" s="94">
        <v>28429</v>
      </c>
      <c r="I65" s="91">
        <v>28429</v>
      </c>
      <c r="J65" s="92">
        <v>28429</v>
      </c>
      <c r="K65" s="93">
        <v>28429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0.6656801555816657</v>
      </c>
      <c r="C70" s="5">
        <f aca="true" t="shared" si="8" ref="C70:K70">IF(ISERROR(C71/C72),0,(C71/C72))</f>
        <v>0.4186715564975637</v>
      </c>
      <c r="D70" s="5">
        <f t="shared" si="8"/>
        <v>0.2484706198042187</v>
      </c>
      <c r="E70" s="5">
        <f t="shared" si="8"/>
        <v>0.7359954590819785</v>
      </c>
      <c r="F70" s="5">
        <f t="shared" si="8"/>
        <v>0</v>
      </c>
      <c r="G70" s="5">
        <f t="shared" si="8"/>
        <v>0</v>
      </c>
      <c r="H70" s="5">
        <f t="shared" si="8"/>
        <v>0.4584528556996686</v>
      </c>
      <c r="I70" s="5">
        <f t="shared" si="8"/>
        <v>0.7232884757578174</v>
      </c>
      <c r="J70" s="5">
        <f t="shared" si="8"/>
        <v>0.7344298503040718</v>
      </c>
      <c r="K70" s="5">
        <f t="shared" si="8"/>
        <v>0.7887252308389272</v>
      </c>
    </row>
    <row r="71" spans="1:11" ht="12.75" hidden="1">
      <c r="A71" s="1" t="s">
        <v>107</v>
      </c>
      <c r="B71" s="1">
        <f>+B83</f>
        <v>19800585</v>
      </c>
      <c r="C71" s="1">
        <f aca="true" t="shared" si="9" ref="C71:K71">+C83</f>
        <v>13587004</v>
      </c>
      <c r="D71" s="1">
        <f t="shared" si="9"/>
        <v>15645168</v>
      </c>
      <c r="E71" s="1">
        <f t="shared" si="9"/>
        <v>32037532</v>
      </c>
      <c r="F71" s="1">
        <f t="shared" si="9"/>
        <v>0</v>
      </c>
      <c r="G71" s="1">
        <f t="shared" si="9"/>
        <v>0</v>
      </c>
      <c r="H71" s="1">
        <f t="shared" si="9"/>
        <v>16160156</v>
      </c>
      <c r="I71" s="1">
        <f t="shared" si="9"/>
        <v>46734550</v>
      </c>
      <c r="J71" s="1">
        <f t="shared" si="9"/>
        <v>49607842</v>
      </c>
      <c r="K71" s="1">
        <f t="shared" si="9"/>
        <v>50955939</v>
      </c>
    </row>
    <row r="72" spans="1:11" ht="12.75" hidden="1">
      <c r="A72" s="1" t="s">
        <v>108</v>
      </c>
      <c r="B72" s="1">
        <f>+B77</f>
        <v>29744893</v>
      </c>
      <c r="C72" s="1">
        <f aca="true" t="shared" si="10" ref="C72:K72">+C77</f>
        <v>32452656</v>
      </c>
      <c r="D72" s="1">
        <f t="shared" si="10"/>
        <v>62965867</v>
      </c>
      <c r="E72" s="1">
        <f t="shared" si="10"/>
        <v>43529524</v>
      </c>
      <c r="F72" s="1">
        <f t="shared" si="10"/>
        <v>42086294</v>
      </c>
      <c r="G72" s="1">
        <f t="shared" si="10"/>
        <v>42086294</v>
      </c>
      <c r="H72" s="1">
        <f t="shared" si="10"/>
        <v>35249330</v>
      </c>
      <c r="I72" s="1">
        <f t="shared" si="10"/>
        <v>64613984</v>
      </c>
      <c r="J72" s="1">
        <f t="shared" si="10"/>
        <v>67546059</v>
      </c>
      <c r="K72" s="1">
        <f t="shared" si="10"/>
        <v>64605438</v>
      </c>
    </row>
    <row r="73" spans="1:11" ht="12.75" hidden="1">
      <c r="A73" s="1" t="s">
        <v>109</v>
      </c>
      <c r="B73" s="1">
        <f>+B74</f>
        <v>9555559.666666664</v>
      </c>
      <c r="C73" s="1">
        <f aca="true" t="shared" si="11" ref="C73:K73">+(C78+C80+C81+C82)-(B78+B80+B81+B82)</f>
        <v>673532</v>
      </c>
      <c r="D73" s="1">
        <f t="shared" si="11"/>
        <v>20674716</v>
      </c>
      <c r="E73" s="1">
        <f t="shared" si="11"/>
        <v>-12616266</v>
      </c>
      <c r="F73" s="1">
        <f>+(F78+F80+F81+F82)-(D78+D80+D81+D82)</f>
        <v>13258841</v>
      </c>
      <c r="G73" s="1">
        <f>+(G78+G80+G81+G82)-(D78+D80+D81+D82)</f>
        <v>13258841</v>
      </c>
      <c r="H73" s="1">
        <f>+(H78+H80+H81+H82)-(D78+D80+D81+D82)</f>
        <v>19374620</v>
      </c>
      <c r="I73" s="1">
        <f>+(I78+I80+I81+I82)-(E78+E80+E81+E82)</f>
        <v>36568112</v>
      </c>
      <c r="J73" s="1">
        <f t="shared" si="11"/>
        <v>669750</v>
      </c>
      <c r="K73" s="1">
        <f t="shared" si="11"/>
        <v>4344293</v>
      </c>
    </row>
    <row r="74" spans="1:11" ht="12.75" hidden="1">
      <c r="A74" s="1" t="s">
        <v>110</v>
      </c>
      <c r="B74" s="1">
        <f>+TREND(C74:E74)</f>
        <v>9555559.666666664</v>
      </c>
      <c r="C74" s="1">
        <f>+C73</f>
        <v>673532</v>
      </c>
      <c r="D74" s="1">
        <f aca="true" t="shared" si="12" ref="D74:K74">+D73</f>
        <v>20674716</v>
      </c>
      <c r="E74" s="1">
        <f t="shared" si="12"/>
        <v>-12616266</v>
      </c>
      <c r="F74" s="1">
        <f t="shared" si="12"/>
        <v>13258841</v>
      </c>
      <c r="G74" s="1">
        <f t="shared" si="12"/>
        <v>13258841</v>
      </c>
      <c r="H74" s="1">
        <f t="shared" si="12"/>
        <v>19374620</v>
      </c>
      <c r="I74" s="1">
        <f t="shared" si="12"/>
        <v>36568112</v>
      </c>
      <c r="J74" s="1">
        <f t="shared" si="12"/>
        <v>669750</v>
      </c>
      <c r="K74" s="1">
        <f t="shared" si="12"/>
        <v>4344293</v>
      </c>
    </row>
    <row r="75" spans="1:11" ht="12.75" hidden="1">
      <c r="A75" s="1" t="s">
        <v>111</v>
      </c>
      <c r="B75" s="1">
        <f>+B84-(((B80+B81+B78)*B70)-B79)</f>
        <v>-9298160.708185468</v>
      </c>
      <c r="C75" s="1">
        <f aca="true" t="shared" si="13" ref="C75:K75">+C84-(((C80+C81+C78)*C70)-C79)</f>
        <v>14220890.240135292</v>
      </c>
      <c r="D75" s="1">
        <f t="shared" si="13"/>
        <v>45089659.04451704</v>
      </c>
      <c r="E75" s="1">
        <f t="shared" si="13"/>
        <v>18861947.763765577</v>
      </c>
      <c r="F75" s="1">
        <f t="shared" si="13"/>
        <v>59881233</v>
      </c>
      <c r="G75" s="1">
        <f t="shared" si="13"/>
        <v>59881233</v>
      </c>
      <c r="H75" s="1">
        <f t="shared" si="13"/>
        <v>27643371.344391964</v>
      </c>
      <c r="I75" s="1">
        <f t="shared" si="13"/>
        <v>-2629270.8914739564</v>
      </c>
      <c r="J75" s="1">
        <f t="shared" si="13"/>
        <v>-4171776.3018211797</v>
      </c>
      <c r="K75" s="1">
        <f t="shared" si="13"/>
        <v>-14337613.371383414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29744893</v>
      </c>
      <c r="C77" s="3">
        <v>32452656</v>
      </c>
      <c r="D77" s="3">
        <v>62965867</v>
      </c>
      <c r="E77" s="3">
        <v>43529524</v>
      </c>
      <c r="F77" s="3">
        <v>42086294</v>
      </c>
      <c r="G77" s="3">
        <v>42086294</v>
      </c>
      <c r="H77" s="3">
        <v>35249330</v>
      </c>
      <c r="I77" s="3">
        <v>64613984</v>
      </c>
      <c r="J77" s="3">
        <v>67546059</v>
      </c>
      <c r="K77" s="3">
        <v>64605438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10277370</v>
      </c>
      <c r="C79" s="3">
        <v>21618419</v>
      </c>
      <c r="D79" s="3">
        <v>38755215</v>
      </c>
      <c r="E79" s="3">
        <v>37887215</v>
      </c>
      <c r="F79" s="3">
        <v>32672504</v>
      </c>
      <c r="G79" s="3">
        <v>32672504</v>
      </c>
      <c r="H79" s="3">
        <v>25957548</v>
      </c>
      <c r="I79" s="3">
        <v>35902737</v>
      </c>
      <c r="J79" s="3">
        <v>37640861</v>
      </c>
      <c r="K79" s="3">
        <v>41882133</v>
      </c>
    </row>
    <row r="80" spans="1:11" ht="12.75" hidden="1">
      <c r="A80" s="2" t="s">
        <v>67</v>
      </c>
      <c r="B80" s="3">
        <v>9837544</v>
      </c>
      <c r="C80" s="3">
        <v>5677940</v>
      </c>
      <c r="D80" s="3">
        <v>0</v>
      </c>
      <c r="E80" s="3">
        <v>24032530</v>
      </c>
      <c r="F80" s="3">
        <v>8799847</v>
      </c>
      <c r="G80" s="3">
        <v>8799847</v>
      </c>
      <c r="H80" s="3">
        <v>47629368</v>
      </c>
      <c r="I80" s="3">
        <v>19811041</v>
      </c>
      <c r="J80" s="3">
        <v>20134867</v>
      </c>
      <c r="K80" s="3">
        <v>23982694</v>
      </c>
    </row>
    <row r="81" spans="1:11" ht="12.75" hidden="1">
      <c r="A81" s="2" t="s">
        <v>68</v>
      </c>
      <c r="B81" s="3">
        <v>20341497</v>
      </c>
      <c r="C81" s="3">
        <v>25174633</v>
      </c>
      <c r="D81" s="3">
        <v>3389801</v>
      </c>
      <c r="E81" s="3">
        <v>14878493</v>
      </c>
      <c r="F81" s="3">
        <v>55949444</v>
      </c>
      <c r="G81" s="3">
        <v>55949444</v>
      </c>
      <c r="H81" s="3">
        <v>23272541</v>
      </c>
      <c r="I81" s="3">
        <v>55636829</v>
      </c>
      <c r="J81" s="3">
        <v>55983762</v>
      </c>
      <c r="K81" s="3">
        <v>56480916</v>
      </c>
    </row>
    <row r="82" spans="1:11" ht="12.75" hidden="1">
      <c r="A82" s="2" t="s">
        <v>69</v>
      </c>
      <c r="B82" s="3">
        <v>0</v>
      </c>
      <c r="C82" s="3">
        <v>0</v>
      </c>
      <c r="D82" s="3">
        <v>48137488</v>
      </c>
      <c r="E82" s="3">
        <v>0</v>
      </c>
      <c r="F82" s="3">
        <v>36839</v>
      </c>
      <c r="G82" s="3">
        <v>36839</v>
      </c>
      <c r="H82" s="3">
        <v>0</v>
      </c>
      <c r="I82" s="3">
        <v>31265</v>
      </c>
      <c r="J82" s="3">
        <v>30256</v>
      </c>
      <c r="K82" s="3">
        <v>29568</v>
      </c>
    </row>
    <row r="83" spans="1:11" ht="12.75" hidden="1">
      <c r="A83" s="2" t="s">
        <v>70</v>
      </c>
      <c r="B83" s="3">
        <v>19800585</v>
      </c>
      <c r="C83" s="3">
        <v>13587004</v>
      </c>
      <c r="D83" s="3">
        <v>15645168</v>
      </c>
      <c r="E83" s="3">
        <v>32037532</v>
      </c>
      <c r="F83" s="3">
        <v>0</v>
      </c>
      <c r="G83" s="3">
        <v>0</v>
      </c>
      <c r="H83" s="3">
        <v>16160156</v>
      </c>
      <c r="I83" s="3">
        <v>46734550</v>
      </c>
      <c r="J83" s="3">
        <v>49607842</v>
      </c>
      <c r="K83" s="3">
        <v>50955939</v>
      </c>
    </row>
    <row r="84" spans="1:11" ht="12.75" hidden="1">
      <c r="A84" s="2" t="s">
        <v>71</v>
      </c>
      <c r="B84" s="3">
        <v>514058</v>
      </c>
      <c r="C84" s="3">
        <v>5519566</v>
      </c>
      <c r="D84" s="3">
        <v>7176710</v>
      </c>
      <c r="E84" s="3">
        <v>9613069</v>
      </c>
      <c r="F84" s="3">
        <v>27208729</v>
      </c>
      <c r="G84" s="3">
        <v>27208729</v>
      </c>
      <c r="H84" s="3">
        <v>34191006</v>
      </c>
      <c r="I84" s="3">
        <v>16038567</v>
      </c>
      <c r="J84" s="3">
        <v>14091156</v>
      </c>
      <c r="K84" s="3">
        <v>7243933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255730049</v>
      </c>
      <c r="C5" s="6">
        <v>281023721</v>
      </c>
      <c r="D5" s="23">
        <v>310476433</v>
      </c>
      <c r="E5" s="24">
        <v>388192000</v>
      </c>
      <c r="F5" s="6">
        <v>388192000</v>
      </c>
      <c r="G5" s="25">
        <v>388192000</v>
      </c>
      <c r="H5" s="26">
        <v>463394444</v>
      </c>
      <c r="I5" s="24">
        <v>461484000</v>
      </c>
      <c r="J5" s="6">
        <v>498403000</v>
      </c>
      <c r="K5" s="25">
        <v>538275000</v>
      </c>
    </row>
    <row r="6" spans="1:11" ht="13.5">
      <c r="A6" s="22" t="s">
        <v>18</v>
      </c>
      <c r="B6" s="6">
        <v>927228856</v>
      </c>
      <c r="C6" s="6">
        <v>1086880799</v>
      </c>
      <c r="D6" s="23">
        <v>1183014132</v>
      </c>
      <c r="E6" s="24">
        <v>1484279000</v>
      </c>
      <c r="F6" s="6">
        <v>1391739000</v>
      </c>
      <c r="G6" s="25">
        <v>1391739000</v>
      </c>
      <c r="H6" s="26">
        <v>1139148852</v>
      </c>
      <c r="I6" s="24">
        <v>1518870000</v>
      </c>
      <c r="J6" s="6">
        <v>1658564000</v>
      </c>
      <c r="K6" s="25">
        <v>1817533000</v>
      </c>
    </row>
    <row r="7" spans="1:11" ht="13.5">
      <c r="A7" s="22" t="s">
        <v>19</v>
      </c>
      <c r="B7" s="6">
        <v>35720658</v>
      </c>
      <c r="C7" s="6">
        <v>27592762</v>
      </c>
      <c r="D7" s="23">
        <v>34088471</v>
      </c>
      <c r="E7" s="24">
        <v>44944000</v>
      </c>
      <c r="F7" s="6">
        <v>44944000</v>
      </c>
      <c r="G7" s="25">
        <v>44944000</v>
      </c>
      <c r="H7" s="26">
        <v>29592700</v>
      </c>
      <c r="I7" s="24">
        <v>47281000</v>
      </c>
      <c r="J7" s="6">
        <v>49882000</v>
      </c>
      <c r="K7" s="25">
        <v>52625000</v>
      </c>
    </row>
    <row r="8" spans="1:11" ht="13.5">
      <c r="A8" s="22" t="s">
        <v>20</v>
      </c>
      <c r="B8" s="6">
        <v>547555480</v>
      </c>
      <c r="C8" s="6">
        <v>616432887</v>
      </c>
      <c r="D8" s="23">
        <v>793516083</v>
      </c>
      <c r="E8" s="24">
        <v>968911000</v>
      </c>
      <c r="F8" s="6">
        <v>975410140</v>
      </c>
      <c r="G8" s="25">
        <v>975410140</v>
      </c>
      <c r="H8" s="26">
        <v>950413959</v>
      </c>
      <c r="I8" s="24">
        <v>1008780000</v>
      </c>
      <c r="J8" s="6">
        <v>1053240000</v>
      </c>
      <c r="K8" s="25">
        <v>1126485000</v>
      </c>
    </row>
    <row r="9" spans="1:11" ht="13.5">
      <c r="A9" s="22" t="s">
        <v>21</v>
      </c>
      <c r="B9" s="6">
        <v>216038211</v>
      </c>
      <c r="C9" s="6">
        <v>247725096</v>
      </c>
      <c r="D9" s="23">
        <v>1236879539</v>
      </c>
      <c r="E9" s="24">
        <v>405936001</v>
      </c>
      <c r="F9" s="6">
        <v>551421532</v>
      </c>
      <c r="G9" s="25">
        <v>551421532</v>
      </c>
      <c r="H9" s="26">
        <v>328141310</v>
      </c>
      <c r="I9" s="24">
        <v>598139000</v>
      </c>
      <c r="J9" s="6">
        <v>625192000</v>
      </c>
      <c r="K9" s="25">
        <v>613542000</v>
      </c>
    </row>
    <row r="10" spans="1:11" ht="25.5">
      <c r="A10" s="27" t="s">
        <v>100</v>
      </c>
      <c r="B10" s="28">
        <f>SUM(B5:B9)</f>
        <v>1982273254</v>
      </c>
      <c r="C10" s="29">
        <f aca="true" t="shared" si="0" ref="C10:K10">SUM(C5:C9)</f>
        <v>2259655265</v>
      </c>
      <c r="D10" s="30">
        <f t="shared" si="0"/>
        <v>3557974658</v>
      </c>
      <c r="E10" s="28">
        <f t="shared" si="0"/>
        <v>3292262001</v>
      </c>
      <c r="F10" s="29">
        <f t="shared" si="0"/>
        <v>3351706672</v>
      </c>
      <c r="G10" s="31">
        <f t="shared" si="0"/>
        <v>3351706672</v>
      </c>
      <c r="H10" s="32">
        <f t="shared" si="0"/>
        <v>2910691265</v>
      </c>
      <c r="I10" s="28">
        <f t="shared" si="0"/>
        <v>3634554000</v>
      </c>
      <c r="J10" s="29">
        <f t="shared" si="0"/>
        <v>3885281000</v>
      </c>
      <c r="K10" s="31">
        <f t="shared" si="0"/>
        <v>4148460000</v>
      </c>
    </row>
    <row r="11" spans="1:11" ht="13.5">
      <c r="A11" s="22" t="s">
        <v>22</v>
      </c>
      <c r="B11" s="6">
        <v>525233221</v>
      </c>
      <c r="C11" s="6">
        <v>598398760</v>
      </c>
      <c r="D11" s="23">
        <v>658611972</v>
      </c>
      <c r="E11" s="24">
        <v>743621831</v>
      </c>
      <c r="F11" s="6">
        <v>760798001</v>
      </c>
      <c r="G11" s="25">
        <v>760798001</v>
      </c>
      <c r="H11" s="26">
        <v>808748742</v>
      </c>
      <c r="I11" s="24">
        <v>817423000</v>
      </c>
      <c r="J11" s="6">
        <v>869703000</v>
      </c>
      <c r="K11" s="25">
        <v>917117000</v>
      </c>
    </row>
    <row r="12" spans="1:11" ht="13.5">
      <c r="A12" s="22" t="s">
        <v>23</v>
      </c>
      <c r="B12" s="6">
        <v>25405636</v>
      </c>
      <c r="C12" s="6">
        <v>27155223</v>
      </c>
      <c r="D12" s="23">
        <v>31845968</v>
      </c>
      <c r="E12" s="24">
        <v>38152000</v>
      </c>
      <c r="F12" s="6">
        <v>38152000</v>
      </c>
      <c r="G12" s="25">
        <v>38152000</v>
      </c>
      <c r="H12" s="26">
        <v>40518000</v>
      </c>
      <c r="I12" s="24">
        <v>40518000</v>
      </c>
      <c r="J12" s="6">
        <v>43149000</v>
      </c>
      <c r="K12" s="25">
        <v>45955000</v>
      </c>
    </row>
    <row r="13" spans="1:11" ht="13.5">
      <c r="A13" s="22" t="s">
        <v>101</v>
      </c>
      <c r="B13" s="6">
        <v>552486790</v>
      </c>
      <c r="C13" s="6">
        <v>477163893</v>
      </c>
      <c r="D13" s="23">
        <v>754377169</v>
      </c>
      <c r="E13" s="24">
        <v>185000000</v>
      </c>
      <c r="F13" s="6">
        <v>185000000</v>
      </c>
      <c r="G13" s="25">
        <v>185000000</v>
      </c>
      <c r="H13" s="26">
        <v>104269600</v>
      </c>
      <c r="I13" s="24">
        <v>190000000</v>
      </c>
      <c r="J13" s="6">
        <v>237000000</v>
      </c>
      <c r="K13" s="25">
        <v>255000000</v>
      </c>
    </row>
    <row r="14" spans="1:11" ht="13.5">
      <c r="A14" s="22" t="s">
        <v>24</v>
      </c>
      <c r="B14" s="6">
        <v>40503255</v>
      </c>
      <c r="C14" s="6">
        <v>34578938</v>
      </c>
      <c r="D14" s="23">
        <v>37512292</v>
      </c>
      <c r="E14" s="24">
        <v>80000000</v>
      </c>
      <c r="F14" s="6">
        <v>40000000</v>
      </c>
      <c r="G14" s="25">
        <v>40000000</v>
      </c>
      <c r="H14" s="26">
        <v>107500000</v>
      </c>
      <c r="I14" s="24">
        <v>107500000</v>
      </c>
      <c r="J14" s="6">
        <v>111445000</v>
      </c>
      <c r="K14" s="25">
        <v>105000000</v>
      </c>
    </row>
    <row r="15" spans="1:11" ht="13.5">
      <c r="A15" s="22" t="s">
        <v>25</v>
      </c>
      <c r="B15" s="6">
        <v>838565357</v>
      </c>
      <c r="C15" s="6">
        <v>947799623</v>
      </c>
      <c r="D15" s="23">
        <v>1034541915</v>
      </c>
      <c r="E15" s="24">
        <v>1059289000</v>
      </c>
      <c r="F15" s="6">
        <v>872667002</v>
      </c>
      <c r="G15" s="25">
        <v>872667002</v>
      </c>
      <c r="H15" s="26">
        <v>1328021835</v>
      </c>
      <c r="I15" s="24">
        <v>943163000</v>
      </c>
      <c r="J15" s="6">
        <v>1031253000</v>
      </c>
      <c r="K15" s="25">
        <v>1092812000</v>
      </c>
    </row>
    <row r="16" spans="1:11" ht="13.5">
      <c r="A16" s="33" t="s">
        <v>26</v>
      </c>
      <c r="B16" s="6">
        <v>6740000</v>
      </c>
      <c r="C16" s="6">
        <v>17180000</v>
      </c>
      <c r="D16" s="23">
        <v>15500000</v>
      </c>
      <c r="E16" s="24">
        <v>5720000</v>
      </c>
      <c r="F16" s="6">
        <v>9720000</v>
      </c>
      <c r="G16" s="25">
        <v>9720000</v>
      </c>
      <c r="H16" s="26">
        <v>11500000</v>
      </c>
      <c r="I16" s="24">
        <v>11500000</v>
      </c>
      <c r="J16" s="6">
        <v>11500000</v>
      </c>
      <c r="K16" s="25">
        <v>11500000</v>
      </c>
    </row>
    <row r="17" spans="1:11" ht="13.5">
      <c r="A17" s="22" t="s">
        <v>27</v>
      </c>
      <c r="B17" s="6">
        <v>662531514</v>
      </c>
      <c r="C17" s="6">
        <v>723076749</v>
      </c>
      <c r="D17" s="23">
        <v>597709603</v>
      </c>
      <c r="E17" s="24">
        <v>790474887</v>
      </c>
      <c r="F17" s="6">
        <v>1047503001</v>
      </c>
      <c r="G17" s="25">
        <v>1047503001</v>
      </c>
      <c r="H17" s="26">
        <v>1476517314</v>
      </c>
      <c r="I17" s="24">
        <v>1238585000</v>
      </c>
      <c r="J17" s="6">
        <v>1249381400</v>
      </c>
      <c r="K17" s="25">
        <v>1334856000</v>
      </c>
    </row>
    <row r="18" spans="1:11" ht="13.5">
      <c r="A18" s="34" t="s">
        <v>28</v>
      </c>
      <c r="B18" s="35">
        <f>SUM(B11:B17)</f>
        <v>2651465773</v>
      </c>
      <c r="C18" s="36">
        <f aca="true" t="shared" si="1" ref="C18:K18">SUM(C11:C17)</f>
        <v>2825353186</v>
      </c>
      <c r="D18" s="37">
        <f t="shared" si="1"/>
        <v>3130098919</v>
      </c>
      <c r="E18" s="35">
        <f t="shared" si="1"/>
        <v>2902257718</v>
      </c>
      <c r="F18" s="36">
        <f t="shared" si="1"/>
        <v>2953840004</v>
      </c>
      <c r="G18" s="38">
        <f t="shared" si="1"/>
        <v>2953840004</v>
      </c>
      <c r="H18" s="39">
        <f t="shared" si="1"/>
        <v>3877075491</v>
      </c>
      <c r="I18" s="35">
        <f t="shared" si="1"/>
        <v>3348689000</v>
      </c>
      <c r="J18" s="36">
        <f t="shared" si="1"/>
        <v>3553431400</v>
      </c>
      <c r="K18" s="38">
        <f t="shared" si="1"/>
        <v>3762240000</v>
      </c>
    </row>
    <row r="19" spans="1:11" ht="13.5">
      <c r="A19" s="34" t="s">
        <v>29</v>
      </c>
      <c r="B19" s="40">
        <f>+B10-B18</f>
        <v>-669192519</v>
      </c>
      <c r="C19" s="41">
        <f aca="true" t="shared" si="2" ref="C19:K19">+C10-C18</f>
        <v>-565697921</v>
      </c>
      <c r="D19" s="42">
        <f t="shared" si="2"/>
        <v>427875739</v>
      </c>
      <c r="E19" s="40">
        <f t="shared" si="2"/>
        <v>390004283</v>
      </c>
      <c r="F19" s="41">
        <f t="shared" si="2"/>
        <v>397866668</v>
      </c>
      <c r="G19" s="43">
        <f t="shared" si="2"/>
        <v>397866668</v>
      </c>
      <c r="H19" s="44">
        <f t="shared" si="2"/>
        <v>-966384226</v>
      </c>
      <c r="I19" s="40">
        <f t="shared" si="2"/>
        <v>285865000</v>
      </c>
      <c r="J19" s="41">
        <f t="shared" si="2"/>
        <v>331849600</v>
      </c>
      <c r="K19" s="43">
        <f t="shared" si="2"/>
        <v>386220000</v>
      </c>
    </row>
    <row r="20" spans="1:11" ht="13.5">
      <c r="A20" s="22" t="s">
        <v>30</v>
      </c>
      <c r="B20" s="24">
        <v>555234831</v>
      </c>
      <c r="C20" s="6">
        <v>473584799</v>
      </c>
      <c r="D20" s="23">
        <v>548523447</v>
      </c>
      <c r="E20" s="24">
        <v>650955000</v>
      </c>
      <c r="F20" s="6">
        <v>700402747</v>
      </c>
      <c r="G20" s="25">
        <v>700402747</v>
      </c>
      <c r="H20" s="26">
        <v>636700935</v>
      </c>
      <c r="I20" s="24">
        <v>798465000</v>
      </c>
      <c r="J20" s="6">
        <v>1032747000</v>
      </c>
      <c r="K20" s="25">
        <v>1270796000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14400000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-113957688</v>
      </c>
      <c r="C22" s="52">
        <f aca="true" t="shared" si="3" ref="C22:K22">SUM(C19:C21)</f>
        <v>-92113122</v>
      </c>
      <c r="D22" s="53">
        <f t="shared" si="3"/>
        <v>976399186</v>
      </c>
      <c r="E22" s="51">
        <f t="shared" si="3"/>
        <v>1040959283</v>
      </c>
      <c r="F22" s="52">
        <f t="shared" si="3"/>
        <v>1098269415</v>
      </c>
      <c r="G22" s="54">
        <f t="shared" si="3"/>
        <v>1098269415</v>
      </c>
      <c r="H22" s="55">
        <f t="shared" si="3"/>
        <v>-329683291</v>
      </c>
      <c r="I22" s="51">
        <f t="shared" si="3"/>
        <v>1098730000</v>
      </c>
      <c r="J22" s="52">
        <f t="shared" si="3"/>
        <v>1364596600</v>
      </c>
      <c r="K22" s="54">
        <f t="shared" si="3"/>
        <v>1657016000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-113957688</v>
      </c>
      <c r="C24" s="41">
        <f aca="true" t="shared" si="4" ref="C24:K24">SUM(C22:C23)</f>
        <v>-92113122</v>
      </c>
      <c r="D24" s="42">
        <f t="shared" si="4"/>
        <v>976399186</v>
      </c>
      <c r="E24" s="40">
        <f t="shared" si="4"/>
        <v>1040959283</v>
      </c>
      <c r="F24" s="41">
        <f t="shared" si="4"/>
        <v>1098269415</v>
      </c>
      <c r="G24" s="43">
        <f t="shared" si="4"/>
        <v>1098269415</v>
      </c>
      <c r="H24" s="44">
        <f t="shared" si="4"/>
        <v>-329683291</v>
      </c>
      <c r="I24" s="40">
        <f t="shared" si="4"/>
        <v>1098730000</v>
      </c>
      <c r="J24" s="41">
        <f t="shared" si="4"/>
        <v>1364596600</v>
      </c>
      <c r="K24" s="43">
        <f t="shared" si="4"/>
        <v>1657016000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609048377</v>
      </c>
      <c r="C27" s="7">
        <v>588455804</v>
      </c>
      <c r="D27" s="64">
        <v>846043022</v>
      </c>
      <c r="E27" s="65">
        <v>1230118000</v>
      </c>
      <c r="F27" s="7">
        <v>1231379000</v>
      </c>
      <c r="G27" s="66">
        <v>1231379000</v>
      </c>
      <c r="H27" s="67">
        <v>1077586057</v>
      </c>
      <c r="I27" s="65">
        <v>1912547001</v>
      </c>
      <c r="J27" s="7">
        <v>1373983000</v>
      </c>
      <c r="K27" s="66">
        <v>1741102000</v>
      </c>
    </row>
    <row r="28" spans="1:11" ht="13.5">
      <c r="A28" s="68" t="s">
        <v>30</v>
      </c>
      <c r="B28" s="6">
        <v>555234832</v>
      </c>
      <c r="C28" s="6">
        <v>473584799</v>
      </c>
      <c r="D28" s="23">
        <v>575608728</v>
      </c>
      <c r="E28" s="24">
        <v>650955000</v>
      </c>
      <c r="F28" s="6">
        <v>689708274</v>
      </c>
      <c r="G28" s="25">
        <v>689708274</v>
      </c>
      <c r="H28" s="26">
        <v>636458039</v>
      </c>
      <c r="I28" s="24">
        <v>798465000</v>
      </c>
      <c r="J28" s="6">
        <v>902682000</v>
      </c>
      <c r="K28" s="25">
        <v>1130862000</v>
      </c>
    </row>
    <row r="29" spans="1:11" ht="13.5">
      <c r="A29" s="22" t="s">
        <v>105</v>
      </c>
      <c r="B29" s="6">
        <v>0</v>
      </c>
      <c r="C29" s="6">
        <v>3343445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14400000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166903470</v>
      </c>
      <c r="E30" s="24">
        <v>239000000</v>
      </c>
      <c r="F30" s="6">
        <v>134000000</v>
      </c>
      <c r="G30" s="25">
        <v>134000000</v>
      </c>
      <c r="H30" s="26">
        <v>134000000</v>
      </c>
      <c r="I30" s="24">
        <v>830000000</v>
      </c>
      <c r="J30" s="6">
        <v>90000000</v>
      </c>
      <c r="K30" s="25">
        <v>82000000</v>
      </c>
    </row>
    <row r="31" spans="1:11" ht="13.5">
      <c r="A31" s="22" t="s">
        <v>35</v>
      </c>
      <c r="B31" s="6">
        <v>53813545</v>
      </c>
      <c r="C31" s="6">
        <v>111527562</v>
      </c>
      <c r="D31" s="23">
        <v>103530826</v>
      </c>
      <c r="E31" s="24">
        <v>340163000</v>
      </c>
      <c r="F31" s="6">
        <v>407670726</v>
      </c>
      <c r="G31" s="25">
        <v>407670726</v>
      </c>
      <c r="H31" s="26">
        <v>307128019</v>
      </c>
      <c r="I31" s="24">
        <v>269682000</v>
      </c>
      <c r="J31" s="6">
        <v>381301000</v>
      </c>
      <c r="K31" s="25">
        <v>528240000</v>
      </c>
    </row>
    <row r="32" spans="1:11" ht="13.5">
      <c r="A32" s="34" t="s">
        <v>36</v>
      </c>
      <c r="B32" s="7">
        <f>SUM(B28:B31)</f>
        <v>609048377</v>
      </c>
      <c r="C32" s="7">
        <f aca="true" t="shared" si="5" ref="C32:K32">SUM(C28:C31)</f>
        <v>588455806</v>
      </c>
      <c r="D32" s="64">
        <f t="shared" si="5"/>
        <v>846043024</v>
      </c>
      <c r="E32" s="65">
        <f t="shared" si="5"/>
        <v>1230118000</v>
      </c>
      <c r="F32" s="7">
        <f t="shared" si="5"/>
        <v>1231379000</v>
      </c>
      <c r="G32" s="66">
        <f t="shared" si="5"/>
        <v>1231379000</v>
      </c>
      <c r="H32" s="67">
        <f t="shared" si="5"/>
        <v>1077586058</v>
      </c>
      <c r="I32" s="65">
        <f t="shared" si="5"/>
        <v>1912547000</v>
      </c>
      <c r="J32" s="7">
        <f t="shared" si="5"/>
        <v>1373983000</v>
      </c>
      <c r="K32" s="66">
        <f t="shared" si="5"/>
        <v>1741102000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774686285</v>
      </c>
      <c r="C35" s="6">
        <v>514088887</v>
      </c>
      <c r="D35" s="23">
        <v>997347485</v>
      </c>
      <c r="E35" s="24">
        <v>794480530</v>
      </c>
      <c r="F35" s="6">
        <v>997347485</v>
      </c>
      <c r="G35" s="25">
        <v>997347485</v>
      </c>
      <c r="H35" s="26">
        <v>915383410</v>
      </c>
      <c r="I35" s="24">
        <v>711934366</v>
      </c>
      <c r="J35" s="6">
        <v>940932129</v>
      </c>
      <c r="K35" s="25">
        <v>893255790</v>
      </c>
    </row>
    <row r="36" spans="1:11" ht="13.5">
      <c r="A36" s="22" t="s">
        <v>39</v>
      </c>
      <c r="B36" s="6">
        <v>9433116783</v>
      </c>
      <c r="C36" s="6">
        <v>9431767747</v>
      </c>
      <c r="D36" s="23">
        <v>14196576651</v>
      </c>
      <c r="E36" s="24">
        <v>11116514948</v>
      </c>
      <c r="F36" s="6">
        <v>14196576651</v>
      </c>
      <c r="G36" s="25">
        <v>14196576651</v>
      </c>
      <c r="H36" s="26">
        <v>13447330086</v>
      </c>
      <c r="I36" s="24">
        <v>15771057991</v>
      </c>
      <c r="J36" s="6">
        <v>17049383871</v>
      </c>
      <c r="K36" s="25">
        <v>19106076045</v>
      </c>
    </row>
    <row r="37" spans="1:11" ht="13.5">
      <c r="A37" s="22" t="s">
        <v>40</v>
      </c>
      <c r="B37" s="6">
        <v>724636855</v>
      </c>
      <c r="C37" s="6">
        <v>584919769</v>
      </c>
      <c r="D37" s="23">
        <v>854055805</v>
      </c>
      <c r="E37" s="24">
        <v>672322029</v>
      </c>
      <c r="F37" s="6">
        <v>906554484</v>
      </c>
      <c r="G37" s="25">
        <v>906554484</v>
      </c>
      <c r="H37" s="26">
        <v>915312747</v>
      </c>
      <c r="I37" s="24">
        <v>676936000</v>
      </c>
      <c r="J37" s="6">
        <v>682184617</v>
      </c>
      <c r="K37" s="25">
        <v>696495712</v>
      </c>
    </row>
    <row r="38" spans="1:11" ht="13.5">
      <c r="A38" s="22" t="s">
        <v>41</v>
      </c>
      <c r="B38" s="6">
        <v>504488759</v>
      </c>
      <c r="C38" s="6">
        <v>460702211</v>
      </c>
      <c r="D38" s="23">
        <v>623855864</v>
      </c>
      <c r="E38" s="24">
        <v>708883400</v>
      </c>
      <c r="F38" s="6">
        <v>623855864</v>
      </c>
      <c r="G38" s="25">
        <v>623855864</v>
      </c>
      <c r="H38" s="26">
        <v>804039196</v>
      </c>
      <c r="I38" s="24">
        <v>991313890</v>
      </c>
      <c r="J38" s="6">
        <v>1131723890</v>
      </c>
      <c r="K38" s="25">
        <v>1484357890</v>
      </c>
    </row>
    <row r="39" spans="1:11" ht="13.5">
      <c r="A39" s="22" t="s">
        <v>42</v>
      </c>
      <c r="B39" s="6">
        <v>8978677454</v>
      </c>
      <c r="C39" s="6">
        <v>8900234654</v>
      </c>
      <c r="D39" s="23">
        <v>13716012468</v>
      </c>
      <c r="E39" s="24">
        <v>10529790049</v>
      </c>
      <c r="F39" s="6">
        <v>13663513789</v>
      </c>
      <c r="G39" s="25">
        <v>13663513789</v>
      </c>
      <c r="H39" s="26">
        <v>12643361553</v>
      </c>
      <c r="I39" s="24">
        <v>14814742468</v>
      </c>
      <c r="J39" s="6">
        <v>16176407493</v>
      </c>
      <c r="K39" s="25">
        <v>17818478233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455248081</v>
      </c>
      <c r="C42" s="6">
        <v>237732490</v>
      </c>
      <c r="D42" s="23">
        <v>943935438</v>
      </c>
      <c r="E42" s="24">
        <v>1146590409</v>
      </c>
      <c r="F42" s="6">
        <v>1099926515</v>
      </c>
      <c r="G42" s="25">
        <v>1099926515</v>
      </c>
      <c r="H42" s="26">
        <v>845851225</v>
      </c>
      <c r="I42" s="24">
        <v>1295260079</v>
      </c>
      <c r="J42" s="6">
        <v>1613376613</v>
      </c>
      <c r="K42" s="25">
        <v>1758323881</v>
      </c>
    </row>
    <row r="43" spans="1:11" ht="13.5">
      <c r="A43" s="22" t="s">
        <v>45</v>
      </c>
      <c r="B43" s="6">
        <v>-496244903</v>
      </c>
      <c r="C43" s="6">
        <v>-481022111</v>
      </c>
      <c r="D43" s="23">
        <v>-943896904</v>
      </c>
      <c r="E43" s="24">
        <v>-1139912100</v>
      </c>
      <c r="F43" s="6">
        <v>-1168612100</v>
      </c>
      <c r="G43" s="25">
        <v>-1168612100</v>
      </c>
      <c r="H43" s="26">
        <v>-1112844554</v>
      </c>
      <c r="I43" s="24">
        <v>-1928970590</v>
      </c>
      <c r="J43" s="6">
        <v>-1420963510</v>
      </c>
      <c r="K43" s="25">
        <v>-1777068940</v>
      </c>
    </row>
    <row r="44" spans="1:11" ht="13.5">
      <c r="A44" s="22" t="s">
        <v>46</v>
      </c>
      <c r="B44" s="6">
        <v>-56635763</v>
      </c>
      <c r="C44" s="6">
        <v>6650428</v>
      </c>
      <c r="D44" s="23">
        <v>11474827</v>
      </c>
      <c r="E44" s="24">
        <v>199000000</v>
      </c>
      <c r="F44" s="6">
        <v>94000000</v>
      </c>
      <c r="G44" s="25">
        <v>94000000</v>
      </c>
      <c r="H44" s="26">
        <v>170998214</v>
      </c>
      <c r="I44" s="24">
        <v>754023000</v>
      </c>
      <c r="J44" s="6">
        <v>6687000</v>
      </c>
      <c r="K44" s="25">
        <v>4386000</v>
      </c>
    </row>
    <row r="45" spans="1:11" ht="13.5">
      <c r="A45" s="34" t="s">
        <v>47</v>
      </c>
      <c r="B45" s="7">
        <v>324925433</v>
      </c>
      <c r="C45" s="7">
        <v>86225049</v>
      </c>
      <c r="D45" s="64">
        <v>99770751</v>
      </c>
      <c r="E45" s="65">
        <v>266470910</v>
      </c>
      <c r="F45" s="7">
        <v>43327335</v>
      </c>
      <c r="G45" s="66">
        <v>43327335</v>
      </c>
      <c r="H45" s="67">
        <v>2042880</v>
      </c>
      <c r="I45" s="65">
        <v>138325409</v>
      </c>
      <c r="J45" s="7">
        <v>337425512</v>
      </c>
      <c r="K45" s="66">
        <v>323066453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411364776</v>
      </c>
      <c r="C48" s="6">
        <v>145225849</v>
      </c>
      <c r="D48" s="23">
        <v>445615564</v>
      </c>
      <c r="E48" s="24">
        <v>488670911</v>
      </c>
      <c r="F48" s="6">
        <v>445615564</v>
      </c>
      <c r="G48" s="25">
        <v>445615564</v>
      </c>
      <c r="H48" s="26">
        <v>114544981</v>
      </c>
      <c r="I48" s="24">
        <v>335224664</v>
      </c>
      <c r="J48" s="6">
        <v>622524767</v>
      </c>
      <c r="K48" s="25">
        <v>696365708</v>
      </c>
    </row>
    <row r="49" spans="1:11" ht="13.5">
      <c r="A49" s="22" t="s">
        <v>50</v>
      </c>
      <c r="B49" s="6">
        <f>+B75</f>
        <v>236985442.9218155</v>
      </c>
      <c r="C49" s="6">
        <f aca="true" t="shared" si="6" ref="C49:K49">+C75</f>
        <v>80127701.34033269</v>
      </c>
      <c r="D49" s="23">
        <f t="shared" si="6"/>
        <v>-42689843.92818463</v>
      </c>
      <c r="E49" s="24">
        <f t="shared" si="6"/>
        <v>254978282.5608806</v>
      </c>
      <c r="F49" s="6">
        <f t="shared" si="6"/>
        <v>140227251.38803077</v>
      </c>
      <c r="G49" s="25">
        <f t="shared" si="6"/>
        <v>140227251.38803077</v>
      </c>
      <c r="H49" s="26">
        <f t="shared" si="6"/>
        <v>182552552.05263495</v>
      </c>
      <c r="I49" s="24">
        <f t="shared" si="6"/>
        <v>284526178.62257564</v>
      </c>
      <c r="J49" s="6">
        <f t="shared" si="6"/>
        <v>334573493.07385194</v>
      </c>
      <c r="K49" s="25">
        <f t="shared" si="6"/>
        <v>434097750.92903507</v>
      </c>
    </row>
    <row r="50" spans="1:11" ht="13.5">
      <c r="A50" s="34" t="s">
        <v>51</v>
      </c>
      <c r="B50" s="7">
        <f>+B48-B49</f>
        <v>174379333.0781845</v>
      </c>
      <c r="C50" s="7">
        <f aca="true" t="shared" si="7" ref="C50:K50">+C48-C49</f>
        <v>65098147.65966731</v>
      </c>
      <c r="D50" s="64">
        <f t="shared" si="7"/>
        <v>488305407.9281846</v>
      </c>
      <c r="E50" s="65">
        <f t="shared" si="7"/>
        <v>233692628.4391194</v>
      </c>
      <c r="F50" s="7">
        <f t="shared" si="7"/>
        <v>305388312.61196923</v>
      </c>
      <c r="G50" s="66">
        <f t="shared" si="7"/>
        <v>305388312.61196923</v>
      </c>
      <c r="H50" s="67">
        <f t="shared" si="7"/>
        <v>-68007571.05263495</v>
      </c>
      <c r="I50" s="65">
        <f t="shared" si="7"/>
        <v>50698485.37742436</v>
      </c>
      <c r="J50" s="7">
        <f t="shared" si="7"/>
        <v>287951273.92614806</v>
      </c>
      <c r="K50" s="66">
        <f t="shared" si="7"/>
        <v>262267957.07096493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9223388514</v>
      </c>
      <c r="C53" s="6">
        <v>8222348768</v>
      </c>
      <c r="D53" s="23">
        <v>10976705794</v>
      </c>
      <c r="E53" s="24">
        <v>10967707000</v>
      </c>
      <c r="F53" s="6">
        <v>10968968000</v>
      </c>
      <c r="G53" s="25">
        <v>10968968000</v>
      </c>
      <c r="H53" s="26">
        <v>10815175057</v>
      </c>
      <c r="I53" s="24">
        <v>15557549584</v>
      </c>
      <c r="J53" s="6">
        <v>16747675463</v>
      </c>
      <c r="K53" s="25">
        <v>18716167790</v>
      </c>
    </row>
    <row r="54" spans="1:11" ht="13.5">
      <c r="A54" s="22" t="s">
        <v>101</v>
      </c>
      <c r="B54" s="6">
        <v>552486790</v>
      </c>
      <c r="C54" s="6">
        <v>477163893</v>
      </c>
      <c r="D54" s="23">
        <v>754377169</v>
      </c>
      <c r="E54" s="24">
        <v>185000000</v>
      </c>
      <c r="F54" s="6">
        <v>185000000</v>
      </c>
      <c r="G54" s="25">
        <v>185000000</v>
      </c>
      <c r="H54" s="26">
        <v>104269600</v>
      </c>
      <c r="I54" s="24">
        <v>190000000</v>
      </c>
      <c r="J54" s="6">
        <v>237000000</v>
      </c>
      <c r="K54" s="25">
        <v>255000000</v>
      </c>
    </row>
    <row r="55" spans="1:11" ht="13.5">
      <c r="A55" s="22" t="s">
        <v>54</v>
      </c>
      <c r="B55" s="6">
        <v>35712738</v>
      </c>
      <c r="C55" s="6">
        <v>180110687</v>
      </c>
      <c r="D55" s="23">
        <v>212830732</v>
      </c>
      <c r="E55" s="24">
        <v>363909282</v>
      </c>
      <c r="F55" s="6">
        <v>509501993</v>
      </c>
      <c r="G55" s="25">
        <v>509501993</v>
      </c>
      <c r="H55" s="26">
        <v>279377062</v>
      </c>
      <c r="I55" s="24">
        <v>469222120</v>
      </c>
      <c r="J55" s="6">
        <v>453437000</v>
      </c>
      <c r="K55" s="25">
        <v>770369000</v>
      </c>
    </row>
    <row r="56" spans="1:11" ht="13.5">
      <c r="A56" s="22" t="s">
        <v>55</v>
      </c>
      <c r="B56" s="6">
        <v>163392950</v>
      </c>
      <c r="C56" s="6">
        <v>0</v>
      </c>
      <c r="D56" s="23">
        <v>244422411</v>
      </c>
      <c r="E56" s="24">
        <v>204967000</v>
      </c>
      <c r="F56" s="6">
        <v>0</v>
      </c>
      <c r="G56" s="25">
        <v>0</v>
      </c>
      <c r="H56" s="26">
        <v>0</v>
      </c>
      <c r="I56" s="24">
        <v>492286400</v>
      </c>
      <c r="J56" s="6">
        <v>520533300</v>
      </c>
      <c r="K56" s="25">
        <v>551689200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587352610</v>
      </c>
      <c r="F59" s="6">
        <v>587352610</v>
      </c>
      <c r="G59" s="25">
        <v>587352610</v>
      </c>
      <c r="H59" s="26">
        <v>587352610</v>
      </c>
      <c r="I59" s="24">
        <v>646351957</v>
      </c>
      <c r="J59" s="6">
        <v>703181382</v>
      </c>
      <c r="K59" s="25">
        <v>766591329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104416752</v>
      </c>
      <c r="F60" s="6">
        <v>104416752</v>
      </c>
      <c r="G60" s="25">
        <v>104416752</v>
      </c>
      <c r="H60" s="26">
        <v>104416752</v>
      </c>
      <c r="I60" s="24">
        <v>112770000</v>
      </c>
      <c r="J60" s="6">
        <v>120701000</v>
      </c>
      <c r="K60" s="25">
        <v>129560000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8370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178120</v>
      </c>
      <c r="E63" s="91">
        <v>130107</v>
      </c>
      <c r="F63" s="92">
        <v>130107</v>
      </c>
      <c r="G63" s="93">
        <v>130107</v>
      </c>
      <c r="H63" s="94">
        <v>130107</v>
      </c>
      <c r="I63" s="91">
        <v>137913</v>
      </c>
      <c r="J63" s="92">
        <v>146188</v>
      </c>
      <c r="K63" s="93">
        <v>154959</v>
      </c>
    </row>
    <row r="64" spans="1:11" ht="13.5">
      <c r="A64" s="90" t="s">
        <v>62</v>
      </c>
      <c r="B64" s="91">
        <v>0</v>
      </c>
      <c r="C64" s="92">
        <v>0</v>
      </c>
      <c r="D64" s="93">
        <v>29199</v>
      </c>
      <c r="E64" s="91">
        <v>38791</v>
      </c>
      <c r="F64" s="92">
        <v>38791</v>
      </c>
      <c r="G64" s="93">
        <v>38791</v>
      </c>
      <c r="H64" s="94">
        <v>38791</v>
      </c>
      <c r="I64" s="91">
        <v>41119</v>
      </c>
      <c r="J64" s="92">
        <v>43586</v>
      </c>
      <c r="K64" s="93">
        <v>46201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114253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0.8720516101797182</v>
      </c>
      <c r="C70" s="5">
        <f aca="true" t="shared" si="8" ref="C70:K70">IF(ISERROR(C71/C72),0,(C71/C72))</f>
        <v>0.9073913339732085</v>
      </c>
      <c r="D70" s="5">
        <f t="shared" si="8"/>
        <v>0.9971940286640126</v>
      </c>
      <c r="E70" s="5">
        <f t="shared" si="8"/>
        <v>0.8725668866359286</v>
      </c>
      <c r="F70" s="5">
        <f t="shared" si="8"/>
        <v>0.8182263239114452</v>
      </c>
      <c r="G70" s="5">
        <f t="shared" si="8"/>
        <v>0.8182263239114452</v>
      </c>
      <c r="H70" s="5">
        <f t="shared" si="8"/>
        <v>1.140545159036711</v>
      </c>
      <c r="I70" s="5">
        <f t="shared" si="8"/>
        <v>0.8756085395616742</v>
      </c>
      <c r="J70" s="5">
        <f t="shared" si="8"/>
        <v>0.8739633716117591</v>
      </c>
      <c r="K70" s="5">
        <f t="shared" si="8"/>
        <v>0.8736942091703571</v>
      </c>
    </row>
    <row r="71" spans="1:11" ht="12.75" hidden="1">
      <c r="A71" s="1" t="s">
        <v>107</v>
      </c>
      <c r="B71" s="1">
        <f>+B83</f>
        <v>1200641883</v>
      </c>
      <c r="C71" s="1">
        <f aca="true" t="shared" si="9" ref="C71:K71">+C83</f>
        <v>1465483843</v>
      </c>
      <c r="D71" s="1">
        <f t="shared" si="9"/>
        <v>1733093305</v>
      </c>
      <c r="E71" s="1">
        <f t="shared" si="9"/>
        <v>1952287261</v>
      </c>
      <c r="F71" s="1">
        <f t="shared" si="9"/>
        <v>1907574012</v>
      </c>
      <c r="G71" s="1">
        <f t="shared" si="9"/>
        <v>1907574012</v>
      </c>
      <c r="H71" s="1">
        <f t="shared" si="9"/>
        <v>2202032981</v>
      </c>
      <c r="I71" s="1">
        <f t="shared" si="9"/>
        <v>2257750490</v>
      </c>
      <c r="J71" s="1">
        <f t="shared" si="9"/>
        <v>2431505060</v>
      </c>
      <c r="K71" s="1">
        <f t="shared" si="9"/>
        <v>2594303900</v>
      </c>
    </row>
    <row r="72" spans="1:11" ht="12.75" hidden="1">
      <c r="A72" s="1" t="s">
        <v>108</v>
      </c>
      <c r="B72" s="1">
        <f>+B77</f>
        <v>1376801406</v>
      </c>
      <c r="C72" s="1">
        <f aca="true" t="shared" si="10" ref="C72:K72">+C77</f>
        <v>1615051619</v>
      </c>
      <c r="D72" s="1">
        <f t="shared" si="10"/>
        <v>1737969999</v>
      </c>
      <c r="E72" s="1">
        <f t="shared" si="10"/>
        <v>2237407001</v>
      </c>
      <c r="F72" s="1">
        <f t="shared" si="10"/>
        <v>2331352532</v>
      </c>
      <c r="G72" s="1">
        <f t="shared" si="10"/>
        <v>2331352532</v>
      </c>
      <c r="H72" s="1">
        <f t="shared" si="10"/>
        <v>1930684606</v>
      </c>
      <c r="I72" s="1">
        <f t="shared" si="10"/>
        <v>2578493000</v>
      </c>
      <c r="J72" s="1">
        <f t="shared" si="10"/>
        <v>2782159000</v>
      </c>
      <c r="K72" s="1">
        <f t="shared" si="10"/>
        <v>2969350000</v>
      </c>
    </row>
    <row r="73" spans="1:11" ht="12.75" hidden="1">
      <c r="A73" s="1" t="s">
        <v>109</v>
      </c>
      <c r="B73" s="1">
        <f>+B74</f>
        <v>89207419.49999999</v>
      </c>
      <c r="C73" s="1">
        <f aca="true" t="shared" si="11" ref="C73:K73">+(C78+C80+C81+C82)-(B78+B80+B81+B82)</f>
        <v>-49426139</v>
      </c>
      <c r="D73" s="1">
        <f t="shared" si="11"/>
        <v>270047355</v>
      </c>
      <c r="E73" s="1">
        <f t="shared" si="11"/>
        <v>-242280502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1429320</v>
      </c>
      <c r="I73" s="1">
        <f>+(I78+I80+I81+I82)-(E78+E80+E81+E82)</f>
        <v>144599338</v>
      </c>
      <c r="J73" s="1">
        <f t="shared" si="11"/>
        <v>29897660</v>
      </c>
      <c r="K73" s="1">
        <f t="shared" si="11"/>
        <v>-33317280</v>
      </c>
    </row>
    <row r="74" spans="1:11" ht="12.75" hidden="1">
      <c r="A74" s="1" t="s">
        <v>110</v>
      </c>
      <c r="B74" s="1">
        <f>+TREND(C74:E74)</f>
        <v>89207419.49999999</v>
      </c>
      <c r="C74" s="1">
        <f>+C73</f>
        <v>-49426139</v>
      </c>
      <c r="D74" s="1">
        <f aca="true" t="shared" si="12" ref="D74:K74">+D73</f>
        <v>270047355</v>
      </c>
      <c r="E74" s="1">
        <f t="shared" si="12"/>
        <v>-242280502</v>
      </c>
      <c r="F74" s="1">
        <f t="shared" si="12"/>
        <v>0</v>
      </c>
      <c r="G74" s="1">
        <f t="shared" si="12"/>
        <v>0</v>
      </c>
      <c r="H74" s="1">
        <f t="shared" si="12"/>
        <v>1429320</v>
      </c>
      <c r="I74" s="1">
        <f t="shared" si="12"/>
        <v>144599338</v>
      </c>
      <c r="J74" s="1">
        <f t="shared" si="12"/>
        <v>29897660</v>
      </c>
      <c r="K74" s="1">
        <f t="shared" si="12"/>
        <v>-33317280</v>
      </c>
    </row>
    <row r="75" spans="1:11" ht="12.75" hidden="1">
      <c r="A75" s="1" t="s">
        <v>111</v>
      </c>
      <c r="B75" s="1">
        <f>+B84-(((B80+B81+B78)*B70)-B79)</f>
        <v>236985442.9218155</v>
      </c>
      <c r="C75" s="1">
        <f aca="true" t="shared" si="13" ref="C75:K75">+C84-(((C80+C81+C78)*C70)-C79)</f>
        <v>80127701.34033269</v>
      </c>
      <c r="D75" s="1">
        <f t="shared" si="13"/>
        <v>-42689843.92818463</v>
      </c>
      <c r="E75" s="1">
        <f t="shared" si="13"/>
        <v>254978282.5608806</v>
      </c>
      <c r="F75" s="1">
        <f t="shared" si="13"/>
        <v>140227251.38803077</v>
      </c>
      <c r="G75" s="1">
        <f t="shared" si="13"/>
        <v>140227251.38803077</v>
      </c>
      <c r="H75" s="1">
        <f t="shared" si="13"/>
        <v>182552552.05263495</v>
      </c>
      <c r="I75" s="1">
        <f t="shared" si="13"/>
        <v>284526178.62257564</v>
      </c>
      <c r="J75" s="1">
        <f t="shared" si="13"/>
        <v>334573493.07385194</v>
      </c>
      <c r="K75" s="1">
        <f t="shared" si="13"/>
        <v>434097750.92903507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1376801406</v>
      </c>
      <c r="C77" s="3">
        <v>1615051619</v>
      </c>
      <c r="D77" s="3">
        <v>1737969999</v>
      </c>
      <c r="E77" s="3">
        <v>2237407001</v>
      </c>
      <c r="F77" s="3">
        <v>2331352532</v>
      </c>
      <c r="G77" s="3">
        <v>2331352532</v>
      </c>
      <c r="H77" s="3">
        <v>1930684606</v>
      </c>
      <c r="I77" s="3">
        <v>2578493000</v>
      </c>
      <c r="J77" s="3">
        <v>2782159000</v>
      </c>
      <c r="K77" s="3">
        <v>2969350000</v>
      </c>
    </row>
    <row r="78" spans="1:11" ht="12.75" hidden="1">
      <c r="A78" s="2" t="s">
        <v>65</v>
      </c>
      <c r="B78" s="3">
        <v>375671</v>
      </c>
      <c r="C78" s="3">
        <v>160512</v>
      </c>
      <c r="D78" s="3">
        <v>151739</v>
      </c>
      <c r="E78" s="3">
        <v>0</v>
      </c>
      <c r="F78" s="3">
        <v>151739</v>
      </c>
      <c r="G78" s="3">
        <v>151739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577443719</v>
      </c>
      <c r="C79" s="3">
        <v>411348527</v>
      </c>
      <c r="D79" s="3">
        <v>590604158</v>
      </c>
      <c r="E79" s="3">
        <v>404823350</v>
      </c>
      <c r="F79" s="3">
        <v>590604158</v>
      </c>
      <c r="G79" s="3">
        <v>590604158</v>
      </c>
      <c r="H79" s="3">
        <v>791596613</v>
      </c>
      <c r="I79" s="3">
        <v>538124000</v>
      </c>
      <c r="J79" s="3">
        <v>548071617</v>
      </c>
      <c r="K79" s="3">
        <v>557882712</v>
      </c>
    </row>
    <row r="80" spans="1:11" ht="12.75" hidden="1">
      <c r="A80" s="2" t="s">
        <v>67</v>
      </c>
      <c r="B80" s="3">
        <v>375677159</v>
      </c>
      <c r="C80" s="3">
        <v>331842106</v>
      </c>
      <c r="D80" s="3">
        <v>534682680</v>
      </c>
      <c r="E80" s="3">
        <v>352295505</v>
      </c>
      <c r="F80" s="3">
        <v>534682680</v>
      </c>
      <c r="G80" s="3">
        <v>534682680</v>
      </c>
      <c r="H80" s="3">
        <v>529837988</v>
      </c>
      <c r="I80" s="3">
        <v>491894843</v>
      </c>
      <c r="J80" s="3">
        <v>521792503</v>
      </c>
      <c r="K80" s="3">
        <v>488475223</v>
      </c>
    </row>
    <row r="81" spans="1:11" ht="12.75" hidden="1">
      <c r="A81" s="2" t="s">
        <v>68</v>
      </c>
      <c r="B81" s="3">
        <v>14357866</v>
      </c>
      <c r="C81" s="3">
        <v>33022717</v>
      </c>
      <c r="D81" s="3">
        <v>100241588</v>
      </c>
      <c r="E81" s="3">
        <v>40000000</v>
      </c>
      <c r="F81" s="3">
        <v>100241588</v>
      </c>
      <c r="G81" s="3">
        <v>100241588</v>
      </c>
      <c r="H81" s="3">
        <v>64880297</v>
      </c>
      <c r="I81" s="3">
        <v>45000000</v>
      </c>
      <c r="J81" s="3">
        <v>45000000</v>
      </c>
      <c r="K81" s="3">
        <v>45000000</v>
      </c>
    </row>
    <row r="82" spans="1:11" ht="12.75" hidden="1">
      <c r="A82" s="2" t="s">
        <v>69</v>
      </c>
      <c r="B82" s="3">
        <v>24044095</v>
      </c>
      <c r="C82" s="3">
        <v>3317</v>
      </c>
      <c r="D82" s="3">
        <v>0</v>
      </c>
      <c r="E82" s="3">
        <v>500000</v>
      </c>
      <c r="F82" s="3">
        <v>0</v>
      </c>
      <c r="G82" s="3">
        <v>0</v>
      </c>
      <c r="H82" s="3">
        <v>41787042</v>
      </c>
      <c r="I82" s="3">
        <v>500000</v>
      </c>
      <c r="J82" s="3">
        <v>500000</v>
      </c>
      <c r="K82" s="3">
        <v>500000</v>
      </c>
    </row>
    <row r="83" spans="1:11" ht="12.75" hidden="1">
      <c r="A83" s="2" t="s">
        <v>70</v>
      </c>
      <c r="B83" s="3">
        <v>1200641883</v>
      </c>
      <c r="C83" s="3">
        <v>1465483843</v>
      </c>
      <c r="D83" s="3">
        <v>1733093305</v>
      </c>
      <c r="E83" s="3">
        <v>1952287261</v>
      </c>
      <c r="F83" s="3">
        <v>1907574012</v>
      </c>
      <c r="G83" s="3">
        <v>1907574012</v>
      </c>
      <c r="H83" s="3">
        <v>2202032981</v>
      </c>
      <c r="I83" s="3">
        <v>2257750490</v>
      </c>
      <c r="J83" s="3">
        <v>2431505060</v>
      </c>
      <c r="K83" s="3">
        <v>2594303900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192459000</v>
      </c>
      <c r="F84" s="3">
        <v>69259000</v>
      </c>
      <c r="G84" s="3">
        <v>69259000</v>
      </c>
      <c r="H84" s="3">
        <v>69259000</v>
      </c>
      <c r="I84" s="3">
        <v>216511888</v>
      </c>
      <c r="J84" s="3">
        <v>281857763</v>
      </c>
      <c r="K84" s="3">
        <v>342309252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18786098</v>
      </c>
      <c r="C5" s="6">
        <v>17049718</v>
      </c>
      <c r="D5" s="23">
        <v>23010791</v>
      </c>
      <c r="E5" s="24">
        <v>22662875</v>
      </c>
      <c r="F5" s="6">
        <v>22662875</v>
      </c>
      <c r="G5" s="25">
        <v>22662875</v>
      </c>
      <c r="H5" s="26">
        <v>24415210</v>
      </c>
      <c r="I5" s="24">
        <v>25864008</v>
      </c>
      <c r="J5" s="6">
        <v>27260664</v>
      </c>
      <c r="K5" s="25">
        <v>28760001</v>
      </c>
    </row>
    <row r="6" spans="1:11" ht="13.5">
      <c r="A6" s="22" t="s">
        <v>18</v>
      </c>
      <c r="B6" s="6">
        <v>6065861</v>
      </c>
      <c r="C6" s="6">
        <v>6189916</v>
      </c>
      <c r="D6" s="23">
        <v>6339628</v>
      </c>
      <c r="E6" s="24">
        <v>7248795</v>
      </c>
      <c r="F6" s="6">
        <v>7248795</v>
      </c>
      <c r="G6" s="25">
        <v>7248795</v>
      </c>
      <c r="H6" s="26">
        <v>6735287</v>
      </c>
      <c r="I6" s="24">
        <v>7628612</v>
      </c>
      <c r="J6" s="6">
        <v>8040557</v>
      </c>
      <c r="K6" s="25">
        <v>8482788</v>
      </c>
    </row>
    <row r="7" spans="1:11" ht="13.5">
      <c r="A7" s="22" t="s">
        <v>19</v>
      </c>
      <c r="B7" s="6">
        <v>5493145</v>
      </c>
      <c r="C7" s="6">
        <v>12056549</v>
      </c>
      <c r="D7" s="23">
        <v>12517314</v>
      </c>
      <c r="E7" s="24">
        <v>14018089</v>
      </c>
      <c r="F7" s="6">
        <v>14018089</v>
      </c>
      <c r="G7" s="25">
        <v>14018089</v>
      </c>
      <c r="H7" s="26">
        <v>6932151</v>
      </c>
      <c r="I7" s="24">
        <v>14761048</v>
      </c>
      <c r="J7" s="6">
        <v>15558145</v>
      </c>
      <c r="K7" s="25">
        <v>16413843</v>
      </c>
    </row>
    <row r="8" spans="1:11" ht="13.5">
      <c r="A8" s="22" t="s">
        <v>20</v>
      </c>
      <c r="B8" s="6">
        <v>169001090</v>
      </c>
      <c r="C8" s="6">
        <v>212000673</v>
      </c>
      <c r="D8" s="23">
        <v>208670946</v>
      </c>
      <c r="E8" s="24">
        <v>218524926</v>
      </c>
      <c r="F8" s="6">
        <v>219124926</v>
      </c>
      <c r="G8" s="25">
        <v>219124926</v>
      </c>
      <c r="H8" s="26">
        <v>217592924</v>
      </c>
      <c r="I8" s="24">
        <v>237598926</v>
      </c>
      <c r="J8" s="6">
        <v>255980000</v>
      </c>
      <c r="K8" s="25">
        <v>274966000</v>
      </c>
    </row>
    <row r="9" spans="1:11" ht="13.5">
      <c r="A9" s="22" t="s">
        <v>21</v>
      </c>
      <c r="B9" s="6">
        <v>65352594</v>
      </c>
      <c r="C9" s="6">
        <v>92922044</v>
      </c>
      <c r="D9" s="23">
        <v>58062270</v>
      </c>
      <c r="E9" s="24">
        <v>218036309</v>
      </c>
      <c r="F9" s="6">
        <v>247990929</v>
      </c>
      <c r="G9" s="25">
        <v>247990929</v>
      </c>
      <c r="H9" s="26">
        <v>442134867</v>
      </c>
      <c r="I9" s="24">
        <v>239773312</v>
      </c>
      <c r="J9" s="6">
        <v>169606534</v>
      </c>
      <c r="K9" s="25">
        <v>169633287</v>
      </c>
    </row>
    <row r="10" spans="1:11" ht="25.5">
      <c r="A10" s="27" t="s">
        <v>100</v>
      </c>
      <c r="B10" s="28">
        <f>SUM(B5:B9)</f>
        <v>264698788</v>
      </c>
      <c r="C10" s="29">
        <f aca="true" t="shared" si="0" ref="C10:K10">SUM(C5:C9)</f>
        <v>340218900</v>
      </c>
      <c r="D10" s="30">
        <f t="shared" si="0"/>
        <v>308600949</v>
      </c>
      <c r="E10" s="28">
        <f t="shared" si="0"/>
        <v>480490994</v>
      </c>
      <c r="F10" s="29">
        <f t="shared" si="0"/>
        <v>511045614</v>
      </c>
      <c r="G10" s="31">
        <f t="shared" si="0"/>
        <v>511045614</v>
      </c>
      <c r="H10" s="32">
        <f t="shared" si="0"/>
        <v>697810439</v>
      </c>
      <c r="I10" s="28">
        <f t="shared" si="0"/>
        <v>525625906</v>
      </c>
      <c r="J10" s="29">
        <f t="shared" si="0"/>
        <v>476445900</v>
      </c>
      <c r="K10" s="31">
        <f t="shared" si="0"/>
        <v>498255919</v>
      </c>
    </row>
    <row r="11" spans="1:11" ht="13.5">
      <c r="A11" s="22" t="s">
        <v>22</v>
      </c>
      <c r="B11" s="6">
        <v>70248841</v>
      </c>
      <c r="C11" s="6">
        <v>78995822</v>
      </c>
      <c r="D11" s="23">
        <v>83926044</v>
      </c>
      <c r="E11" s="24">
        <v>91794724</v>
      </c>
      <c r="F11" s="6">
        <v>96687847</v>
      </c>
      <c r="G11" s="25">
        <v>96687847</v>
      </c>
      <c r="H11" s="26">
        <v>88086792</v>
      </c>
      <c r="I11" s="24">
        <v>106493768</v>
      </c>
      <c r="J11" s="6">
        <v>110239384</v>
      </c>
      <c r="K11" s="25">
        <v>116302549</v>
      </c>
    </row>
    <row r="12" spans="1:11" ht="13.5">
      <c r="A12" s="22" t="s">
        <v>23</v>
      </c>
      <c r="B12" s="6">
        <v>15794896</v>
      </c>
      <c r="C12" s="6">
        <v>16779483</v>
      </c>
      <c r="D12" s="23">
        <v>18270497</v>
      </c>
      <c r="E12" s="24">
        <v>26320067</v>
      </c>
      <c r="F12" s="6">
        <v>26320067</v>
      </c>
      <c r="G12" s="25">
        <v>26320067</v>
      </c>
      <c r="H12" s="26">
        <v>20883393</v>
      </c>
      <c r="I12" s="24">
        <v>27715031</v>
      </c>
      <c r="J12" s="6">
        <v>29211643</v>
      </c>
      <c r="K12" s="25">
        <v>30818283</v>
      </c>
    </row>
    <row r="13" spans="1:11" ht="13.5">
      <c r="A13" s="22" t="s">
        <v>101</v>
      </c>
      <c r="B13" s="6">
        <v>27262896</v>
      </c>
      <c r="C13" s="6">
        <v>27993049</v>
      </c>
      <c r="D13" s="23">
        <v>54077607</v>
      </c>
      <c r="E13" s="24">
        <v>31000000</v>
      </c>
      <c r="F13" s="6">
        <v>36000000</v>
      </c>
      <c r="G13" s="25">
        <v>36000000</v>
      </c>
      <c r="H13" s="26">
        <v>42383062</v>
      </c>
      <c r="I13" s="24">
        <v>36000000</v>
      </c>
      <c r="J13" s="6">
        <v>37944000</v>
      </c>
      <c r="K13" s="25">
        <v>40030920</v>
      </c>
    </row>
    <row r="14" spans="1:11" ht="13.5">
      <c r="A14" s="22" t="s">
        <v>24</v>
      </c>
      <c r="B14" s="6">
        <v>18954</v>
      </c>
      <c r="C14" s="6">
        <v>81041</v>
      </c>
      <c r="D14" s="23">
        <v>201278</v>
      </c>
      <c r="E14" s="24">
        <v>60000</v>
      </c>
      <c r="F14" s="6">
        <v>60000</v>
      </c>
      <c r="G14" s="25">
        <v>60000</v>
      </c>
      <c r="H14" s="26">
        <v>51823</v>
      </c>
      <c r="I14" s="24">
        <v>150000</v>
      </c>
      <c r="J14" s="6">
        <v>158100</v>
      </c>
      <c r="K14" s="25">
        <v>166796</v>
      </c>
    </row>
    <row r="15" spans="1:11" ht="13.5">
      <c r="A15" s="22" t="s">
        <v>25</v>
      </c>
      <c r="B15" s="6">
        <v>2636165</v>
      </c>
      <c r="C15" s="6">
        <v>7230356</v>
      </c>
      <c r="D15" s="23">
        <v>7732304</v>
      </c>
      <c r="E15" s="24">
        <v>16560439</v>
      </c>
      <c r="F15" s="6">
        <v>8094451</v>
      </c>
      <c r="G15" s="25">
        <v>8094451</v>
      </c>
      <c r="H15" s="26">
        <v>6470093</v>
      </c>
      <c r="I15" s="24">
        <v>11069267</v>
      </c>
      <c r="J15" s="6">
        <v>11667007</v>
      </c>
      <c r="K15" s="25">
        <v>12308694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68218331</v>
      </c>
      <c r="C17" s="6">
        <v>98125619</v>
      </c>
      <c r="D17" s="23">
        <v>177609717</v>
      </c>
      <c r="E17" s="24">
        <v>160398289</v>
      </c>
      <c r="F17" s="6">
        <v>181026515</v>
      </c>
      <c r="G17" s="25">
        <v>181026515</v>
      </c>
      <c r="H17" s="26">
        <v>294468568</v>
      </c>
      <c r="I17" s="24">
        <v>187212992</v>
      </c>
      <c r="J17" s="6">
        <v>162721964</v>
      </c>
      <c r="K17" s="25">
        <v>170669613</v>
      </c>
    </row>
    <row r="18" spans="1:11" ht="13.5">
      <c r="A18" s="34" t="s">
        <v>28</v>
      </c>
      <c r="B18" s="35">
        <f>SUM(B11:B17)</f>
        <v>184180083</v>
      </c>
      <c r="C18" s="36">
        <f aca="true" t="shared" si="1" ref="C18:K18">SUM(C11:C17)</f>
        <v>229205370</v>
      </c>
      <c r="D18" s="37">
        <f t="shared" si="1"/>
        <v>341817447</v>
      </c>
      <c r="E18" s="35">
        <f t="shared" si="1"/>
        <v>326133519</v>
      </c>
      <c r="F18" s="36">
        <f t="shared" si="1"/>
        <v>348188880</v>
      </c>
      <c r="G18" s="38">
        <f t="shared" si="1"/>
        <v>348188880</v>
      </c>
      <c r="H18" s="39">
        <f t="shared" si="1"/>
        <v>452343731</v>
      </c>
      <c r="I18" s="35">
        <f t="shared" si="1"/>
        <v>368641058</v>
      </c>
      <c r="J18" s="36">
        <f t="shared" si="1"/>
        <v>351942098</v>
      </c>
      <c r="K18" s="38">
        <f t="shared" si="1"/>
        <v>370296855</v>
      </c>
    </row>
    <row r="19" spans="1:11" ht="13.5">
      <c r="A19" s="34" t="s">
        <v>29</v>
      </c>
      <c r="B19" s="40">
        <f>+B10-B18</f>
        <v>80518705</v>
      </c>
      <c r="C19" s="41">
        <f aca="true" t="shared" si="2" ref="C19:K19">+C10-C18</f>
        <v>111013530</v>
      </c>
      <c r="D19" s="42">
        <f t="shared" si="2"/>
        <v>-33216498</v>
      </c>
      <c r="E19" s="40">
        <f t="shared" si="2"/>
        <v>154357475</v>
      </c>
      <c r="F19" s="41">
        <f t="shared" si="2"/>
        <v>162856734</v>
      </c>
      <c r="G19" s="43">
        <f t="shared" si="2"/>
        <v>162856734</v>
      </c>
      <c r="H19" s="44">
        <f t="shared" si="2"/>
        <v>245466708</v>
      </c>
      <c r="I19" s="40">
        <f t="shared" si="2"/>
        <v>156984848</v>
      </c>
      <c r="J19" s="41">
        <f t="shared" si="2"/>
        <v>124503802</v>
      </c>
      <c r="K19" s="43">
        <f t="shared" si="2"/>
        <v>127959064</v>
      </c>
    </row>
    <row r="20" spans="1:11" ht="13.5">
      <c r="A20" s="22" t="s">
        <v>30</v>
      </c>
      <c r="B20" s="24">
        <v>32881980</v>
      </c>
      <c r="C20" s="6">
        <v>61438378</v>
      </c>
      <c r="D20" s="23">
        <v>36699345</v>
      </c>
      <c r="E20" s="24">
        <v>65271000</v>
      </c>
      <c r="F20" s="6">
        <v>63714000</v>
      </c>
      <c r="G20" s="25">
        <v>63714000</v>
      </c>
      <c r="H20" s="26">
        <v>54088163</v>
      </c>
      <c r="I20" s="24">
        <v>53003000</v>
      </c>
      <c r="J20" s="6">
        <v>54074000</v>
      </c>
      <c r="K20" s="25">
        <v>57035000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113400685</v>
      </c>
      <c r="C22" s="52">
        <f aca="true" t="shared" si="3" ref="C22:K22">SUM(C19:C21)</f>
        <v>172451908</v>
      </c>
      <c r="D22" s="53">
        <f t="shared" si="3"/>
        <v>3482847</v>
      </c>
      <c r="E22" s="51">
        <f t="shared" si="3"/>
        <v>219628475</v>
      </c>
      <c r="F22" s="52">
        <f t="shared" si="3"/>
        <v>226570734</v>
      </c>
      <c r="G22" s="54">
        <f t="shared" si="3"/>
        <v>226570734</v>
      </c>
      <c r="H22" s="55">
        <f t="shared" si="3"/>
        <v>299554871</v>
      </c>
      <c r="I22" s="51">
        <f t="shared" si="3"/>
        <v>209987848</v>
      </c>
      <c r="J22" s="52">
        <f t="shared" si="3"/>
        <v>178577802</v>
      </c>
      <c r="K22" s="54">
        <f t="shared" si="3"/>
        <v>184994064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113400685</v>
      </c>
      <c r="C24" s="41">
        <f aca="true" t="shared" si="4" ref="C24:K24">SUM(C22:C23)</f>
        <v>172451908</v>
      </c>
      <c r="D24" s="42">
        <f t="shared" si="4"/>
        <v>3482847</v>
      </c>
      <c r="E24" s="40">
        <f t="shared" si="4"/>
        <v>219628475</v>
      </c>
      <c r="F24" s="41">
        <f t="shared" si="4"/>
        <v>226570734</v>
      </c>
      <c r="G24" s="43">
        <f t="shared" si="4"/>
        <v>226570734</v>
      </c>
      <c r="H24" s="44">
        <f t="shared" si="4"/>
        <v>299554871</v>
      </c>
      <c r="I24" s="40">
        <f t="shared" si="4"/>
        <v>209987848</v>
      </c>
      <c r="J24" s="41">
        <f t="shared" si="4"/>
        <v>178577802</v>
      </c>
      <c r="K24" s="43">
        <f t="shared" si="4"/>
        <v>184994064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47854019</v>
      </c>
      <c r="C27" s="7">
        <v>86696506</v>
      </c>
      <c r="D27" s="64">
        <v>89510829</v>
      </c>
      <c r="E27" s="65">
        <v>219628474</v>
      </c>
      <c r="F27" s="7">
        <v>201570735</v>
      </c>
      <c r="G27" s="66">
        <v>201570735</v>
      </c>
      <c r="H27" s="67">
        <v>84817778</v>
      </c>
      <c r="I27" s="65">
        <v>209987850</v>
      </c>
      <c r="J27" s="7">
        <v>178577800</v>
      </c>
      <c r="K27" s="66">
        <v>184994063</v>
      </c>
    </row>
    <row r="28" spans="1:11" ht="13.5">
      <c r="A28" s="68" t="s">
        <v>30</v>
      </c>
      <c r="B28" s="6">
        <v>26105475</v>
      </c>
      <c r="C28" s="6">
        <v>36136203</v>
      </c>
      <c r="D28" s="23">
        <v>31858958</v>
      </c>
      <c r="E28" s="24">
        <v>65270999</v>
      </c>
      <c r="F28" s="6">
        <v>57547119</v>
      </c>
      <c r="G28" s="25">
        <v>57547119</v>
      </c>
      <c r="H28" s="26">
        <v>45864944</v>
      </c>
      <c r="I28" s="24">
        <v>50552850</v>
      </c>
      <c r="J28" s="6">
        <v>51490300</v>
      </c>
      <c r="K28" s="25">
        <v>54183250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21748545</v>
      </c>
      <c r="C31" s="6">
        <v>50560302</v>
      </c>
      <c r="D31" s="23">
        <v>57651871</v>
      </c>
      <c r="E31" s="24">
        <v>154357475</v>
      </c>
      <c r="F31" s="6">
        <v>144023616</v>
      </c>
      <c r="G31" s="25">
        <v>144023616</v>
      </c>
      <c r="H31" s="26">
        <v>38952836</v>
      </c>
      <c r="I31" s="24">
        <v>159435000</v>
      </c>
      <c r="J31" s="6">
        <v>127087500</v>
      </c>
      <c r="K31" s="25">
        <v>130810813</v>
      </c>
    </row>
    <row r="32" spans="1:11" ht="13.5">
      <c r="A32" s="34" t="s">
        <v>36</v>
      </c>
      <c r="B32" s="7">
        <f>SUM(B28:B31)</f>
        <v>47854020</v>
      </c>
      <c r="C32" s="7">
        <f aca="true" t="shared" si="5" ref="C32:K32">SUM(C28:C31)</f>
        <v>86696505</v>
      </c>
      <c r="D32" s="64">
        <f t="shared" si="5"/>
        <v>89510829</v>
      </c>
      <c r="E32" s="65">
        <f t="shared" si="5"/>
        <v>219628474</v>
      </c>
      <c r="F32" s="7">
        <f t="shared" si="5"/>
        <v>201570735</v>
      </c>
      <c r="G32" s="66">
        <f t="shared" si="5"/>
        <v>201570735</v>
      </c>
      <c r="H32" s="67">
        <f t="shared" si="5"/>
        <v>84817780</v>
      </c>
      <c r="I32" s="65">
        <f t="shared" si="5"/>
        <v>209987850</v>
      </c>
      <c r="J32" s="7">
        <f t="shared" si="5"/>
        <v>178577800</v>
      </c>
      <c r="K32" s="66">
        <f t="shared" si="5"/>
        <v>184994063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325784978</v>
      </c>
      <c r="C35" s="6">
        <v>348796679</v>
      </c>
      <c r="D35" s="23">
        <v>274752384</v>
      </c>
      <c r="E35" s="24">
        <v>469665388</v>
      </c>
      <c r="F35" s="6">
        <v>469665388</v>
      </c>
      <c r="G35" s="25">
        <v>469665388</v>
      </c>
      <c r="H35" s="26">
        <v>294774836</v>
      </c>
      <c r="I35" s="24">
        <v>565955614</v>
      </c>
      <c r="J35" s="6">
        <v>585763165</v>
      </c>
      <c r="K35" s="25">
        <v>608014147</v>
      </c>
    </row>
    <row r="36" spans="1:11" ht="13.5">
      <c r="A36" s="22" t="s">
        <v>39</v>
      </c>
      <c r="B36" s="6">
        <v>517483079</v>
      </c>
      <c r="C36" s="6">
        <v>566434148</v>
      </c>
      <c r="D36" s="23">
        <v>770041999</v>
      </c>
      <c r="E36" s="24">
        <v>800439939</v>
      </c>
      <c r="F36" s="6">
        <v>800439939</v>
      </c>
      <c r="G36" s="25">
        <v>800439939</v>
      </c>
      <c r="H36" s="26">
        <v>784283939</v>
      </c>
      <c r="I36" s="24">
        <v>810033357</v>
      </c>
      <c r="J36" s="6">
        <v>854585191</v>
      </c>
      <c r="K36" s="25">
        <v>901587377</v>
      </c>
    </row>
    <row r="37" spans="1:11" ht="13.5">
      <c r="A37" s="22" t="s">
        <v>40</v>
      </c>
      <c r="B37" s="6">
        <v>93011840</v>
      </c>
      <c r="C37" s="6">
        <v>93927393</v>
      </c>
      <c r="D37" s="23">
        <v>57757896</v>
      </c>
      <c r="E37" s="24">
        <v>41572772</v>
      </c>
      <c r="F37" s="6">
        <v>41572772</v>
      </c>
      <c r="G37" s="25">
        <v>41572772</v>
      </c>
      <c r="H37" s="26">
        <v>44832572</v>
      </c>
      <c r="I37" s="24">
        <v>58340751</v>
      </c>
      <c r="J37" s="6">
        <v>61548405</v>
      </c>
      <c r="K37" s="25">
        <v>64933569</v>
      </c>
    </row>
    <row r="38" spans="1:11" ht="13.5">
      <c r="A38" s="22" t="s">
        <v>41</v>
      </c>
      <c r="B38" s="6">
        <v>12942913</v>
      </c>
      <c r="C38" s="6">
        <v>6166344</v>
      </c>
      <c r="D38" s="23">
        <v>7966212</v>
      </c>
      <c r="E38" s="24">
        <v>531864</v>
      </c>
      <c r="F38" s="6">
        <v>531864</v>
      </c>
      <c r="G38" s="25">
        <v>531864</v>
      </c>
      <c r="H38" s="26">
        <v>9630913</v>
      </c>
      <c r="I38" s="24">
        <v>8380458</v>
      </c>
      <c r="J38" s="6">
        <v>8841384</v>
      </c>
      <c r="K38" s="25">
        <v>9327659</v>
      </c>
    </row>
    <row r="39" spans="1:11" ht="13.5">
      <c r="A39" s="22" t="s">
        <v>42</v>
      </c>
      <c r="B39" s="6">
        <v>737313304</v>
      </c>
      <c r="C39" s="6">
        <v>815137089</v>
      </c>
      <c r="D39" s="23">
        <v>979070275</v>
      </c>
      <c r="E39" s="24">
        <v>1228000691</v>
      </c>
      <c r="F39" s="6">
        <v>1228000691</v>
      </c>
      <c r="G39" s="25">
        <v>1228000691</v>
      </c>
      <c r="H39" s="26">
        <v>1024595290</v>
      </c>
      <c r="I39" s="24">
        <v>1309267762</v>
      </c>
      <c r="J39" s="6">
        <v>1369958568</v>
      </c>
      <c r="K39" s="25">
        <v>1435340297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125952575</v>
      </c>
      <c r="C42" s="6">
        <v>149889334</v>
      </c>
      <c r="D42" s="23">
        <v>19493246</v>
      </c>
      <c r="E42" s="24">
        <v>134453688</v>
      </c>
      <c r="F42" s="6">
        <v>110811696</v>
      </c>
      <c r="G42" s="25">
        <v>110811696</v>
      </c>
      <c r="H42" s="26">
        <v>-43741771</v>
      </c>
      <c r="I42" s="24">
        <v>231596224</v>
      </c>
      <c r="J42" s="6">
        <v>231710555</v>
      </c>
      <c r="K42" s="25">
        <v>231638054</v>
      </c>
    </row>
    <row r="43" spans="1:11" ht="13.5">
      <c r="A43" s="22" t="s">
        <v>45</v>
      </c>
      <c r="B43" s="6">
        <v>-41078714</v>
      </c>
      <c r="C43" s="6">
        <v>-86759322</v>
      </c>
      <c r="D43" s="23">
        <v>-88200211</v>
      </c>
      <c r="E43" s="24">
        <v>-219428477</v>
      </c>
      <c r="F43" s="6">
        <v>-201570736</v>
      </c>
      <c r="G43" s="25">
        <v>-201570736</v>
      </c>
      <c r="H43" s="26">
        <v>-84753392</v>
      </c>
      <c r="I43" s="24">
        <v>-210377452</v>
      </c>
      <c r="J43" s="6">
        <v>-178355828</v>
      </c>
      <c r="K43" s="25">
        <v>-184759883</v>
      </c>
    </row>
    <row r="44" spans="1:11" ht="13.5">
      <c r="A44" s="22" t="s">
        <v>46</v>
      </c>
      <c r="B44" s="6">
        <v>553755</v>
      </c>
      <c r="C44" s="6">
        <v>-333897</v>
      </c>
      <c r="D44" s="23">
        <v>-483169</v>
      </c>
      <c r="E44" s="24">
        <v>34267</v>
      </c>
      <c r="F44" s="6">
        <v>49400</v>
      </c>
      <c r="G44" s="25">
        <v>49400</v>
      </c>
      <c r="H44" s="26">
        <v>-488714</v>
      </c>
      <c r="I44" s="24">
        <v>64000</v>
      </c>
      <c r="J44" s="6">
        <v>67520</v>
      </c>
      <c r="K44" s="25">
        <v>71234</v>
      </c>
    </row>
    <row r="45" spans="1:11" ht="13.5">
      <c r="A45" s="34" t="s">
        <v>47</v>
      </c>
      <c r="B45" s="7">
        <v>193807015</v>
      </c>
      <c r="C45" s="7">
        <v>256603088</v>
      </c>
      <c r="D45" s="64">
        <v>187412952</v>
      </c>
      <c r="E45" s="65">
        <v>132244084</v>
      </c>
      <c r="F45" s="7">
        <v>126474964</v>
      </c>
      <c r="G45" s="66">
        <v>126474964</v>
      </c>
      <c r="H45" s="67">
        <v>58429075</v>
      </c>
      <c r="I45" s="65">
        <v>309063270</v>
      </c>
      <c r="J45" s="7">
        <v>362485517</v>
      </c>
      <c r="K45" s="66">
        <v>409434922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193807015</v>
      </c>
      <c r="C48" s="6">
        <v>256603079</v>
      </c>
      <c r="D48" s="23">
        <v>187412956</v>
      </c>
      <c r="E48" s="24">
        <v>133944083</v>
      </c>
      <c r="F48" s="6">
        <v>133944083</v>
      </c>
      <c r="G48" s="25">
        <v>133944083</v>
      </c>
      <c r="H48" s="26">
        <v>213461824</v>
      </c>
      <c r="I48" s="24">
        <v>204788400</v>
      </c>
      <c r="J48" s="6">
        <v>221886762</v>
      </c>
      <c r="K48" s="25">
        <v>236990534</v>
      </c>
    </row>
    <row r="49" spans="1:11" ht="13.5">
      <c r="A49" s="22" t="s">
        <v>50</v>
      </c>
      <c r="B49" s="6">
        <f>+B75</f>
        <v>55336577.03761633</v>
      </c>
      <c r="C49" s="6">
        <f aca="true" t="shared" si="6" ref="C49:K49">+C75</f>
        <v>75475208.71435969</v>
      </c>
      <c r="D49" s="23">
        <f t="shared" si="6"/>
        <v>46558135.289693445</v>
      </c>
      <c r="E49" s="24">
        <f t="shared" si="6"/>
        <v>-100588890.86869276</v>
      </c>
      <c r="F49" s="6">
        <f t="shared" si="6"/>
        <v>115415350.65012038</v>
      </c>
      <c r="G49" s="25">
        <f t="shared" si="6"/>
        <v>115415350.65012038</v>
      </c>
      <c r="H49" s="26">
        <f t="shared" si="6"/>
        <v>32893954.44772919</v>
      </c>
      <c r="I49" s="24">
        <f t="shared" si="6"/>
        <v>101710970.54774609</v>
      </c>
      <c r="J49" s="6">
        <f t="shared" si="6"/>
        <v>118847406.40777516</v>
      </c>
      <c r="K49" s="25">
        <f t="shared" si="6"/>
        <v>128428197.21398449</v>
      </c>
    </row>
    <row r="50" spans="1:11" ht="13.5">
      <c r="A50" s="34" t="s">
        <v>51</v>
      </c>
      <c r="B50" s="7">
        <f>+B48-B49</f>
        <v>138470437.9623837</v>
      </c>
      <c r="C50" s="7">
        <f aca="true" t="shared" si="7" ref="C50:K50">+C48-C49</f>
        <v>181127870.2856403</v>
      </c>
      <c r="D50" s="64">
        <f t="shared" si="7"/>
        <v>140854820.71030656</v>
      </c>
      <c r="E50" s="65">
        <f t="shared" si="7"/>
        <v>234532973.86869276</v>
      </c>
      <c r="F50" s="7">
        <f t="shared" si="7"/>
        <v>18528732.349879622</v>
      </c>
      <c r="G50" s="66">
        <f t="shared" si="7"/>
        <v>18528732.349879622</v>
      </c>
      <c r="H50" s="67">
        <f t="shared" si="7"/>
        <v>180567869.5522708</v>
      </c>
      <c r="I50" s="65">
        <f t="shared" si="7"/>
        <v>103077429.45225391</v>
      </c>
      <c r="J50" s="7">
        <f t="shared" si="7"/>
        <v>103039355.59222484</v>
      </c>
      <c r="K50" s="66">
        <f t="shared" si="7"/>
        <v>108562336.78601551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517483079</v>
      </c>
      <c r="C53" s="6">
        <v>564256083</v>
      </c>
      <c r="D53" s="23">
        <v>586164688</v>
      </c>
      <c r="E53" s="24">
        <v>201928473</v>
      </c>
      <c r="F53" s="6">
        <v>201928474</v>
      </c>
      <c r="G53" s="25">
        <v>201928474</v>
      </c>
      <c r="H53" s="26">
        <v>67117777</v>
      </c>
      <c r="I53" s="24">
        <v>212796954</v>
      </c>
      <c r="J53" s="6">
        <v>224500788</v>
      </c>
      <c r="K53" s="25">
        <v>236848332</v>
      </c>
    </row>
    <row r="54" spans="1:11" ht="13.5">
      <c r="A54" s="22" t="s">
        <v>101</v>
      </c>
      <c r="B54" s="6">
        <v>27262896</v>
      </c>
      <c r="C54" s="6">
        <v>27993049</v>
      </c>
      <c r="D54" s="23">
        <v>54077607</v>
      </c>
      <c r="E54" s="24">
        <v>31000000</v>
      </c>
      <c r="F54" s="6">
        <v>36000000</v>
      </c>
      <c r="G54" s="25">
        <v>36000000</v>
      </c>
      <c r="H54" s="26">
        <v>42383062</v>
      </c>
      <c r="I54" s="24">
        <v>36000000</v>
      </c>
      <c r="J54" s="6">
        <v>37944000</v>
      </c>
      <c r="K54" s="25">
        <v>40030920</v>
      </c>
    </row>
    <row r="55" spans="1:11" ht="13.5">
      <c r="A55" s="22" t="s">
        <v>54</v>
      </c>
      <c r="B55" s="6">
        <v>0</v>
      </c>
      <c r="C55" s="6">
        <v>6821851</v>
      </c>
      <c r="D55" s="23">
        <v>30816860</v>
      </c>
      <c r="E55" s="24">
        <v>26950000</v>
      </c>
      <c r="F55" s="6">
        <v>27100000</v>
      </c>
      <c r="G55" s="25">
        <v>27100000</v>
      </c>
      <c r="H55" s="26">
        <v>6359531</v>
      </c>
      <c r="I55" s="24">
        <v>13637000</v>
      </c>
      <c r="J55" s="6">
        <v>0</v>
      </c>
      <c r="K55" s="25">
        <v>22500000</v>
      </c>
    </row>
    <row r="56" spans="1:11" ht="13.5">
      <c r="A56" s="22" t="s">
        <v>55</v>
      </c>
      <c r="B56" s="6">
        <v>2636165</v>
      </c>
      <c r="C56" s="6">
        <v>7230356</v>
      </c>
      <c r="D56" s="23">
        <v>7732304</v>
      </c>
      <c r="E56" s="24">
        <v>16560439</v>
      </c>
      <c r="F56" s="6">
        <v>7776088</v>
      </c>
      <c r="G56" s="25">
        <v>7776088</v>
      </c>
      <c r="H56" s="26">
        <v>6470093</v>
      </c>
      <c r="I56" s="24">
        <v>26974447</v>
      </c>
      <c r="J56" s="6">
        <v>28438708</v>
      </c>
      <c r="K56" s="25">
        <v>30002837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7510157</v>
      </c>
      <c r="F60" s="6">
        <v>7510157</v>
      </c>
      <c r="G60" s="25">
        <v>7510157</v>
      </c>
      <c r="H60" s="26">
        <v>7510157</v>
      </c>
      <c r="I60" s="24">
        <v>7908196</v>
      </c>
      <c r="J60" s="6">
        <v>8335238</v>
      </c>
      <c r="K60" s="25">
        <v>8793676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39042</v>
      </c>
      <c r="F65" s="92">
        <v>0</v>
      </c>
      <c r="G65" s="93">
        <v>0</v>
      </c>
      <c r="H65" s="94">
        <v>39042</v>
      </c>
      <c r="I65" s="91">
        <v>33602</v>
      </c>
      <c r="J65" s="92">
        <v>32602</v>
      </c>
      <c r="K65" s="93">
        <v>34232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0.23219442149444497</v>
      </c>
      <c r="C70" s="5">
        <f aca="true" t="shared" si="8" ref="C70:K70">IF(ISERROR(C71/C72),0,(C71/C72))</f>
        <v>0.17757536181596825</v>
      </c>
      <c r="D70" s="5">
        <f t="shared" si="8"/>
        <v>0.10564287754607343</v>
      </c>
      <c r="E70" s="5">
        <f t="shared" si="8"/>
        <v>0.41962487623260686</v>
      </c>
      <c r="F70" s="5">
        <f t="shared" si="8"/>
        <v>0.3242902021222191</v>
      </c>
      <c r="G70" s="5">
        <f t="shared" si="8"/>
        <v>0.3242902021222191</v>
      </c>
      <c r="H70" s="5">
        <f t="shared" si="8"/>
        <v>0.06939680687019935</v>
      </c>
      <c r="I70" s="5">
        <f t="shared" si="8"/>
        <v>0.3761573799107896</v>
      </c>
      <c r="J70" s="5">
        <f t="shared" si="8"/>
        <v>0.29146618194123497</v>
      </c>
      <c r="K70" s="5">
        <f t="shared" si="8"/>
        <v>0.2994152644310597</v>
      </c>
    </row>
    <row r="71" spans="1:11" ht="12.75" hidden="1">
      <c r="A71" s="1" t="s">
        <v>107</v>
      </c>
      <c r="B71" s="1">
        <f>+B83</f>
        <v>20944994</v>
      </c>
      <c r="C71" s="1">
        <f aca="true" t="shared" si="9" ref="C71:K71">+C83</f>
        <v>20627452</v>
      </c>
      <c r="D71" s="1">
        <f t="shared" si="9"/>
        <v>9234528</v>
      </c>
      <c r="E71" s="1">
        <f t="shared" si="9"/>
        <v>104045140</v>
      </c>
      <c r="F71" s="1">
        <f t="shared" si="9"/>
        <v>90121090</v>
      </c>
      <c r="G71" s="1">
        <f t="shared" si="9"/>
        <v>90121090</v>
      </c>
      <c r="H71" s="1">
        <f t="shared" si="9"/>
        <v>32844493</v>
      </c>
      <c r="I71" s="1">
        <f t="shared" si="9"/>
        <v>102790997</v>
      </c>
      <c r="J71" s="1">
        <f t="shared" si="9"/>
        <v>59723681</v>
      </c>
      <c r="K71" s="1">
        <f t="shared" si="9"/>
        <v>61941855</v>
      </c>
    </row>
    <row r="72" spans="1:11" ht="12.75" hidden="1">
      <c r="A72" s="1" t="s">
        <v>108</v>
      </c>
      <c r="B72" s="1">
        <f>+B77</f>
        <v>90204553</v>
      </c>
      <c r="C72" s="1">
        <f aca="true" t="shared" si="10" ref="C72:K72">+C77</f>
        <v>116161678</v>
      </c>
      <c r="D72" s="1">
        <f t="shared" si="10"/>
        <v>87412689</v>
      </c>
      <c r="E72" s="1">
        <f t="shared" si="10"/>
        <v>247947979</v>
      </c>
      <c r="F72" s="1">
        <f t="shared" si="10"/>
        <v>277902599</v>
      </c>
      <c r="G72" s="1">
        <f t="shared" si="10"/>
        <v>277902599</v>
      </c>
      <c r="H72" s="1">
        <f t="shared" si="10"/>
        <v>473285364</v>
      </c>
      <c r="I72" s="1">
        <f t="shared" si="10"/>
        <v>273265932</v>
      </c>
      <c r="J72" s="1">
        <f t="shared" si="10"/>
        <v>204907755</v>
      </c>
      <c r="K72" s="1">
        <f t="shared" si="10"/>
        <v>206876076</v>
      </c>
    </row>
    <row r="73" spans="1:11" ht="12.75" hidden="1">
      <c r="A73" s="1" t="s">
        <v>109</v>
      </c>
      <c r="B73" s="1">
        <f>+B74</f>
        <v>-77465621.66666672</v>
      </c>
      <c r="C73" s="1">
        <f aca="true" t="shared" si="11" ref="C73:K73">+(C78+C80+C81+C82)-(B78+B80+B81+B82)</f>
        <v>-40201551</v>
      </c>
      <c r="D73" s="1">
        <f t="shared" si="11"/>
        <v>-6970951</v>
      </c>
      <c r="E73" s="1">
        <f t="shared" si="11"/>
        <v>249844073</v>
      </c>
      <c r="F73" s="1">
        <f>+(F78+F80+F81+F82)-(D78+D80+D81+D82)</f>
        <v>249844073</v>
      </c>
      <c r="G73" s="1">
        <f>+(G78+G80+G81+G82)-(D78+D80+D81+D82)</f>
        <v>249844073</v>
      </c>
      <c r="H73" s="1">
        <f>+(H78+H80+H81+H82)-(D78+D80+D81+D82)</f>
        <v>-3928427</v>
      </c>
      <c r="I73" s="1">
        <f>+(I78+I80+I81+I82)-(E78+E80+E81+E82)</f>
        <v>23777679</v>
      </c>
      <c r="J73" s="1">
        <f t="shared" si="11"/>
        <v>2479937</v>
      </c>
      <c r="K73" s="1">
        <f t="shared" si="11"/>
        <v>6905348</v>
      </c>
    </row>
    <row r="74" spans="1:11" ht="12.75" hidden="1">
      <c r="A74" s="1" t="s">
        <v>110</v>
      </c>
      <c r="B74" s="1">
        <f>+TREND(C74:E74)</f>
        <v>-77465621.66666672</v>
      </c>
      <c r="C74" s="1">
        <f>+C73</f>
        <v>-40201551</v>
      </c>
      <c r="D74" s="1">
        <f aca="true" t="shared" si="12" ref="D74:K74">+D73</f>
        <v>-6970951</v>
      </c>
      <c r="E74" s="1">
        <f t="shared" si="12"/>
        <v>249844073</v>
      </c>
      <c r="F74" s="1">
        <f t="shared" si="12"/>
        <v>249844073</v>
      </c>
      <c r="G74" s="1">
        <f t="shared" si="12"/>
        <v>249844073</v>
      </c>
      <c r="H74" s="1">
        <f t="shared" si="12"/>
        <v>-3928427</v>
      </c>
      <c r="I74" s="1">
        <f t="shared" si="12"/>
        <v>23777679</v>
      </c>
      <c r="J74" s="1">
        <f t="shared" si="12"/>
        <v>2479937</v>
      </c>
      <c r="K74" s="1">
        <f t="shared" si="12"/>
        <v>6905348</v>
      </c>
    </row>
    <row r="75" spans="1:11" ht="12.75" hidden="1">
      <c r="A75" s="1" t="s">
        <v>111</v>
      </c>
      <c r="B75" s="1">
        <f>+B84-(((B80+B81+B78)*B70)-B79)</f>
        <v>55336577.03761633</v>
      </c>
      <c r="C75" s="1">
        <f aca="true" t="shared" si="13" ref="C75:K75">+C84-(((C80+C81+C78)*C70)-C79)</f>
        <v>75475208.71435969</v>
      </c>
      <c r="D75" s="1">
        <f t="shared" si="13"/>
        <v>46558135.289693445</v>
      </c>
      <c r="E75" s="1">
        <f t="shared" si="13"/>
        <v>-100588890.86869276</v>
      </c>
      <c r="F75" s="1">
        <f t="shared" si="13"/>
        <v>115415350.65012038</v>
      </c>
      <c r="G75" s="1">
        <f t="shared" si="13"/>
        <v>115415350.65012038</v>
      </c>
      <c r="H75" s="1">
        <f t="shared" si="13"/>
        <v>32893954.44772919</v>
      </c>
      <c r="I75" s="1">
        <f t="shared" si="13"/>
        <v>101710970.54774609</v>
      </c>
      <c r="J75" s="1">
        <f t="shared" si="13"/>
        <v>118847406.40777516</v>
      </c>
      <c r="K75" s="1">
        <f t="shared" si="13"/>
        <v>128428197.21398449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90204553</v>
      </c>
      <c r="C77" s="3">
        <v>116161678</v>
      </c>
      <c r="D77" s="3">
        <v>87412689</v>
      </c>
      <c r="E77" s="3">
        <v>247947979</v>
      </c>
      <c r="F77" s="3">
        <v>277902599</v>
      </c>
      <c r="G77" s="3">
        <v>277902599</v>
      </c>
      <c r="H77" s="3">
        <v>473285364</v>
      </c>
      <c r="I77" s="3">
        <v>273265932</v>
      </c>
      <c r="J77" s="3">
        <v>204907755</v>
      </c>
      <c r="K77" s="3">
        <v>206876076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85649497</v>
      </c>
      <c r="C79" s="3">
        <v>91518820</v>
      </c>
      <c r="D79" s="3">
        <v>55366346</v>
      </c>
      <c r="E79" s="3">
        <v>39239058</v>
      </c>
      <c r="F79" s="3">
        <v>39239058</v>
      </c>
      <c r="G79" s="3">
        <v>39239058</v>
      </c>
      <c r="H79" s="3">
        <v>37297035</v>
      </c>
      <c r="I79" s="3">
        <v>56628773</v>
      </c>
      <c r="J79" s="3">
        <v>59743355</v>
      </c>
      <c r="K79" s="3">
        <v>63029240</v>
      </c>
    </row>
    <row r="80" spans="1:11" ht="12.75" hidden="1">
      <c r="A80" s="2" t="s">
        <v>67</v>
      </c>
      <c r="B80" s="3">
        <v>45256432</v>
      </c>
      <c r="C80" s="3">
        <v>36660737</v>
      </c>
      <c r="D80" s="3">
        <v>19244406</v>
      </c>
      <c r="E80" s="3">
        <v>303713680</v>
      </c>
      <c r="F80" s="3">
        <v>303713680</v>
      </c>
      <c r="G80" s="3">
        <v>303713680</v>
      </c>
      <c r="H80" s="3">
        <v>63447884</v>
      </c>
      <c r="I80" s="3">
        <v>197046763</v>
      </c>
      <c r="J80" s="3">
        <v>199533300</v>
      </c>
      <c r="K80" s="3">
        <v>206445248</v>
      </c>
    </row>
    <row r="81" spans="1:11" ht="12.75" hidden="1">
      <c r="A81" s="2" t="s">
        <v>68</v>
      </c>
      <c r="B81" s="3">
        <v>85293302</v>
      </c>
      <c r="C81" s="3">
        <v>53687446</v>
      </c>
      <c r="D81" s="3">
        <v>64132826</v>
      </c>
      <c r="E81" s="3">
        <v>29507625</v>
      </c>
      <c r="F81" s="3">
        <v>29507625</v>
      </c>
      <c r="G81" s="3">
        <v>29507625</v>
      </c>
      <c r="H81" s="3">
        <v>0</v>
      </c>
      <c r="I81" s="3">
        <v>159952221</v>
      </c>
      <c r="J81" s="3">
        <v>159945621</v>
      </c>
      <c r="K81" s="3">
        <v>159939021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16000921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20944994</v>
      </c>
      <c r="C83" s="3">
        <v>20627452</v>
      </c>
      <c r="D83" s="3">
        <v>9234528</v>
      </c>
      <c r="E83" s="3">
        <v>104045140</v>
      </c>
      <c r="F83" s="3">
        <v>90121090</v>
      </c>
      <c r="G83" s="3">
        <v>90121090</v>
      </c>
      <c r="H83" s="3">
        <v>32844493</v>
      </c>
      <c r="I83" s="3">
        <v>102790997</v>
      </c>
      <c r="J83" s="3">
        <v>59723681</v>
      </c>
      <c r="K83" s="3">
        <v>61941855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184236697</v>
      </c>
      <c r="G84" s="3">
        <v>184236697</v>
      </c>
      <c r="H84" s="3">
        <v>0</v>
      </c>
      <c r="I84" s="3">
        <v>179370000</v>
      </c>
      <c r="J84" s="3">
        <v>163880000</v>
      </c>
      <c r="K84" s="3">
        <v>175100000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135476764</v>
      </c>
      <c r="E85" s="3">
        <v>128385797</v>
      </c>
      <c r="F85" s="3">
        <v>186280551</v>
      </c>
      <c r="G85" s="3">
        <v>186280551</v>
      </c>
      <c r="H85" s="3">
        <v>0</v>
      </c>
      <c r="I85" s="3">
        <v>223536661</v>
      </c>
      <c r="J85" s="3">
        <v>245890327</v>
      </c>
      <c r="K85" s="3">
        <v>270479359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44299735</v>
      </c>
      <c r="C6" s="6">
        <v>58327844</v>
      </c>
      <c r="D6" s="23">
        <v>61396430</v>
      </c>
      <c r="E6" s="24">
        <v>60830000</v>
      </c>
      <c r="F6" s="6">
        <v>0</v>
      </c>
      <c r="G6" s="25">
        <v>0</v>
      </c>
      <c r="H6" s="26">
        <v>61396430</v>
      </c>
      <c r="I6" s="24">
        <v>64176000</v>
      </c>
      <c r="J6" s="6">
        <v>67706000</v>
      </c>
      <c r="K6" s="25">
        <v>71430000</v>
      </c>
    </row>
    <row r="7" spans="1:11" ht="13.5">
      <c r="A7" s="22" t="s">
        <v>19</v>
      </c>
      <c r="B7" s="6">
        <v>21439028</v>
      </c>
      <c r="C7" s="6">
        <v>23257349</v>
      </c>
      <c r="D7" s="23">
        <v>25367411</v>
      </c>
      <c r="E7" s="24">
        <v>24056000</v>
      </c>
      <c r="F7" s="6">
        <v>0</v>
      </c>
      <c r="G7" s="25">
        <v>0</v>
      </c>
      <c r="H7" s="26">
        <v>25367411</v>
      </c>
      <c r="I7" s="24">
        <v>25740000</v>
      </c>
      <c r="J7" s="6">
        <v>27284000</v>
      </c>
      <c r="K7" s="25">
        <v>28921000</v>
      </c>
    </row>
    <row r="8" spans="1:11" ht="13.5">
      <c r="A8" s="22" t="s">
        <v>20</v>
      </c>
      <c r="B8" s="6">
        <v>468948709</v>
      </c>
      <c r="C8" s="6">
        <v>507750793</v>
      </c>
      <c r="D8" s="23">
        <v>548500780</v>
      </c>
      <c r="E8" s="24">
        <v>618162000</v>
      </c>
      <c r="F8" s="6">
        <v>739441000</v>
      </c>
      <c r="G8" s="25">
        <v>739441000</v>
      </c>
      <c r="H8" s="26">
        <v>548500780</v>
      </c>
      <c r="I8" s="24">
        <v>554926000</v>
      </c>
      <c r="J8" s="6">
        <v>591311000</v>
      </c>
      <c r="K8" s="25">
        <v>640567000</v>
      </c>
    </row>
    <row r="9" spans="1:11" ht="13.5">
      <c r="A9" s="22" t="s">
        <v>21</v>
      </c>
      <c r="B9" s="6">
        <v>14809896</v>
      </c>
      <c r="C9" s="6">
        <v>3578344</v>
      </c>
      <c r="D9" s="23">
        <v>33294610</v>
      </c>
      <c r="E9" s="24">
        <v>992000</v>
      </c>
      <c r="F9" s="6">
        <v>0</v>
      </c>
      <c r="G9" s="25">
        <v>0</v>
      </c>
      <c r="H9" s="26">
        <v>12529166</v>
      </c>
      <c r="I9" s="24">
        <v>1542000</v>
      </c>
      <c r="J9" s="6">
        <v>1094000</v>
      </c>
      <c r="K9" s="25">
        <v>1149000</v>
      </c>
    </row>
    <row r="10" spans="1:11" ht="25.5">
      <c r="A10" s="27" t="s">
        <v>100</v>
      </c>
      <c r="B10" s="28">
        <f>SUM(B5:B9)</f>
        <v>549497368</v>
      </c>
      <c r="C10" s="29">
        <f aca="true" t="shared" si="0" ref="C10:K10">SUM(C5:C9)</f>
        <v>592914330</v>
      </c>
      <c r="D10" s="30">
        <f t="shared" si="0"/>
        <v>668559231</v>
      </c>
      <c r="E10" s="28">
        <f t="shared" si="0"/>
        <v>704040000</v>
      </c>
      <c r="F10" s="29">
        <f t="shared" si="0"/>
        <v>739441000</v>
      </c>
      <c r="G10" s="31">
        <f t="shared" si="0"/>
        <v>739441000</v>
      </c>
      <c r="H10" s="32">
        <f t="shared" si="0"/>
        <v>647793787</v>
      </c>
      <c r="I10" s="28">
        <f t="shared" si="0"/>
        <v>646384000</v>
      </c>
      <c r="J10" s="29">
        <f t="shared" si="0"/>
        <v>687395000</v>
      </c>
      <c r="K10" s="31">
        <f t="shared" si="0"/>
        <v>742067000</v>
      </c>
    </row>
    <row r="11" spans="1:11" ht="13.5">
      <c r="A11" s="22" t="s">
        <v>22</v>
      </c>
      <c r="B11" s="6">
        <v>215376687</v>
      </c>
      <c r="C11" s="6">
        <v>248769964</v>
      </c>
      <c r="D11" s="23">
        <v>252299612</v>
      </c>
      <c r="E11" s="24">
        <v>289906000</v>
      </c>
      <c r="F11" s="6">
        <v>279204000</v>
      </c>
      <c r="G11" s="25">
        <v>279204000</v>
      </c>
      <c r="H11" s="26">
        <v>252280528</v>
      </c>
      <c r="I11" s="24">
        <v>321565000</v>
      </c>
      <c r="J11" s="6">
        <v>340111000</v>
      </c>
      <c r="K11" s="25">
        <v>376610000</v>
      </c>
    </row>
    <row r="12" spans="1:11" ht="13.5">
      <c r="A12" s="22" t="s">
        <v>23</v>
      </c>
      <c r="B12" s="6">
        <v>11404706</v>
      </c>
      <c r="C12" s="6">
        <v>11729226</v>
      </c>
      <c r="D12" s="23">
        <v>12241849</v>
      </c>
      <c r="E12" s="24">
        <v>12165000</v>
      </c>
      <c r="F12" s="6">
        <v>12165000</v>
      </c>
      <c r="G12" s="25">
        <v>12165000</v>
      </c>
      <c r="H12" s="26">
        <v>12241849</v>
      </c>
      <c r="I12" s="24">
        <v>13077000</v>
      </c>
      <c r="J12" s="6">
        <v>14057000</v>
      </c>
      <c r="K12" s="25">
        <v>14057000</v>
      </c>
    </row>
    <row r="13" spans="1:11" ht="13.5">
      <c r="A13" s="22" t="s">
        <v>101</v>
      </c>
      <c r="B13" s="6">
        <v>46226110</v>
      </c>
      <c r="C13" s="6">
        <v>56445207</v>
      </c>
      <c r="D13" s="23">
        <v>54746765</v>
      </c>
      <c r="E13" s="24">
        <v>51016000</v>
      </c>
      <c r="F13" s="6">
        <v>49032000</v>
      </c>
      <c r="G13" s="25">
        <v>49032000</v>
      </c>
      <c r="H13" s="26">
        <v>55181711</v>
      </c>
      <c r="I13" s="24">
        <v>53034000</v>
      </c>
      <c r="J13" s="6">
        <v>53173000</v>
      </c>
      <c r="K13" s="25">
        <v>53312000</v>
      </c>
    </row>
    <row r="14" spans="1:11" ht="13.5">
      <c r="A14" s="22" t="s">
        <v>24</v>
      </c>
      <c r="B14" s="6">
        <v>358221</v>
      </c>
      <c r="C14" s="6">
        <v>273334</v>
      </c>
      <c r="D14" s="23">
        <v>991725</v>
      </c>
      <c r="E14" s="24">
        <v>475000</v>
      </c>
      <c r="F14" s="6">
        <v>470000</v>
      </c>
      <c r="G14" s="25">
        <v>470000</v>
      </c>
      <c r="H14" s="26">
        <v>-991725</v>
      </c>
      <c r="I14" s="24">
        <v>470000</v>
      </c>
      <c r="J14" s="6">
        <v>470000</v>
      </c>
      <c r="K14" s="25">
        <v>470000</v>
      </c>
    </row>
    <row r="15" spans="1:11" ht="13.5">
      <c r="A15" s="22" t="s">
        <v>25</v>
      </c>
      <c r="B15" s="6">
        <v>46783840</v>
      </c>
      <c r="C15" s="6">
        <v>46808766</v>
      </c>
      <c r="D15" s="23">
        <v>47965290</v>
      </c>
      <c r="E15" s="24">
        <v>57960000</v>
      </c>
      <c r="F15" s="6">
        <v>79820000</v>
      </c>
      <c r="G15" s="25">
        <v>79820000</v>
      </c>
      <c r="H15" s="26">
        <v>47965290</v>
      </c>
      <c r="I15" s="24">
        <v>68987000</v>
      </c>
      <c r="J15" s="6">
        <v>74035000</v>
      </c>
      <c r="K15" s="25">
        <v>79485000</v>
      </c>
    </row>
    <row r="16" spans="1:11" ht="13.5">
      <c r="A16" s="33" t="s">
        <v>26</v>
      </c>
      <c r="B16" s="6">
        <v>0</v>
      </c>
      <c r="C16" s="6">
        <v>0</v>
      </c>
      <c r="D16" s="23">
        <v>1600000</v>
      </c>
      <c r="E16" s="24">
        <v>3000000</v>
      </c>
      <c r="F16" s="6">
        <v>19720000</v>
      </c>
      <c r="G16" s="25">
        <v>19720000</v>
      </c>
      <c r="H16" s="26">
        <v>1600000</v>
      </c>
      <c r="I16" s="24">
        <v>3300000</v>
      </c>
      <c r="J16" s="6">
        <v>1900000</v>
      </c>
      <c r="K16" s="25">
        <v>1900000</v>
      </c>
    </row>
    <row r="17" spans="1:11" ht="13.5">
      <c r="A17" s="22" t="s">
        <v>27</v>
      </c>
      <c r="B17" s="6">
        <v>261280987</v>
      </c>
      <c r="C17" s="6">
        <v>295904148</v>
      </c>
      <c r="D17" s="23">
        <v>563830258</v>
      </c>
      <c r="E17" s="24">
        <v>340534000</v>
      </c>
      <c r="F17" s="6">
        <v>350046000</v>
      </c>
      <c r="G17" s="25">
        <v>350046000</v>
      </c>
      <c r="H17" s="26">
        <v>549503959</v>
      </c>
      <c r="I17" s="24">
        <v>291623000</v>
      </c>
      <c r="J17" s="6">
        <v>322263000</v>
      </c>
      <c r="K17" s="25">
        <v>348444000</v>
      </c>
    </row>
    <row r="18" spans="1:11" ht="13.5">
      <c r="A18" s="34" t="s">
        <v>28</v>
      </c>
      <c r="B18" s="35">
        <f>SUM(B11:B17)</f>
        <v>581430551</v>
      </c>
      <c r="C18" s="36">
        <f aca="true" t="shared" si="1" ref="C18:K18">SUM(C11:C17)</f>
        <v>659930645</v>
      </c>
      <c r="D18" s="37">
        <f t="shared" si="1"/>
        <v>933675499</v>
      </c>
      <c r="E18" s="35">
        <f t="shared" si="1"/>
        <v>755056000</v>
      </c>
      <c r="F18" s="36">
        <f t="shared" si="1"/>
        <v>790457000</v>
      </c>
      <c r="G18" s="38">
        <f t="shared" si="1"/>
        <v>790457000</v>
      </c>
      <c r="H18" s="39">
        <f t="shared" si="1"/>
        <v>917781612</v>
      </c>
      <c r="I18" s="35">
        <f t="shared" si="1"/>
        <v>752056000</v>
      </c>
      <c r="J18" s="36">
        <f t="shared" si="1"/>
        <v>806009000</v>
      </c>
      <c r="K18" s="38">
        <f t="shared" si="1"/>
        <v>874278000</v>
      </c>
    </row>
    <row r="19" spans="1:11" ht="13.5">
      <c r="A19" s="34" t="s">
        <v>29</v>
      </c>
      <c r="B19" s="40">
        <f>+B10-B18</f>
        <v>-31933183</v>
      </c>
      <c r="C19" s="41">
        <f aca="true" t="shared" si="2" ref="C19:K19">+C10-C18</f>
        <v>-67016315</v>
      </c>
      <c r="D19" s="42">
        <f t="shared" si="2"/>
        <v>-265116268</v>
      </c>
      <c r="E19" s="40">
        <f t="shared" si="2"/>
        <v>-51016000</v>
      </c>
      <c r="F19" s="41">
        <f t="shared" si="2"/>
        <v>-51016000</v>
      </c>
      <c r="G19" s="43">
        <f t="shared" si="2"/>
        <v>-51016000</v>
      </c>
      <c r="H19" s="44">
        <f t="shared" si="2"/>
        <v>-269987825</v>
      </c>
      <c r="I19" s="40">
        <f t="shared" si="2"/>
        <v>-105672000</v>
      </c>
      <c r="J19" s="41">
        <f t="shared" si="2"/>
        <v>-118614000</v>
      </c>
      <c r="K19" s="43">
        <f t="shared" si="2"/>
        <v>-132211000</v>
      </c>
    </row>
    <row r="20" spans="1:11" ht="13.5">
      <c r="A20" s="22" t="s">
        <v>30</v>
      </c>
      <c r="B20" s="24">
        <v>351725942</v>
      </c>
      <c r="C20" s="6">
        <v>365303085</v>
      </c>
      <c r="D20" s="23">
        <v>290991118</v>
      </c>
      <c r="E20" s="24">
        <v>237974000</v>
      </c>
      <c r="F20" s="6">
        <v>296529000</v>
      </c>
      <c r="G20" s="25">
        <v>296529000</v>
      </c>
      <c r="H20" s="26">
        <v>290991118</v>
      </c>
      <c r="I20" s="24">
        <v>303862000</v>
      </c>
      <c r="J20" s="6">
        <v>335788000</v>
      </c>
      <c r="K20" s="25">
        <v>355191000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319792759</v>
      </c>
      <c r="C22" s="52">
        <f aca="true" t="shared" si="3" ref="C22:K22">SUM(C19:C21)</f>
        <v>298286770</v>
      </c>
      <c r="D22" s="53">
        <f t="shared" si="3"/>
        <v>25874850</v>
      </c>
      <c r="E22" s="51">
        <f t="shared" si="3"/>
        <v>186958000</v>
      </c>
      <c r="F22" s="52">
        <f t="shared" si="3"/>
        <v>245513000</v>
      </c>
      <c r="G22" s="54">
        <f t="shared" si="3"/>
        <v>245513000</v>
      </c>
      <c r="H22" s="55">
        <f t="shared" si="3"/>
        <v>21003293</v>
      </c>
      <c r="I22" s="51">
        <f t="shared" si="3"/>
        <v>198190000</v>
      </c>
      <c r="J22" s="52">
        <f t="shared" si="3"/>
        <v>217174000</v>
      </c>
      <c r="K22" s="54">
        <f t="shared" si="3"/>
        <v>222980000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319792759</v>
      </c>
      <c r="C24" s="41">
        <f aca="true" t="shared" si="4" ref="C24:K24">SUM(C22:C23)</f>
        <v>298286770</v>
      </c>
      <c r="D24" s="42">
        <f t="shared" si="4"/>
        <v>25874850</v>
      </c>
      <c r="E24" s="40">
        <f t="shared" si="4"/>
        <v>186958000</v>
      </c>
      <c r="F24" s="41">
        <f t="shared" si="4"/>
        <v>245513000</v>
      </c>
      <c r="G24" s="43">
        <f t="shared" si="4"/>
        <v>245513000</v>
      </c>
      <c r="H24" s="44">
        <f t="shared" si="4"/>
        <v>21003293</v>
      </c>
      <c r="I24" s="40">
        <f t="shared" si="4"/>
        <v>198190000</v>
      </c>
      <c r="J24" s="41">
        <f t="shared" si="4"/>
        <v>217174000</v>
      </c>
      <c r="K24" s="43">
        <f t="shared" si="4"/>
        <v>222980000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372344529</v>
      </c>
      <c r="C27" s="7">
        <v>416791177</v>
      </c>
      <c r="D27" s="64">
        <v>593766654</v>
      </c>
      <c r="E27" s="65">
        <v>237974000</v>
      </c>
      <c r="F27" s="7">
        <v>296529000</v>
      </c>
      <c r="G27" s="66">
        <v>296529000</v>
      </c>
      <c r="H27" s="67">
        <v>0</v>
      </c>
      <c r="I27" s="65">
        <v>251224000</v>
      </c>
      <c r="J27" s="7">
        <v>270347000</v>
      </c>
      <c r="K27" s="66">
        <v>276292000</v>
      </c>
    </row>
    <row r="28" spans="1:11" ht="13.5">
      <c r="A28" s="68" t="s">
        <v>30</v>
      </c>
      <c r="B28" s="6">
        <v>372344530</v>
      </c>
      <c r="C28" s="6">
        <v>416791177</v>
      </c>
      <c r="D28" s="23">
        <v>593766654</v>
      </c>
      <c r="E28" s="24">
        <v>237974000</v>
      </c>
      <c r="F28" s="6">
        <v>296529000</v>
      </c>
      <c r="G28" s="25">
        <v>296529000</v>
      </c>
      <c r="H28" s="26">
        <v>0</v>
      </c>
      <c r="I28" s="24">
        <v>251224000</v>
      </c>
      <c r="J28" s="6">
        <v>270347000</v>
      </c>
      <c r="K28" s="25">
        <v>276292000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372344530</v>
      </c>
      <c r="C32" s="7">
        <f aca="true" t="shared" si="5" ref="C32:K32">SUM(C28:C31)</f>
        <v>416791177</v>
      </c>
      <c r="D32" s="64">
        <f t="shared" si="5"/>
        <v>593766654</v>
      </c>
      <c r="E32" s="65">
        <f t="shared" si="5"/>
        <v>237974000</v>
      </c>
      <c r="F32" s="7">
        <f t="shared" si="5"/>
        <v>296529000</v>
      </c>
      <c r="G32" s="66">
        <f t="shared" si="5"/>
        <v>296529000</v>
      </c>
      <c r="H32" s="67">
        <f t="shared" si="5"/>
        <v>0</v>
      </c>
      <c r="I32" s="65">
        <f t="shared" si="5"/>
        <v>251224000</v>
      </c>
      <c r="J32" s="7">
        <f t="shared" si="5"/>
        <v>270347000</v>
      </c>
      <c r="K32" s="66">
        <f t="shared" si="5"/>
        <v>276292000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336130855</v>
      </c>
      <c r="C35" s="6">
        <v>368799611</v>
      </c>
      <c r="D35" s="23">
        <v>330980018</v>
      </c>
      <c r="E35" s="24">
        <v>253315771</v>
      </c>
      <c r="F35" s="6">
        <v>161847771</v>
      </c>
      <c r="G35" s="25">
        <v>161847771</v>
      </c>
      <c r="H35" s="26">
        <v>387571527</v>
      </c>
      <c r="I35" s="24">
        <v>233206673</v>
      </c>
      <c r="J35" s="6">
        <v>205173448</v>
      </c>
      <c r="K35" s="25">
        <v>171875025</v>
      </c>
    </row>
    <row r="36" spans="1:11" ht="13.5">
      <c r="A36" s="22" t="s">
        <v>39</v>
      </c>
      <c r="B36" s="6">
        <v>1793199683</v>
      </c>
      <c r="C36" s="6">
        <v>2135986185</v>
      </c>
      <c r="D36" s="23">
        <v>2096095052</v>
      </c>
      <c r="E36" s="24">
        <v>2552414589</v>
      </c>
      <c r="F36" s="6">
        <v>2076577733</v>
      </c>
      <c r="G36" s="25">
        <v>2076577733</v>
      </c>
      <c r="H36" s="26">
        <v>2384526132</v>
      </c>
      <c r="I36" s="24">
        <v>2451751355</v>
      </c>
      <c r="J36" s="6">
        <v>2668889355</v>
      </c>
      <c r="K36" s="25">
        <v>2891833355</v>
      </c>
    </row>
    <row r="37" spans="1:11" ht="13.5">
      <c r="A37" s="22" t="s">
        <v>40</v>
      </c>
      <c r="B37" s="6">
        <v>227404730</v>
      </c>
      <c r="C37" s="6">
        <v>241159452</v>
      </c>
      <c r="D37" s="23">
        <v>140296965</v>
      </c>
      <c r="E37" s="24">
        <v>100333604</v>
      </c>
      <c r="F37" s="6">
        <v>139943824</v>
      </c>
      <c r="G37" s="25">
        <v>139943824</v>
      </c>
      <c r="H37" s="26">
        <v>255780051</v>
      </c>
      <c r="I37" s="24">
        <v>131666687</v>
      </c>
      <c r="J37" s="6">
        <v>125083352</v>
      </c>
      <c r="K37" s="25">
        <v>118829185</v>
      </c>
    </row>
    <row r="38" spans="1:11" ht="13.5">
      <c r="A38" s="22" t="s">
        <v>41</v>
      </c>
      <c r="B38" s="6">
        <v>29445685</v>
      </c>
      <c r="C38" s="6">
        <v>29497914</v>
      </c>
      <c r="D38" s="23">
        <v>29054416</v>
      </c>
      <c r="E38" s="24">
        <v>23643431</v>
      </c>
      <c r="F38" s="6">
        <v>23643431</v>
      </c>
      <c r="G38" s="25">
        <v>23643431</v>
      </c>
      <c r="H38" s="26">
        <v>42735349</v>
      </c>
      <c r="I38" s="24">
        <v>30782719</v>
      </c>
      <c r="J38" s="6">
        <v>32629682</v>
      </c>
      <c r="K38" s="25">
        <v>34587463</v>
      </c>
    </row>
    <row r="39" spans="1:11" ht="13.5">
      <c r="A39" s="22" t="s">
        <v>42</v>
      </c>
      <c r="B39" s="6">
        <v>1872480123</v>
      </c>
      <c r="C39" s="6">
        <v>2234128430</v>
      </c>
      <c r="D39" s="23">
        <v>2257723689</v>
      </c>
      <c r="E39" s="24">
        <v>2681753324</v>
      </c>
      <c r="F39" s="6">
        <v>2074838249</v>
      </c>
      <c r="G39" s="25">
        <v>2074838249</v>
      </c>
      <c r="H39" s="26">
        <v>2473582259</v>
      </c>
      <c r="I39" s="24">
        <v>2522508622</v>
      </c>
      <c r="J39" s="6">
        <v>2716349768</v>
      </c>
      <c r="K39" s="25">
        <v>2910291731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319259006</v>
      </c>
      <c r="C42" s="6">
        <v>385531159</v>
      </c>
      <c r="D42" s="23">
        <v>384423352</v>
      </c>
      <c r="E42" s="24">
        <v>186958012</v>
      </c>
      <c r="F42" s="6">
        <v>186523000</v>
      </c>
      <c r="G42" s="25">
        <v>186523000</v>
      </c>
      <c r="H42" s="26">
        <v>409907720</v>
      </c>
      <c r="I42" s="24">
        <v>196674372</v>
      </c>
      <c r="J42" s="6">
        <v>212796900</v>
      </c>
      <c r="K42" s="25">
        <v>211995500</v>
      </c>
    </row>
    <row r="43" spans="1:11" ht="13.5">
      <c r="A43" s="22" t="s">
        <v>45</v>
      </c>
      <c r="B43" s="6">
        <v>-372077866</v>
      </c>
      <c r="C43" s="6">
        <v>-416620352</v>
      </c>
      <c r="D43" s="23">
        <v>-341976525</v>
      </c>
      <c r="E43" s="24">
        <v>-237974000</v>
      </c>
      <c r="F43" s="6">
        <v>-237974000</v>
      </c>
      <c r="G43" s="25">
        <v>-237974000</v>
      </c>
      <c r="H43" s="26">
        <v>-382216091</v>
      </c>
      <c r="I43" s="24">
        <v>-251223980</v>
      </c>
      <c r="J43" s="6">
        <v>-270347000</v>
      </c>
      <c r="K43" s="25">
        <v>-276292000</v>
      </c>
    </row>
    <row r="44" spans="1:11" ht="13.5">
      <c r="A44" s="22" t="s">
        <v>46</v>
      </c>
      <c r="B44" s="6">
        <v>-1439667</v>
      </c>
      <c r="C44" s="6">
        <v>-1684941</v>
      </c>
      <c r="D44" s="23">
        <v>-1370528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238328410</v>
      </c>
      <c r="C45" s="7">
        <v>205554277</v>
      </c>
      <c r="D45" s="64">
        <v>246627325</v>
      </c>
      <c r="E45" s="65">
        <v>65533884</v>
      </c>
      <c r="F45" s="7">
        <v>154103276</v>
      </c>
      <c r="G45" s="66">
        <v>154103276</v>
      </c>
      <c r="H45" s="67">
        <v>274318977</v>
      </c>
      <c r="I45" s="65">
        <v>125778392</v>
      </c>
      <c r="J45" s="7">
        <v>68228292</v>
      </c>
      <c r="K45" s="66">
        <v>3931792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238328411</v>
      </c>
      <c r="C48" s="6">
        <v>205554277</v>
      </c>
      <c r="D48" s="23">
        <v>246627348</v>
      </c>
      <c r="E48" s="24">
        <v>103230798</v>
      </c>
      <c r="F48" s="6">
        <v>103240798</v>
      </c>
      <c r="G48" s="25">
        <v>103240798</v>
      </c>
      <c r="H48" s="26">
        <v>274318977</v>
      </c>
      <c r="I48" s="24">
        <v>143666478</v>
      </c>
      <c r="J48" s="6">
        <v>123666478</v>
      </c>
      <c r="K48" s="25">
        <v>98666478</v>
      </c>
    </row>
    <row r="49" spans="1:11" ht="13.5">
      <c r="A49" s="22" t="s">
        <v>50</v>
      </c>
      <c r="B49" s="6">
        <f>+B75</f>
        <v>239765284.42080995</v>
      </c>
      <c r="C49" s="6">
        <f aca="true" t="shared" si="6" ref="C49:K49">+C75</f>
        <v>167144170.52345425</v>
      </c>
      <c r="D49" s="23">
        <f t="shared" si="6"/>
        <v>93828150.45707345</v>
      </c>
      <c r="E49" s="24">
        <f t="shared" si="6"/>
        <v>-49751388.42156166</v>
      </c>
      <c r="F49" s="6">
        <f t="shared" si="6"/>
        <v>128072908</v>
      </c>
      <c r="G49" s="25">
        <f t="shared" si="6"/>
        <v>128072908</v>
      </c>
      <c r="H49" s="26">
        <f t="shared" si="6"/>
        <v>225604359.93261212</v>
      </c>
      <c r="I49" s="24">
        <f t="shared" si="6"/>
        <v>105970725.51098329</v>
      </c>
      <c r="J49" s="6">
        <f t="shared" si="6"/>
        <v>101771815.29021221</v>
      </c>
      <c r="K49" s="25">
        <f t="shared" si="6"/>
        <v>97377876.98437564</v>
      </c>
    </row>
    <row r="50" spans="1:11" ht="13.5">
      <c r="A50" s="34" t="s">
        <v>51</v>
      </c>
      <c r="B50" s="7">
        <f>+B48-B49</f>
        <v>-1436873.4208099544</v>
      </c>
      <c r="C50" s="7">
        <f aca="true" t="shared" si="7" ref="C50:K50">+C48-C49</f>
        <v>38410106.47654575</v>
      </c>
      <c r="D50" s="64">
        <f t="shared" si="7"/>
        <v>152799197.54292655</v>
      </c>
      <c r="E50" s="65">
        <f t="shared" si="7"/>
        <v>152982186.42156166</v>
      </c>
      <c r="F50" s="7">
        <f t="shared" si="7"/>
        <v>-24832110</v>
      </c>
      <c r="G50" s="66">
        <f t="shared" si="7"/>
        <v>-24832110</v>
      </c>
      <c r="H50" s="67">
        <f t="shared" si="7"/>
        <v>48714617.06738788</v>
      </c>
      <c r="I50" s="65">
        <f t="shared" si="7"/>
        <v>37695752.48901671</v>
      </c>
      <c r="J50" s="7">
        <f t="shared" si="7"/>
        <v>21894662.709787786</v>
      </c>
      <c r="K50" s="66">
        <f t="shared" si="7"/>
        <v>1288601.0156243593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1793199682</v>
      </c>
      <c r="C53" s="6">
        <v>2135986167</v>
      </c>
      <c r="D53" s="23">
        <v>2095589568</v>
      </c>
      <c r="E53" s="24">
        <v>2552414589</v>
      </c>
      <c r="F53" s="6">
        <v>2078561733</v>
      </c>
      <c r="G53" s="25">
        <v>2078561733</v>
      </c>
      <c r="H53" s="26">
        <v>2536980030</v>
      </c>
      <c r="I53" s="24">
        <v>2451751354</v>
      </c>
      <c r="J53" s="6">
        <v>2668889355</v>
      </c>
      <c r="K53" s="25">
        <v>2891833355</v>
      </c>
    </row>
    <row r="54" spans="1:11" ht="13.5">
      <c r="A54" s="22" t="s">
        <v>101</v>
      </c>
      <c r="B54" s="6">
        <v>46226110</v>
      </c>
      <c r="C54" s="6">
        <v>56445207</v>
      </c>
      <c r="D54" s="23">
        <v>54746765</v>
      </c>
      <c r="E54" s="24">
        <v>51016000</v>
      </c>
      <c r="F54" s="6">
        <v>49032000</v>
      </c>
      <c r="G54" s="25">
        <v>49032000</v>
      </c>
      <c r="H54" s="26">
        <v>55181711</v>
      </c>
      <c r="I54" s="24">
        <v>53034000</v>
      </c>
      <c r="J54" s="6">
        <v>53173000</v>
      </c>
      <c r="K54" s="25">
        <v>53312000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1240000</v>
      </c>
      <c r="F55" s="6">
        <v>90000</v>
      </c>
      <c r="G55" s="25">
        <v>90000</v>
      </c>
      <c r="H55" s="26">
        <v>0</v>
      </c>
      <c r="I55" s="24">
        <v>32000000</v>
      </c>
      <c r="J55" s="6">
        <v>34913000</v>
      </c>
      <c r="K55" s="25">
        <v>35057000</v>
      </c>
    </row>
    <row r="56" spans="1:11" ht="13.5">
      <c r="A56" s="22" t="s">
        <v>55</v>
      </c>
      <c r="B56" s="6">
        <v>0</v>
      </c>
      <c r="C56" s="6">
        <v>40540347</v>
      </c>
      <c r="D56" s="23">
        <v>0</v>
      </c>
      <c r="E56" s="24">
        <v>35114000</v>
      </c>
      <c r="F56" s="6">
        <v>58085000</v>
      </c>
      <c r="G56" s="25">
        <v>58085000</v>
      </c>
      <c r="H56" s="26">
        <v>0</v>
      </c>
      <c r="I56" s="24">
        <v>28930000</v>
      </c>
      <c r="J56" s="6">
        <v>36683000</v>
      </c>
      <c r="K56" s="25">
        <v>48010000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468992</v>
      </c>
      <c r="C62" s="92">
        <v>497132</v>
      </c>
      <c r="D62" s="93">
        <v>526959</v>
      </c>
      <c r="E62" s="91">
        <v>0</v>
      </c>
      <c r="F62" s="92">
        <v>586810</v>
      </c>
      <c r="G62" s="93">
        <v>586810</v>
      </c>
      <c r="H62" s="94">
        <v>616736</v>
      </c>
      <c r="I62" s="91">
        <v>653740</v>
      </c>
      <c r="J62" s="92">
        <v>692964</v>
      </c>
      <c r="K62" s="93">
        <v>734542</v>
      </c>
    </row>
    <row r="63" spans="1:11" ht="13.5">
      <c r="A63" s="90" t="s">
        <v>61</v>
      </c>
      <c r="B63" s="91">
        <v>39712</v>
      </c>
      <c r="C63" s="92">
        <v>42095</v>
      </c>
      <c r="D63" s="93">
        <v>44620</v>
      </c>
      <c r="E63" s="91">
        <v>20351</v>
      </c>
      <c r="F63" s="92">
        <v>50135</v>
      </c>
      <c r="G63" s="93">
        <v>50135</v>
      </c>
      <c r="H63" s="94">
        <v>53144</v>
      </c>
      <c r="I63" s="91">
        <v>56332</v>
      </c>
      <c r="J63" s="92">
        <v>59712</v>
      </c>
      <c r="K63" s="93">
        <v>63295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-0.30351013356858886</v>
      </c>
      <c r="C70" s="5">
        <f aca="true" t="shared" si="8" ref="C70:K70">IF(ISERROR(C71/C72),0,(C71/C72))</f>
        <v>0.3617158433337876</v>
      </c>
      <c r="D70" s="5">
        <f t="shared" si="8"/>
        <v>0.43124915514709733</v>
      </c>
      <c r="E70" s="5">
        <f t="shared" si="8"/>
        <v>1.0000001294037721</v>
      </c>
      <c r="F70" s="5">
        <f t="shared" si="8"/>
        <v>0</v>
      </c>
      <c r="G70" s="5">
        <f t="shared" si="8"/>
        <v>0</v>
      </c>
      <c r="H70" s="5">
        <f t="shared" si="8"/>
        <v>0.17016165821645862</v>
      </c>
      <c r="I70" s="5">
        <f t="shared" si="8"/>
        <v>0.16994430749566328</v>
      </c>
      <c r="J70" s="5">
        <f t="shared" si="8"/>
        <v>0.16351598837209302</v>
      </c>
      <c r="K70" s="5">
        <f t="shared" si="8"/>
        <v>0.16345637167775803</v>
      </c>
    </row>
    <row r="71" spans="1:11" ht="12.75" hidden="1">
      <c r="A71" s="1" t="s">
        <v>107</v>
      </c>
      <c r="B71" s="1">
        <f>+B83</f>
        <v>-17940372</v>
      </c>
      <c r="C71" s="1">
        <f aca="true" t="shared" si="9" ref="C71:K71">+C83</f>
        <v>22392449</v>
      </c>
      <c r="D71" s="1">
        <f t="shared" si="9"/>
        <v>40835431</v>
      </c>
      <c r="E71" s="1">
        <f t="shared" si="9"/>
        <v>61822008</v>
      </c>
      <c r="F71" s="1">
        <f t="shared" si="9"/>
        <v>10116998</v>
      </c>
      <c r="G71" s="1">
        <f t="shared" si="9"/>
        <v>10116998</v>
      </c>
      <c r="H71" s="1">
        <f t="shared" si="9"/>
        <v>12579302</v>
      </c>
      <c r="I71" s="1">
        <f t="shared" si="9"/>
        <v>11168400</v>
      </c>
      <c r="J71" s="1">
        <f t="shared" si="9"/>
        <v>11249900</v>
      </c>
      <c r="K71" s="1">
        <f t="shared" si="9"/>
        <v>11863500</v>
      </c>
    </row>
    <row r="72" spans="1:11" ht="12.75" hidden="1">
      <c r="A72" s="1" t="s">
        <v>108</v>
      </c>
      <c r="B72" s="1">
        <f>+B77</f>
        <v>59109631</v>
      </c>
      <c r="C72" s="1">
        <f aca="true" t="shared" si="10" ref="C72:K72">+C77</f>
        <v>61906188</v>
      </c>
      <c r="D72" s="1">
        <f t="shared" si="10"/>
        <v>94691040</v>
      </c>
      <c r="E72" s="1">
        <f t="shared" si="10"/>
        <v>61822000</v>
      </c>
      <c r="F72" s="1">
        <f t="shared" si="10"/>
        <v>0</v>
      </c>
      <c r="G72" s="1">
        <f t="shared" si="10"/>
        <v>0</v>
      </c>
      <c r="H72" s="1">
        <f t="shared" si="10"/>
        <v>73925596</v>
      </c>
      <c r="I72" s="1">
        <f t="shared" si="10"/>
        <v>65718000</v>
      </c>
      <c r="J72" s="1">
        <f t="shared" si="10"/>
        <v>68800000</v>
      </c>
      <c r="K72" s="1">
        <f t="shared" si="10"/>
        <v>72579000</v>
      </c>
    </row>
    <row r="73" spans="1:11" ht="12.75" hidden="1">
      <c r="A73" s="1" t="s">
        <v>109</v>
      </c>
      <c r="B73" s="1">
        <f>+B74</f>
        <v>18890701.333333332</v>
      </c>
      <c r="C73" s="1">
        <f aca="true" t="shared" si="11" ref="C73:K73">+(C78+C80+C81+C82)-(B78+B80+B81+B82)</f>
        <v>68406414</v>
      </c>
      <c r="D73" s="1">
        <f t="shared" si="11"/>
        <v>-79005589</v>
      </c>
      <c r="E73" s="1">
        <f t="shared" si="11"/>
        <v>70676684</v>
      </c>
      <c r="F73" s="1">
        <f>+(F78+F80+F81+F82)-(D78+D80+D81+D82)</f>
        <v>-20801316</v>
      </c>
      <c r="G73" s="1">
        <f>+(G78+G80+G81+G82)-(D78+D80+D81+D82)</f>
        <v>-20801316</v>
      </c>
      <c r="H73" s="1">
        <f>+(H78+H80+H81+H82)-(D78+D80+D81+D82)</f>
        <v>28177875</v>
      </c>
      <c r="I73" s="1">
        <f>+(I78+I80+I81+I82)-(E78+E80+E81+E82)</f>
        <v>-65241940</v>
      </c>
      <c r="J73" s="1">
        <f t="shared" si="11"/>
        <v>-7798367</v>
      </c>
      <c r="K73" s="1">
        <f t="shared" si="11"/>
        <v>-8075308</v>
      </c>
    </row>
    <row r="74" spans="1:11" ht="12.75" hidden="1">
      <c r="A74" s="1" t="s">
        <v>110</v>
      </c>
      <c r="B74" s="1">
        <f>+TREND(C74:E74)</f>
        <v>18890701.333333332</v>
      </c>
      <c r="C74" s="1">
        <f>+C73</f>
        <v>68406414</v>
      </c>
      <c r="D74" s="1">
        <f aca="true" t="shared" si="12" ref="D74:K74">+D73</f>
        <v>-79005589</v>
      </c>
      <c r="E74" s="1">
        <f t="shared" si="12"/>
        <v>70676684</v>
      </c>
      <c r="F74" s="1">
        <f t="shared" si="12"/>
        <v>-20801316</v>
      </c>
      <c r="G74" s="1">
        <f t="shared" si="12"/>
        <v>-20801316</v>
      </c>
      <c r="H74" s="1">
        <f t="shared" si="12"/>
        <v>28177875</v>
      </c>
      <c r="I74" s="1">
        <f t="shared" si="12"/>
        <v>-65241940</v>
      </c>
      <c r="J74" s="1">
        <f t="shared" si="12"/>
        <v>-7798367</v>
      </c>
      <c r="K74" s="1">
        <f t="shared" si="12"/>
        <v>-8075308</v>
      </c>
    </row>
    <row r="75" spans="1:11" ht="12.75" hidden="1">
      <c r="A75" s="1" t="s">
        <v>111</v>
      </c>
      <c r="B75" s="1">
        <f>+B84-(((B80+B81+B78)*B70)-B79)</f>
        <v>239765284.42080995</v>
      </c>
      <c r="C75" s="1">
        <f aca="true" t="shared" si="13" ref="C75:K75">+C84-(((C80+C81+C78)*C70)-C79)</f>
        <v>167144170.52345425</v>
      </c>
      <c r="D75" s="1">
        <f t="shared" si="13"/>
        <v>93828150.45707345</v>
      </c>
      <c r="E75" s="1">
        <f t="shared" si="13"/>
        <v>-49751388.42156166</v>
      </c>
      <c r="F75" s="1">
        <f t="shared" si="13"/>
        <v>128072908</v>
      </c>
      <c r="G75" s="1">
        <f t="shared" si="13"/>
        <v>128072908</v>
      </c>
      <c r="H75" s="1">
        <f t="shared" si="13"/>
        <v>225604359.93261212</v>
      </c>
      <c r="I75" s="1">
        <f t="shared" si="13"/>
        <v>105970725.51098329</v>
      </c>
      <c r="J75" s="1">
        <f t="shared" si="13"/>
        <v>101771815.29021221</v>
      </c>
      <c r="K75" s="1">
        <f t="shared" si="13"/>
        <v>97377876.98437564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59109631</v>
      </c>
      <c r="C77" s="3">
        <v>61906188</v>
      </c>
      <c r="D77" s="3">
        <v>94691040</v>
      </c>
      <c r="E77" s="3">
        <v>61822000</v>
      </c>
      <c r="F77" s="3">
        <v>0</v>
      </c>
      <c r="G77" s="3">
        <v>0</v>
      </c>
      <c r="H77" s="3">
        <v>73925596</v>
      </c>
      <c r="I77" s="3">
        <v>65718000</v>
      </c>
      <c r="J77" s="3">
        <v>68800000</v>
      </c>
      <c r="K77" s="3">
        <v>72579000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212447107</v>
      </c>
      <c r="C79" s="3">
        <v>224444980</v>
      </c>
      <c r="D79" s="3">
        <v>128072908</v>
      </c>
      <c r="E79" s="3">
        <v>100333604</v>
      </c>
      <c r="F79" s="3">
        <v>128072908</v>
      </c>
      <c r="G79" s="3">
        <v>128072908</v>
      </c>
      <c r="H79" s="3">
        <v>243911400</v>
      </c>
      <c r="I79" s="3">
        <v>120389316</v>
      </c>
      <c r="J79" s="3">
        <v>114369850</v>
      </c>
      <c r="K79" s="3">
        <v>108651358</v>
      </c>
    </row>
    <row r="80" spans="1:11" ht="12.75" hidden="1">
      <c r="A80" s="2" t="s">
        <v>67</v>
      </c>
      <c r="B80" s="3">
        <v>46776774</v>
      </c>
      <c r="C80" s="3">
        <v>45821313</v>
      </c>
      <c r="D80" s="3">
        <v>49337408</v>
      </c>
      <c r="E80" s="3">
        <v>150084973</v>
      </c>
      <c r="F80" s="3">
        <v>58606973</v>
      </c>
      <c r="G80" s="3">
        <v>58606973</v>
      </c>
      <c r="H80" s="3">
        <v>47107071</v>
      </c>
      <c r="I80" s="3">
        <v>56275696</v>
      </c>
      <c r="J80" s="3">
        <v>49905696</v>
      </c>
      <c r="K80" s="3">
        <v>43187336</v>
      </c>
    </row>
    <row r="81" spans="1:11" ht="12.75" hidden="1">
      <c r="A81" s="2" t="s">
        <v>68</v>
      </c>
      <c r="B81" s="3">
        <v>43230690</v>
      </c>
      <c r="C81" s="3">
        <v>112592565</v>
      </c>
      <c r="D81" s="3">
        <v>30070881</v>
      </c>
      <c r="E81" s="3">
        <v>0</v>
      </c>
      <c r="F81" s="3">
        <v>0</v>
      </c>
      <c r="G81" s="3">
        <v>0</v>
      </c>
      <c r="H81" s="3">
        <v>60479093</v>
      </c>
      <c r="I81" s="3">
        <v>28567337</v>
      </c>
      <c r="J81" s="3">
        <v>27138970</v>
      </c>
      <c r="K81" s="3">
        <v>25782022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-17940372</v>
      </c>
      <c r="C83" s="3">
        <v>22392449</v>
      </c>
      <c r="D83" s="3">
        <v>40835431</v>
      </c>
      <c r="E83" s="3">
        <v>61822008</v>
      </c>
      <c r="F83" s="3">
        <v>10116998</v>
      </c>
      <c r="G83" s="3">
        <v>10116998</v>
      </c>
      <c r="H83" s="3">
        <v>12579302</v>
      </c>
      <c r="I83" s="3">
        <v>11168400</v>
      </c>
      <c r="J83" s="3">
        <v>11249900</v>
      </c>
      <c r="K83" s="3">
        <v>11863500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22556962</v>
      </c>
      <c r="C5" s="6">
        <v>28391580</v>
      </c>
      <c r="D5" s="23">
        <v>38825131</v>
      </c>
      <c r="E5" s="24">
        <v>44014234</v>
      </c>
      <c r="F5" s="6">
        <v>28259121</v>
      </c>
      <c r="G5" s="25">
        <v>28259121</v>
      </c>
      <c r="H5" s="26">
        <v>0</v>
      </c>
      <c r="I5" s="24">
        <v>47227273</v>
      </c>
      <c r="J5" s="6">
        <v>49824773</v>
      </c>
      <c r="K5" s="25">
        <v>52614960</v>
      </c>
    </row>
    <row r="6" spans="1:11" ht="13.5">
      <c r="A6" s="22" t="s">
        <v>18</v>
      </c>
      <c r="B6" s="6">
        <v>117985812</v>
      </c>
      <c r="C6" s="6">
        <v>186168016</v>
      </c>
      <c r="D6" s="23">
        <v>120093865</v>
      </c>
      <c r="E6" s="24">
        <v>143552593</v>
      </c>
      <c r="F6" s="6">
        <v>124356241</v>
      </c>
      <c r="G6" s="25">
        <v>124356241</v>
      </c>
      <c r="H6" s="26">
        <v>0</v>
      </c>
      <c r="I6" s="24">
        <v>158191432</v>
      </c>
      <c r="J6" s="6">
        <v>169198961</v>
      </c>
      <c r="K6" s="25">
        <v>181223925</v>
      </c>
    </row>
    <row r="7" spans="1:11" ht="13.5">
      <c r="A7" s="22" t="s">
        <v>19</v>
      </c>
      <c r="B7" s="6">
        <v>408648</v>
      </c>
      <c r="C7" s="6">
        <v>0</v>
      </c>
      <c r="D7" s="23">
        <v>0</v>
      </c>
      <c r="E7" s="24">
        <v>42010</v>
      </c>
      <c r="F7" s="6">
        <v>71335</v>
      </c>
      <c r="G7" s="25">
        <v>71335</v>
      </c>
      <c r="H7" s="26">
        <v>0</v>
      </c>
      <c r="I7" s="24">
        <v>52076</v>
      </c>
      <c r="J7" s="6">
        <v>54941</v>
      </c>
      <c r="K7" s="25">
        <v>58017</v>
      </c>
    </row>
    <row r="8" spans="1:11" ht="13.5">
      <c r="A8" s="22" t="s">
        <v>20</v>
      </c>
      <c r="B8" s="6">
        <v>64853534</v>
      </c>
      <c r="C8" s="6">
        <v>64841000</v>
      </c>
      <c r="D8" s="23">
        <v>67576042</v>
      </c>
      <c r="E8" s="24">
        <v>72129000</v>
      </c>
      <c r="F8" s="6">
        <v>72129000</v>
      </c>
      <c r="G8" s="25">
        <v>72129000</v>
      </c>
      <c r="H8" s="26">
        <v>0</v>
      </c>
      <c r="I8" s="24">
        <v>99586000</v>
      </c>
      <c r="J8" s="6">
        <v>109037000</v>
      </c>
      <c r="K8" s="25">
        <v>116265000</v>
      </c>
    </row>
    <row r="9" spans="1:11" ht="13.5">
      <c r="A9" s="22" t="s">
        <v>21</v>
      </c>
      <c r="B9" s="6">
        <v>21921653</v>
      </c>
      <c r="C9" s="6">
        <v>23479894</v>
      </c>
      <c r="D9" s="23">
        <v>22923628</v>
      </c>
      <c r="E9" s="24">
        <v>24348734</v>
      </c>
      <c r="F9" s="6">
        <v>65795594</v>
      </c>
      <c r="G9" s="25">
        <v>65795594</v>
      </c>
      <c r="H9" s="26">
        <v>0</v>
      </c>
      <c r="I9" s="24">
        <v>27308945</v>
      </c>
      <c r="J9" s="6">
        <v>28810937</v>
      </c>
      <c r="K9" s="25">
        <v>30424351</v>
      </c>
    </row>
    <row r="10" spans="1:11" ht="25.5">
      <c r="A10" s="27" t="s">
        <v>100</v>
      </c>
      <c r="B10" s="28">
        <f>SUM(B5:B9)</f>
        <v>227726609</v>
      </c>
      <c r="C10" s="29">
        <f aca="true" t="shared" si="0" ref="C10:K10">SUM(C5:C9)</f>
        <v>302880490</v>
      </c>
      <c r="D10" s="30">
        <f t="shared" si="0"/>
        <v>249418666</v>
      </c>
      <c r="E10" s="28">
        <f t="shared" si="0"/>
        <v>284086571</v>
      </c>
      <c r="F10" s="29">
        <f t="shared" si="0"/>
        <v>290611291</v>
      </c>
      <c r="G10" s="31">
        <f t="shared" si="0"/>
        <v>290611291</v>
      </c>
      <c r="H10" s="32">
        <f t="shared" si="0"/>
        <v>0</v>
      </c>
      <c r="I10" s="28">
        <f t="shared" si="0"/>
        <v>332365726</v>
      </c>
      <c r="J10" s="29">
        <f t="shared" si="0"/>
        <v>356926612</v>
      </c>
      <c r="K10" s="31">
        <f t="shared" si="0"/>
        <v>380586253</v>
      </c>
    </row>
    <row r="11" spans="1:11" ht="13.5">
      <c r="A11" s="22" t="s">
        <v>22</v>
      </c>
      <c r="B11" s="6">
        <v>101479773</v>
      </c>
      <c r="C11" s="6">
        <v>100461193</v>
      </c>
      <c r="D11" s="23">
        <v>106524946</v>
      </c>
      <c r="E11" s="24">
        <v>115882552</v>
      </c>
      <c r="F11" s="6">
        <v>124162373</v>
      </c>
      <c r="G11" s="25">
        <v>124162373</v>
      </c>
      <c r="H11" s="26">
        <v>0</v>
      </c>
      <c r="I11" s="24">
        <v>131000000</v>
      </c>
      <c r="J11" s="6">
        <v>138205000</v>
      </c>
      <c r="K11" s="25">
        <v>145944480</v>
      </c>
    </row>
    <row r="12" spans="1:11" ht="13.5">
      <c r="A12" s="22" t="s">
        <v>23</v>
      </c>
      <c r="B12" s="6">
        <v>7086023</v>
      </c>
      <c r="C12" s="6">
        <v>8398039</v>
      </c>
      <c r="D12" s="23">
        <v>8099553</v>
      </c>
      <c r="E12" s="24">
        <v>8194090</v>
      </c>
      <c r="F12" s="6">
        <v>9365307</v>
      </c>
      <c r="G12" s="25">
        <v>9365307</v>
      </c>
      <c r="H12" s="26">
        <v>0</v>
      </c>
      <c r="I12" s="24">
        <v>10650602</v>
      </c>
      <c r="J12" s="6">
        <v>11236385</v>
      </c>
      <c r="K12" s="25">
        <v>11865622</v>
      </c>
    </row>
    <row r="13" spans="1:11" ht="13.5">
      <c r="A13" s="22" t="s">
        <v>101</v>
      </c>
      <c r="B13" s="6">
        <v>43797035</v>
      </c>
      <c r="C13" s="6">
        <v>22500000</v>
      </c>
      <c r="D13" s="23">
        <v>21975817</v>
      </c>
      <c r="E13" s="24">
        <v>26286258</v>
      </c>
      <c r="F13" s="6">
        <v>26286258</v>
      </c>
      <c r="G13" s="25">
        <v>26286258</v>
      </c>
      <c r="H13" s="26">
        <v>0</v>
      </c>
      <c r="I13" s="24">
        <v>27290363</v>
      </c>
      <c r="J13" s="6">
        <v>28258799</v>
      </c>
      <c r="K13" s="25">
        <v>29765536</v>
      </c>
    </row>
    <row r="14" spans="1:11" ht="13.5">
      <c r="A14" s="22" t="s">
        <v>24</v>
      </c>
      <c r="B14" s="6">
        <v>14623173</v>
      </c>
      <c r="C14" s="6">
        <v>837832</v>
      </c>
      <c r="D14" s="23">
        <v>11658490</v>
      </c>
      <c r="E14" s="24">
        <v>7404634</v>
      </c>
      <c r="F14" s="6">
        <v>14938714</v>
      </c>
      <c r="G14" s="25">
        <v>14938714</v>
      </c>
      <c r="H14" s="26">
        <v>0</v>
      </c>
      <c r="I14" s="24">
        <v>9500000</v>
      </c>
      <c r="J14" s="6">
        <v>10022500</v>
      </c>
      <c r="K14" s="25">
        <v>10583760</v>
      </c>
    </row>
    <row r="15" spans="1:11" ht="13.5">
      <c r="A15" s="22" t="s">
        <v>25</v>
      </c>
      <c r="B15" s="6">
        <v>74618623</v>
      </c>
      <c r="C15" s="6">
        <v>69907947</v>
      </c>
      <c r="D15" s="23">
        <v>72831559</v>
      </c>
      <c r="E15" s="24">
        <v>79107430</v>
      </c>
      <c r="F15" s="6">
        <v>52178429</v>
      </c>
      <c r="G15" s="25">
        <v>52178429</v>
      </c>
      <c r="H15" s="26">
        <v>0</v>
      </c>
      <c r="I15" s="24">
        <v>107354981</v>
      </c>
      <c r="J15" s="6">
        <v>134986635</v>
      </c>
      <c r="K15" s="25">
        <v>134514558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103677764</v>
      </c>
      <c r="C17" s="6">
        <v>139893087</v>
      </c>
      <c r="D17" s="23">
        <v>17589414</v>
      </c>
      <c r="E17" s="24">
        <v>48938646</v>
      </c>
      <c r="F17" s="6">
        <v>95666757</v>
      </c>
      <c r="G17" s="25">
        <v>95666757</v>
      </c>
      <c r="H17" s="26">
        <v>0</v>
      </c>
      <c r="I17" s="24">
        <v>78150994</v>
      </c>
      <c r="J17" s="6">
        <v>62941047</v>
      </c>
      <c r="K17" s="25">
        <v>66176946</v>
      </c>
    </row>
    <row r="18" spans="1:11" ht="13.5">
      <c r="A18" s="34" t="s">
        <v>28</v>
      </c>
      <c r="B18" s="35">
        <f>SUM(B11:B17)</f>
        <v>345282391</v>
      </c>
      <c r="C18" s="36">
        <f aca="true" t="shared" si="1" ref="C18:K18">SUM(C11:C17)</f>
        <v>341998098</v>
      </c>
      <c r="D18" s="37">
        <f t="shared" si="1"/>
        <v>238679779</v>
      </c>
      <c r="E18" s="35">
        <f t="shared" si="1"/>
        <v>285813610</v>
      </c>
      <c r="F18" s="36">
        <f t="shared" si="1"/>
        <v>322597838</v>
      </c>
      <c r="G18" s="38">
        <f t="shared" si="1"/>
        <v>322597838</v>
      </c>
      <c r="H18" s="39">
        <f t="shared" si="1"/>
        <v>0</v>
      </c>
      <c r="I18" s="35">
        <f t="shared" si="1"/>
        <v>363946940</v>
      </c>
      <c r="J18" s="36">
        <f t="shared" si="1"/>
        <v>385650366</v>
      </c>
      <c r="K18" s="38">
        <f t="shared" si="1"/>
        <v>398850902</v>
      </c>
    </row>
    <row r="19" spans="1:11" ht="13.5">
      <c r="A19" s="34" t="s">
        <v>29</v>
      </c>
      <c r="B19" s="40">
        <f>+B10-B18</f>
        <v>-117555782</v>
      </c>
      <c r="C19" s="41">
        <f aca="true" t="shared" si="2" ref="C19:K19">+C10-C18</f>
        <v>-39117608</v>
      </c>
      <c r="D19" s="42">
        <f t="shared" si="2"/>
        <v>10738887</v>
      </c>
      <c r="E19" s="40">
        <f t="shared" si="2"/>
        <v>-1727039</v>
      </c>
      <c r="F19" s="41">
        <f t="shared" si="2"/>
        <v>-31986547</v>
      </c>
      <c r="G19" s="43">
        <f t="shared" si="2"/>
        <v>-31986547</v>
      </c>
      <c r="H19" s="44">
        <f t="shared" si="2"/>
        <v>0</v>
      </c>
      <c r="I19" s="40">
        <f t="shared" si="2"/>
        <v>-31581214</v>
      </c>
      <c r="J19" s="41">
        <f t="shared" si="2"/>
        <v>-28723754</v>
      </c>
      <c r="K19" s="43">
        <f t="shared" si="2"/>
        <v>-18264649</v>
      </c>
    </row>
    <row r="20" spans="1:11" ht="13.5">
      <c r="A20" s="22" t="s">
        <v>30</v>
      </c>
      <c r="B20" s="24">
        <v>6593819</v>
      </c>
      <c r="C20" s="6">
        <v>29172000</v>
      </c>
      <c r="D20" s="23">
        <v>28714000</v>
      </c>
      <c r="E20" s="24">
        <v>33759000</v>
      </c>
      <c r="F20" s="6">
        <v>33759000</v>
      </c>
      <c r="G20" s="25">
        <v>33759000</v>
      </c>
      <c r="H20" s="26">
        <v>0</v>
      </c>
      <c r="I20" s="24">
        <v>32612000</v>
      </c>
      <c r="J20" s="6">
        <v>33228000</v>
      </c>
      <c r="K20" s="25">
        <v>34932000</v>
      </c>
    </row>
    <row r="21" spans="1:11" ht="13.5">
      <c r="A21" s="22" t="s">
        <v>102</v>
      </c>
      <c r="B21" s="45">
        <v>4050000</v>
      </c>
      <c r="C21" s="46">
        <v>27000000</v>
      </c>
      <c r="D21" s="47">
        <v>47000000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-106911963</v>
      </c>
      <c r="C22" s="52">
        <f aca="true" t="shared" si="3" ref="C22:K22">SUM(C19:C21)</f>
        <v>17054392</v>
      </c>
      <c r="D22" s="53">
        <f t="shared" si="3"/>
        <v>86452887</v>
      </c>
      <c r="E22" s="51">
        <f t="shared" si="3"/>
        <v>32031961</v>
      </c>
      <c r="F22" s="52">
        <f t="shared" si="3"/>
        <v>1772453</v>
      </c>
      <c r="G22" s="54">
        <f t="shared" si="3"/>
        <v>1772453</v>
      </c>
      <c r="H22" s="55">
        <f t="shared" si="3"/>
        <v>0</v>
      </c>
      <c r="I22" s="51">
        <f t="shared" si="3"/>
        <v>1030786</v>
      </c>
      <c r="J22" s="52">
        <f t="shared" si="3"/>
        <v>4504246</v>
      </c>
      <c r="K22" s="54">
        <f t="shared" si="3"/>
        <v>16667351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-106911963</v>
      </c>
      <c r="C24" s="41">
        <f aca="true" t="shared" si="4" ref="C24:K24">SUM(C22:C23)</f>
        <v>17054392</v>
      </c>
      <c r="D24" s="42">
        <f t="shared" si="4"/>
        <v>86452887</v>
      </c>
      <c r="E24" s="40">
        <f t="shared" si="4"/>
        <v>32031961</v>
      </c>
      <c r="F24" s="41">
        <f t="shared" si="4"/>
        <v>1772453</v>
      </c>
      <c r="G24" s="43">
        <f t="shared" si="4"/>
        <v>1772453</v>
      </c>
      <c r="H24" s="44">
        <f t="shared" si="4"/>
        <v>0</v>
      </c>
      <c r="I24" s="40">
        <f t="shared" si="4"/>
        <v>1030786</v>
      </c>
      <c r="J24" s="41">
        <f t="shared" si="4"/>
        <v>4504246</v>
      </c>
      <c r="K24" s="43">
        <f t="shared" si="4"/>
        <v>16667351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14712733</v>
      </c>
      <c r="C27" s="7">
        <v>90888327</v>
      </c>
      <c r="D27" s="64">
        <v>53164392</v>
      </c>
      <c r="E27" s="65">
        <v>114676972</v>
      </c>
      <c r="F27" s="7">
        <v>45067986</v>
      </c>
      <c r="G27" s="66">
        <v>45067986</v>
      </c>
      <c r="H27" s="67">
        <v>0</v>
      </c>
      <c r="I27" s="65">
        <v>33612000</v>
      </c>
      <c r="J27" s="7">
        <v>33228000</v>
      </c>
      <c r="K27" s="66">
        <v>34932000</v>
      </c>
    </row>
    <row r="28" spans="1:11" ht="13.5">
      <c r="A28" s="68" t="s">
        <v>30</v>
      </c>
      <c r="B28" s="6">
        <v>6593819</v>
      </c>
      <c r="C28" s="6">
        <v>29172400</v>
      </c>
      <c r="D28" s="23">
        <v>52463003</v>
      </c>
      <c r="E28" s="24">
        <v>33759000</v>
      </c>
      <c r="F28" s="6">
        <v>31308986</v>
      </c>
      <c r="G28" s="25">
        <v>31308986</v>
      </c>
      <c r="H28" s="26">
        <v>0</v>
      </c>
      <c r="I28" s="24">
        <v>32612000</v>
      </c>
      <c r="J28" s="6">
        <v>33228000</v>
      </c>
      <c r="K28" s="25">
        <v>34932000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8118914</v>
      </c>
      <c r="C31" s="6">
        <v>61715927</v>
      </c>
      <c r="D31" s="23">
        <v>701392</v>
      </c>
      <c r="E31" s="24">
        <v>80917972</v>
      </c>
      <c r="F31" s="6">
        <v>13759000</v>
      </c>
      <c r="G31" s="25">
        <v>13759000</v>
      </c>
      <c r="H31" s="26">
        <v>0</v>
      </c>
      <c r="I31" s="24">
        <v>1000000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14712733</v>
      </c>
      <c r="C32" s="7">
        <f aca="true" t="shared" si="5" ref="C32:K32">SUM(C28:C31)</f>
        <v>90888327</v>
      </c>
      <c r="D32" s="64">
        <f t="shared" si="5"/>
        <v>53164395</v>
      </c>
      <c r="E32" s="65">
        <f t="shared" si="5"/>
        <v>114676972</v>
      </c>
      <c r="F32" s="7">
        <f t="shared" si="5"/>
        <v>45067986</v>
      </c>
      <c r="G32" s="66">
        <f t="shared" si="5"/>
        <v>45067986</v>
      </c>
      <c r="H32" s="67">
        <f t="shared" si="5"/>
        <v>0</v>
      </c>
      <c r="I32" s="65">
        <f t="shared" si="5"/>
        <v>33612000</v>
      </c>
      <c r="J32" s="7">
        <f t="shared" si="5"/>
        <v>33228000</v>
      </c>
      <c r="K32" s="66">
        <f t="shared" si="5"/>
        <v>34932000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197971921</v>
      </c>
      <c r="C35" s="6">
        <v>250089184</v>
      </c>
      <c r="D35" s="23">
        <v>266863506</v>
      </c>
      <c r="E35" s="24">
        <v>140218302</v>
      </c>
      <c r="F35" s="6">
        <v>140218302</v>
      </c>
      <c r="G35" s="25">
        <v>140218302</v>
      </c>
      <c r="H35" s="26">
        <v>288993947</v>
      </c>
      <c r="I35" s="24">
        <v>-54266903</v>
      </c>
      <c r="J35" s="6">
        <v>-57251584</v>
      </c>
      <c r="K35" s="25">
        <v>-60457672</v>
      </c>
    </row>
    <row r="36" spans="1:11" ht="13.5">
      <c r="A36" s="22" t="s">
        <v>39</v>
      </c>
      <c r="B36" s="6">
        <v>854064791</v>
      </c>
      <c r="C36" s="6">
        <v>1311445627</v>
      </c>
      <c r="D36" s="23">
        <v>1386604284</v>
      </c>
      <c r="E36" s="24">
        <v>1501338210</v>
      </c>
      <c r="F36" s="6">
        <v>1501338210</v>
      </c>
      <c r="G36" s="25">
        <v>1501338210</v>
      </c>
      <c r="H36" s="26">
        <v>954390173</v>
      </c>
      <c r="I36" s="24">
        <v>1556427931</v>
      </c>
      <c r="J36" s="6">
        <v>1642031467</v>
      </c>
      <c r="K36" s="25">
        <v>1733985229</v>
      </c>
    </row>
    <row r="37" spans="1:11" ht="13.5">
      <c r="A37" s="22" t="s">
        <v>40</v>
      </c>
      <c r="B37" s="6">
        <v>281733602</v>
      </c>
      <c r="C37" s="6">
        <v>198653183</v>
      </c>
      <c r="D37" s="23">
        <v>335695067</v>
      </c>
      <c r="E37" s="24">
        <v>275950144</v>
      </c>
      <c r="F37" s="6">
        <v>275950144</v>
      </c>
      <c r="G37" s="25">
        <v>275950144</v>
      </c>
      <c r="H37" s="26">
        <v>455569154</v>
      </c>
      <c r="I37" s="24">
        <v>453794067</v>
      </c>
      <c r="J37" s="6">
        <v>478752740</v>
      </c>
      <c r="K37" s="25">
        <v>505562893</v>
      </c>
    </row>
    <row r="38" spans="1:11" ht="13.5">
      <c r="A38" s="22" t="s">
        <v>41</v>
      </c>
      <c r="B38" s="6">
        <v>67022442</v>
      </c>
      <c r="C38" s="6">
        <v>31287460</v>
      </c>
      <c r="D38" s="23">
        <v>84005223</v>
      </c>
      <c r="E38" s="24">
        <v>87523225</v>
      </c>
      <c r="F38" s="6">
        <v>87523225</v>
      </c>
      <c r="G38" s="25">
        <v>87523225</v>
      </c>
      <c r="H38" s="26">
        <v>5080760</v>
      </c>
      <c r="I38" s="24">
        <v>92668260</v>
      </c>
      <c r="J38" s="6">
        <v>98256997</v>
      </c>
      <c r="K38" s="25">
        <v>104259970</v>
      </c>
    </row>
    <row r="39" spans="1:11" ht="13.5">
      <c r="A39" s="22" t="s">
        <v>42</v>
      </c>
      <c r="B39" s="6">
        <v>703280668</v>
      </c>
      <c r="C39" s="6">
        <v>1331594168</v>
      </c>
      <c r="D39" s="23">
        <v>1233767499</v>
      </c>
      <c r="E39" s="24">
        <v>1278083142</v>
      </c>
      <c r="F39" s="6">
        <v>1278083142</v>
      </c>
      <c r="G39" s="25">
        <v>1278083142</v>
      </c>
      <c r="H39" s="26">
        <v>782734205</v>
      </c>
      <c r="I39" s="24">
        <v>955698700</v>
      </c>
      <c r="J39" s="6">
        <v>1007770146</v>
      </c>
      <c r="K39" s="25">
        <v>1063704694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8372958</v>
      </c>
      <c r="C42" s="6">
        <v>13712222</v>
      </c>
      <c r="D42" s="23">
        <v>-18905589</v>
      </c>
      <c r="E42" s="24">
        <v>-10799161</v>
      </c>
      <c r="F42" s="6">
        <v>-133865476</v>
      </c>
      <c r="G42" s="25">
        <v>-133865476</v>
      </c>
      <c r="H42" s="26">
        <v>-42519278</v>
      </c>
      <c r="I42" s="24">
        <v>34967092</v>
      </c>
      <c r="J42" s="6">
        <v>61501643</v>
      </c>
      <c r="K42" s="25">
        <v>68749516</v>
      </c>
    </row>
    <row r="43" spans="1:11" ht="13.5">
      <c r="A43" s="22" t="s">
        <v>45</v>
      </c>
      <c r="B43" s="6">
        <v>-4609476</v>
      </c>
      <c r="C43" s="6">
        <v>-13858214</v>
      </c>
      <c r="D43" s="23">
        <v>19838000</v>
      </c>
      <c r="E43" s="24">
        <v>-131550681</v>
      </c>
      <c r="F43" s="6">
        <v>-35259000</v>
      </c>
      <c r="G43" s="25">
        <v>-35259000</v>
      </c>
      <c r="H43" s="26">
        <v>0</v>
      </c>
      <c r="I43" s="24">
        <v>-32612000</v>
      </c>
      <c r="J43" s="6">
        <v>-33228000</v>
      </c>
      <c r="K43" s="25">
        <v>-34932000</v>
      </c>
    </row>
    <row r="44" spans="1:11" ht="13.5">
      <c r="A44" s="22" t="s">
        <v>46</v>
      </c>
      <c r="B44" s="6">
        <v>-3766718</v>
      </c>
      <c r="C44" s="6">
        <v>-471249</v>
      </c>
      <c r="D44" s="23">
        <v>-3000000</v>
      </c>
      <c r="E44" s="24">
        <v>-1014541</v>
      </c>
      <c r="F44" s="6">
        <v>-1273958</v>
      </c>
      <c r="G44" s="25">
        <v>-1273958</v>
      </c>
      <c r="H44" s="26">
        <v>-213002</v>
      </c>
      <c r="I44" s="24">
        <v>-1284000</v>
      </c>
      <c r="J44" s="6">
        <v>-1354620</v>
      </c>
      <c r="K44" s="25">
        <v>-1430479</v>
      </c>
    </row>
    <row r="45" spans="1:11" ht="13.5">
      <c r="A45" s="34" t="s">
        <v>47</v>
      </c>
      <c r="B45" s="7">
        <v>3324070</v>
      </c>
      <c r="C45" s="7">
        <v>2706829</v>
      </c>
      <c r="D45" s="64">
        <v>639239</v>
      </c>
      <c r="E45" s="65">
        <v>-142725144</v>
      </c>
      <c r="F45" s="7">
        <v>-166477630</v>
      </c>
      <c r="G45" s="66">
        <v>-166477630</v>
      </c>
      <c r="H45" s="67">
        <v>-38811477</v>
      </c>
      <c r="I45" s="65">
        <v>-116496421</v>
      </c>
      <c r="J45" s="7">
        <v>-89577398</v>
      </c>
      <c r="K45" s="66">
        <v>-57190361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3401868</v>
      </c>
      <c r="C48" s="6">
        <v>1958597</v>
      </c>
      <c r="D48" s="23">
        <v>1187000</v>
      </c>
      <c r="E48" s="24">
        <v>-142445302</v>
      </c>
      <c r="F48" s="6">
        <v>-142445302</v>
      </c>
      <c r="G48" s="25">
        <v>-142445302</v>
      </c>
      <c r="H48" s="26">
        <v>6453562</v>
      </c>
      <c r="I48" s="24">
        <v>-171054902</v>
      </c>
      <c r="J48" s="6">
        <v>-180462923</v>
      </c>
      <c r="K48" s="25">
        <v>-190568846</v>
      </c>
    </row>
    <row r="49" spans="1:11" ht="13.5">
      <c r="A49" s="22" t="s">
        <v>50</v>
      </c>
      <c r="B49" s="6">
        <f>+B75</f>
        <v>97152513.61028665</v>
      </c>
      <c r="C49" s="6">
        <f aca="true" t="shared" si="6" ref="C49:K49">+C75</f>
        <v>-79524763.62266621</v>
      </c>
      <c r="D49" s="23">
        <f t="shared" si="6"/>
        <v>68185866.24357203</v>
      </c>
      <c r="E49" s="24">
        <f t="shared" si="6"/>
        <v>43849612.16361573</v>
      </c>
      <c r="F49" s="6">
        <f t="shared" si="6"/>
        <v>77881663.44385979</v>
      </c>
      <c r="G49" s="25">
        <f t="shared" si="6"/>
        <v>77881663.44385979</v>
      </c>
      <c r="H49" s="26">
        <f t="shared" si="6"/>
        <v>429346417</v>
      </c>
      <c r="I49" s="24">
        <f t="shared" si="6"/>
        <v>294984670.82213223</v>
      </c>
      <c r="J49" s="6">
        <f t="shared" si="6"/>
        <v>311097032.42179424</v>
      </c>
      <c r="K49" s="25">
        <f t="shared" si="6"/>
        <v>328397236.3313714</v>
      </c>
    </row>
    <row r="50" spans="1:11" ht="13.5">
      <c r="A50" s="34" t="s">
        <v>51</v>
      </c>
      <c r="B50" s="7">
        <f>+B48-B49</f>
        <v>-93750645.61028665</v>
      </c>
      <c r="C50" s="7">
        <f aca="true" t="shared" si="7" ref="C50:K50">+C48-C49</f>
        <v>81483360.62266621</v>
      </c>
      <c r="D50" s="64">
        <f t="shared" si="7"/>
        <v>-66998866.24357203</v>
      </c>
      <c r="E50" s="65">
        <f t="shared" si="7"/>
        <v>-186294914.16361573</v>
      </c>
      <c r="F50" s="7">
        <f t="shared" si="7"/>
        <v>-220326965.4438598</v>
      </c>
      <c r="G50" s="66">
        <f t="shared" si="7"/>
        <v>-220326965.4438598</v>
      </c>
      <c r="H50" s="67">
        <f t="shared" si="7"/>
        <v>-422892855</v>
      </c>
      <c r="I50" s="65">
        <f t="shared" si="7"/>
        <v>-466039572.82213223</v>
      </c>
      <c r="J50" s="7">
        <f t="shared" si="7"/>
        <v>-491559955.42179424</v>
      </c>
      <c r="K50" s="66">
        <f t="shared" si="7"/>
        <v>-518966082.3313714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853185191</v>
      </c>
      <c r="C53" s="6">
        <v>1167938658</v>
      </c>
      <c r="D53" s="23">
        <v>1385714324</v>
      </c>
      <c r="E53" s="24">
        <v>1421920237</v>
      </c>
      <c r="F53" s="6">
        <v>1466988224</v>
      </c>
      <c r="G53" s="25">
        <v>1466988224</v>
      </c>
      <c r="H53" s="26">
        <v>1307243265</v>
      </c>
      <c r="I53" s="24">
        <v>1385714384</v>
      </c>
      <c r="J53" s="6">
        <v>1385714384</v>
      </c>
      <c r="K53" s="25">
        <v>1385714383</v>
      </c>
    </row>
    <row r="54" spans="1:11" ht="13.5">
      <c r="A54" s="22" t="s">
        <v>101</v>
      </c>
      <c r="B54" s="6">
        <v>43797035</v>
      </c>
      <c r="C54" s="6">
        <v>22500000</v>
      </c>
      <c r="D54" s="23">
        <v>21975817</v>
      </c>
      <c r="E54" s="24">
        <v>26286258</v>
      </c>
      <c r="F54" s="6">
        <v>26286258</v>
      </c>
      <c r="G54" s="25">
        <v>26286258</v>
      </c>
      <c r="H54" s="26">
        <v>0</v>
      </c>
      <c r="I54" s="24">
        <v>27290363</v>
      </c>
      <c r="J54" s="6">
        <v>28258799</v>
      </c>
      <c r="K54" s="25">
        <v>29765536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79417972</v>
      </c>
      <c r="F55" s="6">
        <v>9808986</v>
      </c>
      <c r="G55" s="25">
        <v>9808986</v>
      </c>
      <c r="H55" s="26">
        <v>0</v>
      </c>
      <c r="I55" s="24">
        <v>25655940</v>
      </c>
      <c r="J55" s="6">
        <v>33228000</v>
      </c>
      <c r="K55" s="25">
        <v>34932000</v>
      </c>
    </row>
    <row r="56" spans="1:11" ht="13.5">
      <c r="A56" s="22" t="s">
        <v>55</v>
      </c>
      <c r="B56" s="6">
        <v>7955693</v>
      </c>
      <c r="C56" s="6">
        <v>35639063</v>
      </c>
      <c r="D56" s="23">
        <v>12404180</v>
      </c>
      <c r="E56" s="24">
        <v>12404181</v>
      </c>
      <c r="F56" s="6">
        <v>12404180</v>
      </c>
      <c r="G56" s="25">
        <v>12404180</v>
      </c>
      <c r="H56" s="26">
        <v>0</v>
      </c>
      <c r="I56" s="24">
        <v>28973306</v>
      </c>
      <c r="J56" s="6">
        <v>30565839</v>
      </c>
      <c r="K56" s="25">
        <v>32277525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2643780</v>
      </c>
      <c r="C59" s="6">
        <v>2828365</v>
      </c>
      <c r="D59" s="23">
        <v>1112475</v>
      </c>
      <c r="E59" s="24">
        <v>1112475</v>
      </c>
      <c r="F59" s="6">
        <v>1112475</v>
      </c>
      <c r="G59" s="25">
        <v>1112475</v>
      </c>
      <c r="H59" s="26">
        <v>2597975</v>
      </c>
      <c r="I59" s="24">
        <v>2787627</v>
      </c>
      <c r="J59" s="6">
        <v>2940947</v>
      </c>
      <c r="K59" s="25">
        <v>3105640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8532</v>
      </c>
      <c r="C62" s="92">
        <v>8532</v>
      </c>
      <c r="D62" s="93">
        <v>8532</v>
      </c>
      <c r="E62" s="91">
        <v>8532</v>
      </c>
      <c r="F62" s="92">
        <v>8532</v>
      </c>
      <c r="G62" s="93">
        <v>8532</v>
      </c>
      <c r="H62" s="94">
        <v>1494</v>
      </c>
      <c r="I62" s="91">
        <v>7947</v>
      </c>
      <c r="J62" s="92">
        <v>3163</v>
      </c>
      <c r="K62" s="93">
        <v>3340</v>
      </c>
    </row>
    <row r="63" spans="1:11" ht="13.5">
      <c r="A63" s="90" t="s">
        <v>61</v>
      </c>
      <c r="B63" s="91">
        <v>9384</v>
      </c>
      <c r="C63" s="92">
        <v>8853</v>
      </c>
      <c r="D63" s="93">
        <v>9384</v>
      </c>
      <c r="E63" s="91">
        <v>9384</v>
      </c>
      <c r="F63" s="92">
        <v>9384</v>
      </c>
      <c r="G63" s="93">
        <v>9384</v>
      </c>
      <c r="H63" s="94">
        <v>6980</v>
      </c>
      <c r="I63" s="91">
        <v>6980</v>
      </c>
      <c r="J63" s="92">
        <v>8485</v>
      </c>
      <c r="K63" s="93">
        <v>9990</v>
      </c>
    </row>
    <row r="64" spans="1:11" ht="13.5">
      <c r="A64" s="90" t="s">
        <v>62</v>
      </c>
      <c r="B64" s="91">
        <v>1023</v>
      </c>
      <c r="C64" s="92">
        <v>1021</v>
      </c>
      <c r="D64" s="93">
        <v>1082</v>
      </c>
      <c r="E64" s="91">
        <v>1082</v>
      </c>
      <c r="F64" s="92">
        <v>1082</v>
      </c>
      <c r="G64" s="93">
        <v>1082</v>
      </c>
      <c r="H64" s="94">
        <v>1918</v>
      </c>
      <c r="I64" s="91">
        <v>9581</v>
      </c>
      <c r="J64" s="92">
        <v>9581</v>
      </c>
      <c r="K64" s="93">
        <v>9581</v>
      </c>
    </row>
    <row r="65" spans="1:11" ht="13.5">
      <c r="A65" s="90" t="s">
        <v>63</v>
      </c>
      <c r="B65" s="91">
        <v>13113</v>
      </c>
      <c r="C65" s="92">
        <v>13113</v>
      </c>
      <c r="D65" s="93">
        <v>13113</v>
      </c>
      <c r="E65" s="91">
        <v>13113</v>
      </c>
      <c r="F65" s="92">
        <v>13113</v>
      </c>
      <c r="G65" s="93">
        <v>13113</v>
      </c>
      <c r="H65" s="94">
        <v>21575</v>
      </c>
      <c r="I65" s="91">
        <v>23720</v>
      </c>
      <c r="J65" s="92">
        <v>23920</v>
      </c>
      <c r="K65" s="93">
        <v>23920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0.9277067728981555</v>
      </c>
      <c r="C70" s="5">
        <f aca="true" t="shared" si="8" ref="C70:K70">IF(ISERROR(C71/C72),0,(C71/C72))</f>
        <v>0.8827859066577567</v>
      </c>
      <c r="D70" s="5">
        <f t="shared" si="8"/>
        <v>0.8262156731746237</v>
      </c>
      <c r="E70" s="5">
        <f t="shared" si="8"/>
        <v>0.6389625582993408</v>
      </c>
      <c r="F70" s="5">
        <f t="shared" si="8"/>
        <v>0.517647164183467</v>
      </c>
      <c r="G70" s="5">
        <f t="shared" si="8"/>
        <v>0.517647164183467</v>
      </c>
      <c r="H70" s="5">
        <f t="shared" si="8"/>
        <v>0</v>
      </c>
      <c r="I70" s="5">
        <f t="shared" si="8"/>
        <v>0.9006105720570805</v>
      </c>
      <c r="J70" s="5">
        <f t="shared" si="8"/>
        <v>0.9015357500161872</v>
      </c>
      <c r="K70" s="5">
        <f t="shared" si="8"/>
        <v>0.902485803965558</v>
      </c>
    </row>
    <row r="71" spans="1:11" ht="12.75" hidden="1">
      <c r="A71" s="1" t="s">
        <v>107</v>
      </c>
      <c r="B71" s="1">
        <f>+B83</f>
        <v>149998497</v>
      </c>
      <c r="C71" s="1">
        <f aca="true" t="shared" si="9" ref="C71:K71">+C83</f>
        <v>210137907</v>
      </c>
      <c r="D71" s="1">
        <f t="shared" si="9"/>
        <v>150241226</v>
      </c>
      <c r="E71" s="1">
        <f t="shared" si="9"/>
        <v>135406109</v>
      </c>
      <c r="F71" s="1">
        <f t="shared" si="9"/>
        <v>113059812</v>
      </c>
      <c r="G71" s="1">
        <f t="shared" si="9"/>
        <v>113059812</v>
      </c>
      <c r="H71" s="1">
        <f t="shared" si="9"/>
        <v>121835387</v>
      </c>
      <c r="I71" s="1">
        <f t="shared" si="9"/>
        <v>209596982</v>
      </c>
      <c r="J71" s="1">
        <f t="shared" si="9"/>
        <v>223431816</v>
      </c>
      <c r="K71" s="1">
        <f t="shared" si="9"/>
        <v>238493819</v>
      </c>
    </row>
    <row r="72" spans="1:11" ht="12.75" hidden="1">
      <c r="A72" s="1" t="s">
        <v>108</v>
      </c>
      <c r="B72" s="1">
        <f>+B77</f>
        <v>161687401</v>
      </c>
      <c r="C72" s="1">
        <f aca="true" t="shared" si="10" ref="C72:K72">+C77</f>
        <v>238039490</v>
      </c>
      <c r="D72" s="1">
        <f t="shared" si="10"/>
        <v>181842624</v>
      </c>
      <c r="E72" s="1">
        <f t="shared" si="10"/>
        <v>211915561</v>
      </c>
      <c r="F72" s="1">
        <f t="shared" si="10"/>
        <v>218410956</v>
      </c>
      <c r="G72" s="1">
        <f t="shared" si="10"/>
        <v>218410956</v>
      </c>
      <c r="H72" s="1">
        <f t="shared" si="10"/>
        <v>0</v>
      </c>
      <c r="I72" s="1">
        <f t="shared" si="10"/>
        <v>232727650</v>
      </c>
      <c r="J72" s="1">
        <f t="shared" si="10"/>
        <v>247834671</v>
      </c>
      <c r="K72" s="1">
        <f t="shared" si="10"/>
        <v>264263236</v>
      </c>
    </row>
    <row r="73" spans="1:11" ht="12.75" hidden="1">
      <c r="A73" s="1" t="s">
        <v>109</v>
      </c>
      <c r="B73" s="1">
        <f>+B74</f>
        <v>48682081.833333336</v>
      </c>
      <c r="C73" s="1">
        <f aca="true" t="shared" si="11" ref="C73:K73">+(C78+C80+C81+C82)-(B78+B80+B81+B82)</f>
        <v>54872764</v>
      </c>
      <c r="D73" s="1">
        <f t="shared" si="11"/>
        <v>17301190</v>
      </c>
      <c r="E73" s="1">
        <f t="shared" si="11"/>
        <v>16873709</v>
      </c>
      <c r="F73" s="1">
        <f>+(F78+F80+F81+F82)-(D78+D80+D81+D82)</f>
        <v>16873709</v>
      </c>
      <c r="G73" s="1">
        <f>+(G78+G80+G81+G82)-(D78+D80+D81+D82)</f>
        <v>16873709</v>
      </c>
      <c r="H73" s="1">
        <f>+(H78+H80+H81+H82)-(D78+D80+D81+D82)</f>
        <v>16775270</v>
      </c>
      <c r="I73" s="1">
        <f>+(I78+I80+I81+I82)-(E78+E80+E81+E82)</f>
        <v>-165988929</v>
      </c>
      <c r="J73" s="1">
        <f t="shared" si="11"/>
        <v>6299507</v>
      </c>
      <c r="K73" s="1">
        <f t="shared" si="11"/>
        <v>6766816</v>
      </c>
    </row>
    <row r="74" spans="1:11" ht="12.75" hidden="1">
      <c r="A74" s="1" t="s">
        <v>110</v>
      </c>
      <c r="B74" s="1">
        <f>+TREND(C74:E74)</f>
        <v>48682081.833333336</v>
      </c>
      <c r="C74" s="1">
        <f>+C73</f>
        <v>54872764</v>
      </c>
      <c r="D74" s="1">
        <f aca="true" t="shared" si="12" ref="D74:K74">+D73</f>
        <v>17301190</v>
      </c>
      <c r="E74" s="1">
        <f t="shared" si="12"/>
        <v>16873709</v>
      </c>
      <c r="F74" s="1">
        <f t="shared" si="12"/>
        <v>16873709</v>
      </c>
      <c r="G74" s="1">
        <f t="shared" si="12"/>
        <v>16873709</v>
      </c>
      <c r="H74" s="1">
        <f t="shared" si="12"/>
        <v>16775270</v>
      </c>
      <c r="I74" s="1">
        <f t="shared" si="12"/>
        <v>-165988929</v>
      </c>
      <c r="J74" s="1">
        <f t="shared" si="12"/>
        <v>6299507</v>
      </c>
      <c r="K74" s="1">
        <f t="shared" si="12"/>
        <v>6766816</v>
      </c>
    </row>
    <row r="75" spans="1:11" ht="12.75" hidden="1">
      <c r="A75" s="1" t="s">
        <v>111</v>
      </c>
      <c r="B75" s="1">
        <f>+B84-(((B80+B81+B78)*B70)-B79)</f>
        <v>97152513.61028665</v>
      </c>
      <c r="C75" s="1">
        <f aca="true" t="shared" si="13" ref="C75:K75">+C84-(((C80+C81+C78)*C70)-C79)</f>
        <v>-79524763.62266621</v>
      </c>
      <c r="D75" s="1">
        <f t="shared" si="13"/>
        <v>68185866.24357203</v>
      </c>
      <c r="E75" s="1">
        <f t="shared" si="13"/>
        <v>43849612.16361573</v>
      </c>
      <c r="F75" s="1">
        <f t="shared" si="13"/>
        <v>77881663.44385979</v>
      </c>
      <c r="G75" s="1">
        <f t="shared" si="13"/>
        <v>77881663.44385979</v>
      </c>
      <c r="H75" s="1">
        <f t="shared" si="13"/>
        <v>429346417</v>
      </c>
      <c r="I75" s="1">
        <f t="shared" si="13"/>
        <v>294984670.82213223</v>
      </c>
      <c r="J75" s="1">
        <f t="shared" si="13"/>
        <v>311097032.42179424</v>
      </c>
      <c r="K75" s="1">
        <f t="shared" si="13"/>
        <v>328397236.3313714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161687401</v>
      </c>
      <c r="C77" s="3">
        <v>238039490</v>
      </c>
      <c r="D77" s="3">
        <v>181842624</v>
      </c>
      <c r="E77" s="3">
        <v>211915561</v>
      </c>
      <c r="F77" s="3">
        <v>218410956</v>
      </c>
      <c r="G77" s="3">
        <v>218410956</v>
      </c>
      <c r="H77" s="3">
        <v>0</v>
      </c>
      <c r="I77" s="3">
        <v>232727650</v>
      </c>
      <c r="J77" s="3">
        <v>247834671</v>
      </c>
      <c r="K77" s="3">
        <v>264263236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274787721</v>
      </c>
      <c r="C79" s="3">
        <v>137950000</v>
      </c>
      <c r="D79" s="3">
        <v>286019038</v>
      </c>
      <c r="E79" s="3">
        <v>223094849</v>
      </c>
      <c r="F79" s="3">
        <v>223094849</v>
      </c>
      <c r="G79" s="3">
        <v>223094849</v>
      </c>
      <c r="H79" s="3">
        <v>429346417</v>
      </c>
      <c r="I79" s="3">
        <v>398137441</v>
      </c>
      <c r="J79" s="3">
        <v>420035000</v>
      </c>
      <c r="K79" s="3">
        <v>443556960</v>
      </c>
    </row>
    <row r="80" spans="1:11" ht="12.75" hidden="1">
      <c r="A80" s="2" t="s">
        <v>67</v>
      </c>
      <c r="B80" s="3">
        <v>179677929</v>
      </c>
      <c r="C80" s="3">
        <v>246350516</v>
      </c>
      <c r="D80" s="3">
        <v>263651706</v>
      </c>
      <c r="E80" s="3">
        <v>280525415</v>
      </c>
      <c r="F80" s="3">
        <v>280525415</v>
      </c>
      <c r="G80" s="3">
        <v>280525415</v>
      </c>
      <c r="H80" s="3">
        <v>280426976</v>
      </c>
      <c r="I80" s="3">
        <v>114536486</v>
      </c>
      <c r="J80" s="3">
        <v>120835993</v>
      </c>
      <c r="K80" s="3">
        <v>127602809</v>
      </c>
    </row>
    <row r="81" spans="1:11" ht="12.75" hidden="1">
      <c r="A81" s="2" t="s">
        <v>68</v>
      </c>
      <c r="B81" s="3">
        <v>11799823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149998497</v>
      </c>
      <c r="C83" s="3">
        <v>210137907</v>
      </c>
      <c r="D83" s="3">
        <v>150241226</v>
      </c>
      <c r="E83" s="3">
        <v>135406109</v>
      </c>
      <c r="F83" s="3">
        <v>113059812</v>
      </c>
      <c r="G83" s="3">
        <v>113059812</v>
      </c>
      <c r="H83" s="3">
        <v>121835387</v>
      </c>
      <c r="I83" s="3">
        <v>209596982</v>
      </c>
      <c r="J83" s="3">
        <v>223431816</v>
      </c>
      <c r="K83" s="3">
        <v>238493819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44151599</v>
      </c>
      <c r="C5" s="6">
        <v>46594873</v>
      </c>
      <c r="D5" s="23">
        <v>51179908</v>
      </c>
      <c r="E5" s="24">
        <v>49200962</v>
      </c>
      <c r="F5" s="6">
        <v>50201000</v>
      </c>
      <c r="G5" s="25">
        <v>50201000</v>
      </c>
      <c r="H5" s="26">
        <v>0</v>
      </c>
      <c r="I5" s="24">
        <v>53861613</v>
      </c>
      <c r="J5" s="6">
        <v>56716279</v>
      </c>
      <c r="K5" s="25">
        <v>59722242</v>
      </c>
    </row>
    <row r="6" spans="1:11" ht="13.5">
      <c r="A6" s="22" t="s">
        <v>18</v>
      </c>
      <c r="B6" s="6">
        <v>183959013</v>
      </c>
      <c r="C6" s="6">
        <v>212318564</v>
      </c>
      <c r="D6" s="23">
        <v>241222851</v>
      </c>
      <c r="E6" s="24">
        <v>241174592</v>
      </c>
      <c r="F6" s="6">
        <v>238002000</v>
      </c>
      <c r="G6" s="25">
        <v>238002000</v>
      </c>
      <c r="H6" s="26">
        <v>0</v>
      </c>
      <c r="I6" s="24">
        <v>255053341</v>
      </c>
      <c r="J6" s="6">
        <v>268571169</v>
      </c>
      <c r="K6" s="25">
        <v>282805442</v>
      </c>
    </row>
    <row r="7" spans="1:11" ht="13.5">
      <c r="A7" s="22" t="s">
        <v>19</v>
      </c>
      <c r="B7" s="6">
        <v>5505566</v>
      </c>
      <c r="C7" s="6">
        <v>3630755</v>
      </c>
      <c r="D7" s="23">
        <v>2412536</v>
      </c>
      <c r="E7" s="24">
        <v>3018936</v>
      </c>
      <c r="F7" s="6">
        <v>1819000</v>
      </c>
      <c r="G7" s="25">
        <v>1819000</v>
      </c>
      <c r="H7" s="26">
        <v>0</v>
      </c>
      <c r="I7" s="24">
        <v>1425000</v>
      </c>
      <c r="J7" s="6">
        <v>1500525</v>
      </c>
      <c r="K7" s="25">
        <v>1580053</v>
      </c>
    </row>
    <row r="8" spans="1:11" ht="13.5">
      <c r="A8" s="22" t="s">
        <v>20</v>
      </c>
      <c r="B8" s="6">
        <v>98514348</v>
      </c>
      <c r="C8" s="6">
        <v>106088521</v>
      </c>
      <c r="D8" s="23">
        <v>100584647</v>
      </c>
      <c r="E8" s="24">
        <v>114381500</v>
      </c>
      <c r="F8" s="6">
        <v>114382000</v>
      </c>
      <c r="G8" s="25">
        <v>114382000</v>
      </c>
      <c r="H8" s="26">
        <v>0</v>
      </c>
      <c r="I8" s="24">
        <v>136380000</v>
      </c>
      <c r="J8" s="6">
        <v>150499002</v>
      </c>
      <c r="K8" s="25">
        <v>168496999</v>
      </c>
    </row>
    <row r="9" spans="1:11" ht="13.5">
      <c r="A9" s="22" t="s">
        <v>21</v>
      </c>
      <c r="B9" s="6">
        <v>148630824</v>
      </c>
      <c r="C9" s="6">
        <v>25493437</v>
      </c>
      <c r="D9" s="23">
        <v>36480917</v>
      </c>
      <c r="E9" s="24">
        <v>53757012</v>
      </c>
      <c r="F9" s="6">
        <v>49134000</v>
      </c>
      <c r="G9" s="25">
        <v>49134000</v>
      </c>
      <c r="H9" s="26">
        <v>0</v>
      </c>
      <c r="I9" s="24">
        <v>51295387</v>
      </c>
      <c r="J9" s="6">
        <v>54057977</v>
      </c>
      <c r="K9" s="25">
        <v>56966384</v>
      </c>
    </row>
    <row r="10" spans="1:11" ht="25.5">
      <c r="A10" s="27" t="s">
        <v>100</v>
      </c>
      <c r="B10" s="28">
        <f>SUM(B5:B9)</f>
        <v>480761350</v>
      </c>
      <c r="C10" s="29">
        <f aca="true" t="shared" si="0" ref="C10:K10">SUM(C5:C9)</f>
        <v>394126150</v>
      </c>
      <c r="D10" s="30">
        <f t="shared" si="0"/>
        <v>431880859</v>
      </c>
      <c r="E10" s="28">
        <f t="shared" si="0"/>
        <v>461533002</v>
      </c>
      <c r="F10" s="29">
        <f t="shared" si="0"/>
        <v>453538000</v>
      </c>
      <c r="G10" s="31">
        <f t="shared" si="0"/>
        <v>453538000</v>
      </c>
      <c r="H10" s="32">
        <f t="shared" si="0"/>
        <v>0</v>
      </c>
      <c r="I10" s="28">
        <f t="shared" si="0"/>
        <v>498015341</v>
      </c>
      <c r="J10" s="29">
        <f t="shared" si="0"/>
        <v>531344952</v>
      </c>
      <c r="K10" s="31">
        <f t="shared" si="0"/>
        <v>569571120</v>
      </c>
    </row>
    <row r="11" spans="1:11" ht="13.5">
      <c r="A11" s="22" t="s">
        <v>22</v>
      </c>
      <c r="B11" s="6">
        <v>127367982</v>
      </c>
      <c r="C11" s="6">
        <v>149879218</v>
      </c>
      <c r="D11" s="23">
        <v>159918845</v>
      </c>
      <c r="E11" s="24">
        <v>178269289</v>
      </c>
      <c r="F11" s="6">
        <v>167782000</v>
      </c>
      <c r="G11" s="25">
        <v>167782000</v>
      </c>
      <c r="H11" s="26">
        <v>0</v>
      </c>
      <c r="I11" s="24">
        <v>186963168</v>
      </c>
      <c r="J11" s="6">
        <v>197417615</v>
      </c>
      <c r="K11" s="25">
        <v>208474534</v>
      </c>
    </row>
    <row r="12" spans="1:11" ht="13.5">
      <c r="A12" s="22" t="s">
        <v>23</v>
      </c>
      <c r="B12" s="6">
        <v>8149644</v>
      </c>
      <c r="C12" s="6">
        <v>8922605</v>
      </c>
      <c r="D12" s="23">
        <v>8895630</v>
      </c>
      <c r="E12" s="24">
        <v>9739509</v>
      </c>
      <c r="F12" s="6">
        <v>9426000</v>
      </c>
      <c r="G12" s="25">
        <v>9426000</v>
      </c>
      <c r="H12" s="26">
        <v>0</v>
      </c>
      <c r="I12" s="24">
        <v>10325122</v>
      </c>
      <c r="J12" s="6">
        <v>10903329</v>
      </c>
      <c r="K12" s="25">
        <v>11513916</v>
      </c>
    </row>
    <row r="13" spans="1:11" ht="13.5">
      <c r="A13" s="22" t="s">
        <v>101</v>
      </c>
      <c r="B13" s="6">
        <v>63289692</v>
      </c>
      <c r="C13" s="6">
        <v>70492240</v>
      </c>
      <c r="D13" s="23">
        <v>77922181</v>
      </c>
      <c r="E13" s="24">
        <v>72622901</v>
      </c>
      <c r="F13" s="6">
        <v>77338000</v>
      </c>
      <c r="G13" s="25">
        <v>77338000</v>
      </c>
      <c r="H13" s="26">
        <v>0</v>
      </c>
      <c r="I13" s="24">
        <v>81162016</v>
      </c>
      <c r="J13" s="6">
        <v>85544763</v>
      </c>
      <c r="K13" s="25">
        <v>90146181</v>
      </c>
    </row>
    <row r="14" spans="1:11" ht="13.5">
      <c r="A14" s="22" t="s">
        <v>24</v>
      </c>
      <c r="B14" s="6">
        <v>15593082</v>
      </c>
      <c r="C14" s="6">
        <v>17028021</v>
      </c>
      <c r="D14" s="23">
        <v>17991311</v>
      </c>
      <c r="E14" s="24">
        <v>11341735</v>
      </c>
      <c r="F14" s="6">
        <v>11342000</v>
      </c>
      <c r="G14" s="25">
        <v>11342000</v>
      </c>
      <c r="H14" s="26">
        <v>0</v>
      </c>
      <c r="I14" s="24">
        <v>17707502</v>
      </c>
      <c r="J14" s="6">
        <v>18661187</v>
      </c>
      <c r="K14" s="25">
        <v>19666236</v>
      </c>
    </row>
    <row r="15" spans="1:11" ht="13.5">
      <c r="A15" s="22" t="s">
        <v>25</v>
      </c>
      <c r="B15" s="6">
        <v>102993291</v>
      </c>
      <c r="C15" s="6">
        <v>128171993</v>
      </c>
      <c r="D15" s="23">
        <v>124079136</v>
      </c>
      <c r="E15" s="24">
        <v>144023030</v>
      </c>
      <c r="F15" s="6">
        <v>143223030</v>
      </c>
      <c r="G15" s="25">
        <v>143223030</v>
      </c>
      <c r="H15" s="26">
        <v>0</v>
      </c>
      <c r="I15" s="24">
        <v>150813852</v>
      </c>
      <c r="J15" s="6">
        <v>158806985</v>
      </c>
      <c r="K15" s="25">
        <v>167223755</v>
      </c>
    </row>
    <row r="16" spans="1:11" ht="13.5">
      <c r="A16" s="33" t="s">
        <v>26</v>
      </c>
      <c r="B16" s="6">
        <v>1474123</v>
      </c>
      <c r="C16" s="6">
        <v>1774162</v>
      </c>
      <c r="D16" s="23">
        <v>1505000</v>
      </c>
      <c r="E16" s="24">
        <v>1406711</v>
      </c>
      <c r="F16" s="6">
        <v>700000</v>
      </c>
      <c r="G16" s="25">
        <v>700000</v>
      </c>
      <c r="H16" s="26">
        <v>0</v>
      </c>
      <c r="I16" s="24">
        <v>800000</v>
      </c>
      <c r="J16" s="6">
        <v>843200</v>
      </c>
      <c r="K16" s="25">
        <v>888733</v>
      </c>
    </row>
    <row r="17" spans="1:11" ht="13.5">
      <c r="A17" s="22" t="s">
        <v>27</v>
      </c>
      <c r="B17" s="6">
        <v>109325765</v>
      </c>
      <c r="C17" s="6">
        <v>128052387</v>
      </c>
      <c r="D17" s="23">
        <v>119532756</v>
      </c>
      <c r="E17" s="24">
        <v>88870632</v>
      </c>
      <c r="F17" s="6">
        <v>91465000</v>
      </c>
      <c r="G17" s="25">
        <v>91465000</v>
      </c>
      <c r="H17" s="26">
        <v>0</v>
      </c>
      <c r="I17" s="24">
        <v>90158742</v>
      </c>
      <c r="J17" s="6">
        <v>91499836</v>
      </c>
      <c r="K17" s="25">
        <v>96354425</v>
      </c>
    </row>
    <row r="18" spans="1:11" ht="13.5">
      <c r="A18" s="34" t="s">
        <v>28</v>
      </c>
      <c r="B18" s="35">
        <f>SUM(B11:B17)</f>
        <v>428193579</v>
      </c>
      <c r="C18" s="36">
        <f aca="true" t="shared" si="1" ref="C18:K18">SUM(C11:C17)</f>
        <v>504320626</v>
      </c>
      <c r="D18" s="37">
        <f t="shared" si="1"/>
        <v>509844859</v>
      </c>
      <c r="E18" s="35">
        <f t="shared" si="1"/>
        <v>506273807</v>
      </c>
      <c r="F18" s="36">
        <f t="shared" si="1"/>
        <v>501276030</v>
      </c>
      <c r="G18" s="38">
        <f t="shared" si="1"/>
        <v>501276030</v>
      </c>
      <c r="H18" s="39">
        <f t="shared" si="1"/>
        <v>0</v>
      </c>
      <c r="I18" s="35">
        <f t="shared" si="1"/>
        <v>537930402</v>
      </c>
      <c r="J18" s="36">
        <f t="shared" si="1"/>
        <v>563676915</v>
      </c>
      <c r="K18" s="38">
        <f t="shared" si="1"/>
        <v>594267780</v>
      </c>
    </row>
    <row r="19" spans="1:11" ht="13.5">
      <c r="A19" s="34" t="s">
        <v>29</v>
      </c>
      <c r="B19" s="40">
        <f>+B10-B18</f>
        <v>52567771</v>
      </c>
      <c r="C19" s="41">
        <f aca="true" t="shared" si="2" ref="C19:K19">+C10-C18</f>
        <v>-110194476</v>
      </c>
      <c r="D19" s="42">
        <f t="shared" si="2"/>
        <v>-77964000</v>
      </c>
      <c r="E19" s="40">
        <f t="shared" si="2"/>
        <v>-44740805</v>
      </c>
      <c r="F19" s="41">
        <f t="shared" si="2"/>
        <v>-47738030</v>
      </c>
      <c r="G19" s="43">
        <f t="shared" si="2"/>
        <v>-47738030</v>
      </c>
      <c r="H19" s="44">
        <f t="shared" si="2"/>
        <v>0</v>
      </c>
      <c r="I19" s="40">
        <f t="shared" si="2"/>
        <v>-39915061</v>
      </c>
      <c r="J19" s="41">
        <f t="shared" si="2"/>
        <v>-32331963</v>
      </c>
      <c r="K19" s="43">
        <f t="shared" si="2"/>
        <v>-24696660</v>
      </c>
    </row>
    <row r="20" spans="1:11" ht="13.5">
      <c r="A20" s="22" t="s">
        <v>30</v>
      </c>
      <c r="B20" s="24">
        <v>38009813</v>
      </c>
      <c r="C20" s="6">
        <v>58290000</v>
      </c>
      <c r="D20" s="23">
        <v>75663156</v>
      </c>
      <c r="E20" s="24">
        <v>105151500</v>
      </c>
      <c r="F20" s="6">
        <v>105483000</v>
      </c>
      <c r="G20" s="25">
        <v>105483000</v>
      </c>
      <c r="H20" s="26">
        <v>0</v>
      </c>
      <c r="I20" s="24">
        <v>50673000</v>
      </c>
      <c r="J20" s="6">
        <v>111060850</v>
      </c>
      <c r="K20" s="25">
        <v>131426250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90577584</v>
      </c>
      <c r="C22" s="52">
        <f aca="true" t="shared" si="3" ref="C22:K22">SUM(C19:C21)</f>
        <v>-51904476</v>
      </c>
      <c r="D22" s="53">
        <f t="shared" si="3"/>
        <v>-2300844</v>
      </c>
      <c r="E22" s="51">
        <f t="shared" si="3"/>
        <v>60410695</v>
      </c>
      <c r="F22" s="52">
        <f t="shared" si="3"/>
        <v>57744970</v>
      </c>
      <c r="G22" s="54">
        <f t="shared" si="3"/>
        <v>57744970</v>
      </c>
      <c r="H22" s="55">
        <f t="shared" si="3"/>
        <v>0</v>
      </c>
      <c r="I22" s="51">
        <f t="shared" si="3"/>
        <v>10757939</v>
      </c>
      <c r="J22" s="52">
        <f t="shared" si="3"/>
        <v>78728887</v>
      </c>
      <c r="K22" s="54">
        <f t="shared" si="3"/>
        <v>106729590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90577584</v>
      </c>
      <c r="C24" s="41">
        <f aca="true" t="shared" si="4" ref="C24:K24">SUM(C22:C23)</f>
        <v>-51904476</v>
      </c>
      <c r="D24" s="42">
        <f t="shared" si="4"/>
        <v>-2300844</v>
      </c>
      <c r="E24" s="40">
        <f t="shared" si="4"/>
        <v>60410695</v>
      </c>
      <c r="F24" s="41">
        <f t="shared" si="4"/>
        <v>57744970</v>
      </c>
      <c r="G24" s="43">
        <f t="shared" si="4"/>
        <v>57744970</v>
      </c>
      <c r="H24" s="44">
        <f t="shared" si="4"/>
        <v>0</v>
      </c>
      <c r="I24" s="40">
        <f t="shared" si="4"/>
        <v>10757939</v>
      </c>
      <c r="J24" s="41">
        <f t="shared" si="4"/>
        <v>78728887</v>
      </c>
      <c r="K24" s="43">
        <f t="shared" si="4"/>
        <v>106729590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49473000</v>
      </c>
      <c r="C27" s="7">
        <v>83874000</v>
      </c>
      <c r="D27" s="64">
        <v>97111000</v>
      </c>
      <c r="E27" s="65">
        <v>106452000</v>
      </c>
      <c r="F27" s="7">
        <v>133958000</v>
      </c>
      <c r="G27" s="66">
        <v>133958000</v>
      </c>
      <c r="H27" s="67">
        <v>0</v>
      </c>
      <c r="I27" s="65">
        <v>56522997</v>
      </c>
      <c r="J27" s="7">
        <v>111218850</v>
      </c>
      <c r="K27" s="66">
        <v>128842250</v>
      </c>
    </row>
    <row r="28" spans="1:11" ht="13.5">
      <c r="A28" s="68" t="s">
        <v>30</v>
      </c>
      <c r="B28" s="6">
        <v>37932517</v>
      </c>
      <c r="C28" s="6">
        <v>72230803</v>
      </c>
      <c r="D28" s="23">
        <v>78990000</v>
      </c>
      <c r="E28" s="24">
        <v>105152000</v>
      </c>
      <c r="F28" s="6">
        <v>105482000</v>
      </c>
      <c r="G28" s="25">
        <v>105482000</v>
      </c>
      <c r="H28" s="26">
        <v>0</v>
      </c>
      <c r="I28" s="24">
        <v>50972997</v>
      </c>
      <c r="J28" s="6">
        <v>111060850</v>
      </c>
      <c r="K28" s="25">
        <v>128676250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11540483</v>
      </c>
      <c r="C31" s="6">
        <v>11643197</v>
      </c>
      <c r="D31" s="23">
        <v>18121000</v>
      </c>
      <c r="E31" s="24">
        <v>1300000</v>
      </c>
      <c r="F31" s="6">
        <v>28476000</v>
      </c>
      <c r="G31" s="25">
        <v>28476000</v>
      </c>
      <c r="H31" s="26">
        <v>0</v>
      </c>
      <c r="I31" s="24">
        <v>5550000</v>
      </c>
      <c r="J31" s="6">
        <v>158000</v>
      </c>
      <c r="K31" s="25">
        <v>166000</v>
      </c>
    </row>
    <row r="32" spans="1:11" ht="13.5">
      <c r="A32" s="34" t="s">
        <v>36</v>
      </c>
      <c r="B32" s="7">
        <f>SUM(B28:B31)</f>
        <v>49473000</v>
      </c>
      <c r="C32" s="7">
        <f aca="true" t="shared" si="5" ref="C32:K32">SUM(C28:C31)</f>
        <v>83874000</v>
      </c>
      <c r="D32" s="64">
        <f t="shared" si="5"/>
        <v>97111000</v>
      </c>
      <c r="E32" s="65">
        <f t="shared" si="5"/>
        <v>106452000</v>
      </c>
      <c r="F32" s="7">
        <f t="shared" si="5"/>
        <v>133958000</v>
      </c>
      <c r="G32" s="66">
        <f t="shared" si="5"/>
        <v>133958000</v>
      </c>
      <c r="H32" s="67">
        <f t="shared" si="5"/>
        <v>0</v>
      </c>
      <c r="I32" s="65">
        <f t="shared" si="5"/>
        <v>56522997</v>
      </c>
      <c r="J32" s="7">
        <f t="shared" si="5"/>
        <v>111218850</v>
      </c>
      <c r="K32" s="66">
        <f t="shared" si="5"/>
        <v>128842250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201633113</v>
      </c>
      <c r="C35" s="6">
        <v>193893618</v>
      </c>
      <c r="D35" s="23">
        <v>171431777</v>
      </c>
      <c r="E35" s="24">
        <v>194644000</v>
      </c>
      <c r="F35" s="6">
        <v>162842000</v>
      </c>
      <c r="G35" s="25">
        <v>162842000</v>
      </c>
      <c r="H35" s="26">
        <v>285836000</v>
      </c>
      <c r="I35" s="24">
        <v>185366000</v>
      </c>
      <c r="J35" s="6">
        <v>190611000</v>
      </c>
      <c r="K35" s="25">
        <v>204987000</v>
      </c>
    </row>
    <row r="36" spans="1:11" ht="13.5">
      <c r="A36" s="22" t="s">
        <v>39</v>
      </c>
      <c r="B36" s="6">
        <v>1204329887</v>
      </c>
      <c r="C36" s="6">
        <v>1231804791</v>
      </c>
      <c r="D36" s="23">
        <v>1476101602</v>
      </c>
      <c r="E36" s="24">
        <v>1231008000</v>
      </c>
      <c r="F36" s="6">
        <v>1231008000</v>
      </c>
      <c r="G36" s="25">
        <v>1231008000</v>
      </c>
      <c r="H36" s="26">
        <v>1506468438</v>
      </c>
      <c r="I36" s="24">
        <v>1549907000</v>
      </c>
      <c r="J36" s="6">
        <v>1627403000</v>
      </c>
      <c r="K36" s="25">
        <v>1708792000</v>
      </c>
    </row>
    <row r="37" spans="1:11" ht="13.5">
      <c r="A37" s="22" t="s">
        <v>40</v>
      </c>
      <c r="B37" s="6">
        <v>73913373</v>
      </c>
      <c r="C37" s="6">
        <v>119012588</v>
      </c>
      <c r="D37" s="23">
        <v>127572888</v>
      </c>
      <c r="E37" s="24">
        <v>119013000</v>
      </c>
      <c r="F37" s="6">
        <v>119013000</v>
      </c>
      <c r="G37" s="25">
        <v>119013000</v>
      </c>
      <c r="H37" s="26">
        <v>88272075</v>
      </c>
      <c r="I37" s="24">
        <v>133951000</v>
      </c>
      <c r="J37" s="6">
        <v>140649000</v>
      </c>
      <c r="K37" s="25">
        <v>147702000</v>
      </c>
    </row>
    <row r="38" spans="1:11" ht="13.5">
      <c r="A38" s="22" t="s">
        <v>41</v>
      </c>
      <c r="B38" s="6">
        <v>133425627</v>
      </c>
      <c r="C38" s="6">
        <v>140444306</v>
      </c>
      <c r="D38" s="23">
        <v>143014678</v>
      </c>
      <c r="E38" s="24">
        <v>140444000</v>
      </c>
      <c r="F38" s="6">
        <v>140444000</v>
      </c>
      <c r="G38" s="25">
        <v>140444000</v>
      </c>
      <c r="H38" s="26">
        <v>148300788</v>
      </c>
      <c r="I38" s="24">
        <v>150165000</v>
      </c>
      <c r="J38" s="6">
        <v>157674000</v>
      </c>
      <c r="K38" s="25">
        <v>165558000</v>
      </c>
    </row>
    <row r="39" spans="1:11" ht="13.5">
      <c r="A39" s="22" t="s">
        <v>42</v>
      </c>
      <c r="B39" s="6">
        <v>1198624000</v>
      </c>
      <c r="C39" s="6">
        <v>1166241515</v>
      </c>
      <c r="D39" s="23">
        <v>1376945813</v>
      </c>
      <c r="E39" s="24">
        <v>1166195000</v>
      </c>
      <c r="F39" s="6">
        <v>1134393000</v>
      </c>
      <c r="G39" s="25">
        <v>1134393000</v>
      </c>
      <c r="H39" s="26">
        <v>1555731575</v>
      </c>
      <c r="I39" s="24">
        <v>1451157000</v>
      </c>
      <c r="J39" s="6">
        <v>1519691000</v>
      </c>
      <c r="K39" s="25">
        <v>1600519000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30993040</v>
      </c>
      <c r="C42" s="6">
        <v>68799779</v>
      </c>
      <c r="D42" s="23">
        <v>86258111</v>
      </c>
      <c r="E42" s="24">
        <v>107202035</v>
      </c>
      <c r="F42" s="6">
        <v>102904944</v>
      </c>
      <c r="G42" s="25">
        <v>102904944</v>
      </c>
      <c r="H42" s="26">
        <v>125863161</v>
      </c>
      <c r="I42" s="24">
        <v>37092305</v>
      </c>
      <c r="J42" s="6">
        <v>107366132</v>
      </c>
      <c r="K42" s="25">
        <v>136414522</v>
      </c>
    </row>
    <row r="43" spans="1:11" ht="13.5">
      <c r="A43" s="22" t="s">
        <v>45</v>
      </c>
      <c r="B43" s="6">
        <v>-47128068</v>
      </c>
      <c r="C43" s="6">
        <v>-75610763</v>
      </c>
      <c r="D43" s="23">
        <v>-98438415</v>
      </c>
      <c r="E43" s="24">
        <v>-106451501</v>
      </c>
      <c r="F43" s="6">
        <v>-133959016</v>
      </c>
      <c r="G43" s="25">
        <v>-133959016</v>
      </c>
      <c r="H43" s="26">
        <v>-116571069</v>
      </c>
      <c r="I43" s="24">
        <v>-50673000</v>
      </c>
      <c r="J43" s="6">
        <v>-111061000</v>
      </c>
      <c r="K43" s="25">
        <v>-131426000</v>
      </c>
    </row>
    <row r="44" spans="1:11" ht="13.5">
      <c r="A44" s="22" t="s">
        <v>46</v>
      </c>
      <c r="B44" s="6">
        <v>-3904000</v>
      </c>
      <c r="C44" s="6">
        <v>-19472785</v>
      </c>
      <c r="D44" s="23">
        <v>-20164774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59763221</v>
      </c>
      <c r="C45" s="7">
        <v>33479422</v>
      </c>
      <c r="D45" s="64">
        <v>1134344</v>
      </c>
      <c r="E45" s="65">
        <v>34229955</v>
      </c>
      <c r="F45" s="7">
        <v>2424928</v>
      </c>
      <c r="G45" s="66">
        <v>2424928</v>
      </c>
      <c r="H45" s="67">
        <v>9292092</v>
      </c>
      <c r="I45" s="65">
        <v>6553303</v>
      </c>
      <c r="J45" s="7">
        <v>2858435</v>
      </c>
      <c r="K45" s="66">
        <v>7846957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59785867</v>
      </c>
      <c r="C48" s="6">
        <v>33500246</v>
      </c>
      <c r="D48" s="23">
        <v>1134344</v>
      </c>
      <c r="E48" s="24">
        <v>34251000</v>
      </c>
      <c r="F48" s="6">
        <v>2428000</v>
      </c>
      <c r="G48" s="25">
        <v>2428000</v>
      </c>
      <c r="H48" s="26">
        <v>9969040</v>
      </c>
      <c r="I48" s="24">
        <v>6553000</v>
      </c>
      <c r="J48" s="6">
        <v>2858000</v>
      </c>
      <c r="K48" s="25">
        <v>7847000</v>
      </c>
    </row>
    <row r="49" spans="1:11" ht="13.5">
      <c r="A49" s="22" t="s">
        <v>50</v>
      </c>
      <c r="B49" s="6">
        <f>+B75</f>
        <v>-64560241.765400395</v>
      </c>
      <c r="C49" s="6">
        <f aca="true" t="shared" si="6" ref="C49:K49">+C75</f>
        <v>-56350442.24938938</v>
      </c>
      <c r="D49" s="23">
        <f t="shared" si="6"/>
        <v>-64742563.436416924</v>
      </c>
      <c r="E49" s="24">
        <f t="shared" si="6"/>
        <v>-50701105.24301556</v>
      </c>
      <c r="F49" s="6">
        <f t="shared" si="6"/>
        <v>-46415201.837183595</v>
      </c>
      <c r="G49" s="25">
        <f t="shared" si="6"/>
        <v>-46415201.837183595</v>
      </c>
      <c r="H49" s="26">
        <f t="shared" si="6"/>
        <v>58438246</v>
      </c>
      <c r="I49" s="24">
        <f t="shared" si="6"/>
        <v>-33466228.319061518</v>
      </c>
      <c r="J49" s="6">
        <f t="shared" si="6"/>
        <v>-35776601.59733045</v>
      </c>
      <c r="K49" s="25">
        <f t="shared" si="6"/>
        <v>-37558977.81698227</v>
      </c>
    </row>
    <row r="50" spans="1:11" ht="13.5">
      <c r="A50" s="34" t="s">
        <v>51</v>
      </c>
      <c r="B50" s="7">
        <f>+B48-B49</f>
        <v>124346108.7654004</v>
      </c>
      <c r="C50" s="7">
        <f aca="true" t="shared" si="7" ref="C50:K50">+C48-C49</f>
        <v>89850688.24938938</v>
      </c>
      <c r="D50" s="64">
        <f t="shared" si="7"/>
        <v>65876907.436416924</v>
      </c>
      <c r="E50" s="65">
        <f t="shared" si="7"/>
        <v>84952105.24301556</v>
      </c>
      <c r="F50" s="7">
        <f t="shared" si="7"/>
        <v>48843201.837183595</v>
      </c>
      <c r="G50" s="66">
        <f t="shared" si="7"/>
        <v>48843201.837183595</v>
      </c>
      <c r="H50" s="67">
        <f t="shared" si="7"/>
        <v>-48469206</v>
      </c>
      <c r="I50" s="65">
        <f t="shared" si="7"/>
        <v>40019228.31906152</v>
      </c>
      <c r="J50" s="7">
        <f t="shared" si="7"/>
        <v>38634601.59733045</v>
      </c>
      <c r="K50" s="66">
        <f t="shared" si="7"/>
        <v>45405977.81698227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1147536800</v>
      </c>
      <c r="C53" s="6">
        <v>1231010000</v>
      </c>
      <c r="D53" s="23">
        <v>1473872000</v>
      </c>
      <c r="E53" s="24">
        <v>1231007752</v>
      </c>
      <c r="F53" s="6">
        <v>1258513752</v>
      </c>
      <c r="G53" s="25">
        <v>1258513752</v>
      </c>
      <c r="H53" s="26">
        <v>1225754817</v>
      </c>
      <c r="I53" s="24">
        <v>56522997</v>
      </c>
      <c r="J53" s="6">
        <v>111218850</v>
      </c>
      <c r="K53" s="25">
        <v>128842250</v>
      </c>
    </row>
    <row r="54" spans="1:11" ht="13.5">
      <c r="A54" s="22" t="s">
        <v>101</v>
      </c>
      <c r="B54" s="6">
        <v>63289692</v>
      </c>
      <c r="C54" s="6">
        <v>70492240</v>
      </c>
      <c r="D54" s="23">
        <v>77922181</v>
      </c>
      <c r="E54" s="24">
        <v>72622901</v>
      </c>
      <c r="F54" s="6">
        <v>77338000</v>
      </c>
      <c r="G54" s="25">
        <v>77338000</v>
      </c>
      <c r="H54" s="26">
        <v>0</v>
      </c>
      <c r="I54" s="24">
        <v>81162016</v>
      </c>
      <c r="J54" s="6">
        <v>85544763</v>
      </c>
      <c r="K54" s="25">
        <v>90146181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63737000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27263000</v>
      </c>
      <c r="C56" s="6">
        <v>21467207</v>
      </c>
      <c r="D56" s="23">
        <v>0</v>
      </c>
      <c r="E56" s="24">
        <v>22963000</v>
      </c>
      <c r="F56" s="6">
        <v>0</v>
      </c>
      <c r="G56" s="25">
        <v>0</v>
      </c>
      <c r="H56" s="26">
        <v>0</v>
      </c>
      <c r="I56" s="24">
        <v>20872000</v>
      </c>
      <c r="J56" s="6">
        <v>21999000</v>
      </c>
      <c r="K56" s="25">
        <v>23187000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21489663</v>
      </c>
      <c r="F60" s="6">
        <v>21489663</v>
      </c>
      <c r="G60" s="25">
        <v>21489663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4844</v>
      </c>
      <c r="F62" s="92">
        <v>0</v>
      </c>
      <c r="G62" s="93">
        <v>0</v>
      </c>
      <c r="H62" s="94">
        <v>0</v>
      </c>
      <c r="I62" s="91">
        <v>4844</v>
      </c>
      <c r="J62" s="92">
        <v>4890</v>
      </c>
      <c r="K62" s="93">
        <v>4935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0.8833805747931756</v>
      </c>
      <c r="C70" s="5">
        <f aca="true" t="shared" si="8" ref="C70:K70">IF(ISERROR(C71/C72),0,(C71/C72))</f>
        <v>0.9672025025882978</v>
      </c>
      <c r="D70" s="5">
        <f t="shared" si="8"/>
        <v>0.9698907464169794</v>
      </c>
      <c r="E70" s="5">
        <f t="shared" si="8"/>
        <v>0.9201396621091652</v>
      </c>
      <c r="F70" s="5">
        <f t="shared" si="8"/>
        <v>0.8931100057212817</v>
      </c>
      <c r="G70" s="5">
        <f t="shared" si="8"/>
        <v>0.8931100057212817</v>
      </c>
      <c r="H70" s="5">
        <f t="shared" si="8"/>
        <v>0</v>
      </c>
      <c r="I70" s="5">
        <f t="shared" si="8"/>
        <v>0.8238454708883552</v>
      </c>
      <c r="J70" s="5">
        <f t="shared" si="8"/>
        <v>0.8274278726308615</v>
      </c>
      <c r="K70" s="5">
        <f t="shared" si="8"/>
        <v>0.8274045160540406</v>
      </c>
    </row>
    <row r="71" spans="1:11" ht="12.75" hidden="1">
      <c r="A71" s="1" t="s">
        <v>107</v>
      </c>
      <c r="B71" s="1">
        <f>+B83</f>
        <v>227415474</v>
      </c>
      <c r="C71" s="1">
        <f aca="true" t="shared" si="9" ref="C71:K71">+C83</f>
        <v>275078223</v>
      </c>
      <c r="D71" s="1">
        <f t="shared" si="9"/>
        <v>318981234</v>
      </c>
      <c r="E71" s="1">
        <f t="shared" si="9"/>
        <v>316650023</v>
      </c>
      <c r="F71" s="1">
        <f t="shared" si="9"/>
        <v>301279050</v>
      </c>
      <c r="G71" s="1">
        <f t="shared" si="9"/>
        <v>301279050</v>
      </c>
      <c r="H71" s="1">
        <f t="shared" si="9"/>
        <v>321965511</v>
      </c>
      <c r="I71" s="1">
        <f t="shared" si="9"/>
        <v>296757658</v>
      </c>
      <c r="J71" s="1">
        <f t="shared" si="9"/>
        <v>313880978</v>
      </c>
      <c r="K71" s="1">
        <f t="shared" si="9"/>
        <v>330543196</v>
      </c>
    </row>
    <row r="72" spans="1:11" ht="12.75" hidden="1">
      <c r="A72" s="1" t="s">
        <v>108</v>
      </c>
      <c r="B72" s="1">
        <f>+B77</f>
        <v>257437712</v>
      </c>
      <c r="C72" s="1">
        <f aca="true" t="shared" si="10" ref="C72:K72">+C77</f>
        <v>284406029</v>
      </c>
      <c r="D72" s="1">
        <f t="shared" si="10"/>
        <v>328883676</v>
      </c>
      <c r="E72" s="1">
        <f t="shared" si="10"/>
        <v>344132566</v>
      </c>
      <c r="F72" s="1">
        <f t="shared" si="10"/>
        <v>337337000</v>
      </c>
      <c r="G72" s="1">
        <f t="shared" si="10"/>
        <v>337337000</v>
      </c>
      <c r="H72" s="1">
        <f t="shared" si="10"/>
        <v>0</v>
      </c>
      <c r="I72" s="1">
        <f t="shared" si="10"/>
        <v>360210341</v>
      </c>
      <c r="J72" s="1">
        <f t="shared" si="10"/>
        <v>379345425</v>
      </c>
      <c r="K72" s="1">
        <f t="shared" si="10"/>
        <v>399494068</v>
      </c>
    </row>
    <row r="73" spans="1:11" ht="12.75" hidden="1">
      <c r="A73" s="1" t="s">
        <v>109</v>
      </c>
      <c r="B73" s="1">
        <f>+B74</f>
        <v>20608568.833333336</v>
      </c>
      <c r="C73" s="1">
        <f aca="true" t="shared" si="11" ref="C73:K73">+(C78+C80+C81+C82)-(B78+B80+B81+B82)</f>
        <v>18712432</v>
      </c>
      <c r="D73" s="1">
        <f t="shared" si="11"/>
        <v>10029607</v>
      </c>
      <c r="E73" s="1">
        <f t="shared" si="11"/>
        <v>-10030039</v>
      </c>
      <c r="F73" s="1">
        <f>+(F78+F80+F81+F82)-(D78+D80+D81+D82)</f>
        <v>-10030039</v>
      </c>
      <c r="G73" s="1">
        <f>+(G78+G80+G81+G82)-(D78+D80+D81+D82)</f>
        <v>-10030039</v>
      </c>
      <c r="H73" s="1">
        <f>+(H78+H80+H81+H82)-(D78+D80+D81+D82)</f>
        <v>106167849</v>
      </c>
      <c r="I73" s="1">
        <f>+(I78+I80+I81+I82)-(E78+E80+E81+E82)</f>
        <v>19162000</v>
      </c>
      <c r="J73" s="1">
        <f t="shared" si="11"/>
        <v>8886000</v>
      </c>
      <c r="K73" s="1">
        <f t="shared" si="11"/>
        <v>9329000</v>
      </c>
    </row>
    <row r="74" spans="1:11" ht="12.75" hidden="1">
      <c r="A74" s="1" t="s">
        <v>110</v>
      </c>
      <c r="B74" s="1">
        <f>+TREND(C74:E74)</f>
        <v>20608568.833333336</v>
      </c>
      <c r="C74" s="1">
        <f>+C73</f>
        <v>18712432</v>
      </c>
      <c r="D74" s="1">
        <f aca="true" t="shared" si="12" ref="D74:K74">+D73</f>
        <v>10029607</v>
      </c>
      <c r="E74" s="1">
        <f t="shared" si="12"/>
        <v>-10030039</v>
      </c>
      <c r="F74" s="1">
        <f t="shared" si="12"/>
        <v>-10030039</v>
      </c>
      <c r="G74" s="1">
        <f t="shared" si="12"/>
        <v>-10030039</v>
      </c>
      <c r="H74" s="1">
        <f t="shared" si="12"/>
        <v>106167849</v>
      </c>
      <c r="I74" s="1">
        <f t="shared" si="12"/>
        <v>19162000</v>
      </c>
      <c r="J74" s="1">
        <f t="shared" si="12"/>
        <v>8886000</v>
      </c>
      <c r="K74" s="1">
        <f t="shared" si="12"/>
        <v>9329000</v>
      </c>
    </row>
    <row r="75" spans="1:11" ht="12.75" hidden="1">
      <c r="A75" s="1" t="s">
        <v>111</v>
      </c>
      <c r="B75" s="1">
        <f>+B84-(((B80+B81+B78)*B70)-B79)</f>
        <v>-64560241.765400395</v>
      </c>
      <c r="C75" s="1">
        <f aca="true" t="shared" si="13" ref="C75:K75">+C84-(((C80+C81+C78)*C70)-C79)</f>
        <v>-56350442.24938938</v>
      </c>
      <c r="D75" s="1">
        <f t="shared" si="13"/>
        <v>-64742563.436416924</v>
      </c>
      <c r="E75" s="1">
        <f t="shared" si="13"/>
        <v>-50701105.24301556</v>
      </c>
      <c r="F75" s="1">
        <f t="shared" si="13"/>
        <v>-46415201.837183595</v>
      </c>
      <c r="G75" s="1">
        <f t="shared" si="13"/>
        <v>-46415201.837183595</v>
      </c>
      <c r="H75" s="1">
        <f t="shared" si="13"/>
        <v>58438246</v>
      </c>
      <c r="I75" s="1">
        <f t="shared" si="13"/>
        <v>-33466228.319061518</v>
      </c>
      <c r="J75" s="1">
        <f t="shared" si="13"/>
        <v>-35776601.59733045</v>
      </c>
      <c r="K75" s="1">
        <f t="shared" si="13"/>
        <v>-37558977.81698227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257437712</v>
      </c>
      <c r="C77" s="3">
        <v>284406029</v>
      </c>
      <c r="D77" s="3">
        <v>328883676</v>
      </c>
      <c r="E77" s="3">
        <v>344132566</v>
      </c>
      <c r="F77" s="3">
        <v>337337000</v>
      </c>
      <c r="G77" s="3">
        <v>337337000</v>
      </c>
      <c r="H77" s="3">
        <v>0</v>
      </c>
      <c r="I77" s="3">
        <v>360210341</v>
      </c>
      <c r="J77" s="3">
        <v>379345425</v>
      </c>
      <c r="K77" s="3">
        <v>399494068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702000</v>
      </c>
      <c r="J78" s="3">
        <v>737000</v>
      </c>
      <c r="K78" s="3">
        <v>773000</v>
      </c>
    </row>
    <row r="79" spans="1:11" ht="12.75" hidden="1">
      <c r="A79" s="2" t="s">
        <v>66</v>
      </c>
      <c r="B79" s="3">
        <v>58981415</v>
      </c>
      <c r="C79" s="3">
        <v>97012506</v>
      </c>
      <c r="D79" s="3">
        <v>98774265</v>
      </c>
      <c r="E79" s="3">
        <v>95199000</v>
      </c>
      <c r="F79" s="3">
        <v>95199000</v>
      </c>
      <c r="G79" s="3">
        <v>95199000</v>
      </c>
      <c r="H79" s="3">
        <v>58438246</v>
      </c>
      <c r="I79" s="3">
        <v>105893000</v>
      </c>
      <c r="J79" s="3">
        <v>111187000</v>
      </c>
      <c r="K79" s="3">
        <v>116747000</v>
      </c>
    </row>
    <row r="80" spans="1:11" ht="12.75" hidden="1">
      <c r="A80" s="2" t="s">
        <v>67</v>
      </c>
      <c r="B80" s="3">
        <v>87345000</v>
      </c>
      <c r="C80" s="3">
        <v>124741339</v>
      </c>
      <c r="D80" s="3">
        <v>136775151</v>
      </c>
      <c r="E80" s="3">
        <v>124741000</v>
      </c>
      <c r="F80" s="3">
        <v>33822000</v>
      </c>
      <c r="G80" s="3">
        <v>33822000</v>
      </c>
      <c r="H80" s="3">
        <v>255058318</v>
      </c>
      <c r="I80" s="3">
        <v>143614000</v>
      </c>
      <c r="J80" s="3">
        <v>150795000</v>
      </c>
      <c r="K80" s="3">
        <v>158334000</v>
      </c>
    </row>
    <row r="81" spans="1:11" ht="12.75" hidden="1">
      <c r="A81" s="2" t="s">
        <v>68</v>
      </c>
      <c r="B81" s="3">
        <v>52506000</v>
      </c>
      <c r="C81" s="3">
        <v>33822093</v>
      </c>
      <c r="D81" s="3">
        <v>31817888</v>
      </c>
      <c r="E81" s="3">
        <v>33822000</v>
      </c>
      <c r="F81" s="3">
        <v>124741000</v>
      </c>
      <c r="G81" s="3">
        <v>124741000</v>
      </c>
      <c r="H81" s="3">
        <v>19702570</v>
      </c>
      <c r="I81" s="3">
        <v>24841000</v>
      </c>
      <c r="J81" s="3">
        <v>26083000</v>
      </c>
      <c r="K81" s="3">
        <v>27387000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8568000</v>
      </c>
      <c r="J82" s="3">
        <v>8996000</v>
      </c>
      <c r="K82" s="3">
        <v>9446000</v>
      </c>
    </row>
    <row r="83" spans="1:11" ht="12.75" hidden="1">
      <c r="A83" s="2" t="s">
        <v>70</v>
      </c>
      <c r="B83" s="3">
        <v>227415474</v>
      </c>
      <c r="C83" s="3">
        <v>275078223</v>
      </c>
      <c r="D83" s="3">
        <v>318981234</v>
      </c>
      <c r="E83" s="3">
        <v>316650023</v>
      </c>
      <c r="F83" s="3">
        <v>301279050</v>
      </c>
      <c r="G83" s="3">
        <v>301279050</v>
      </c>
      <c r="H83" s="3">
        <v>321965511</v>
      </c>
      <c r="I83" s="3">
        <v>296757658</v>
      </c>
      <c r="J83" s="3">
        <v>313880978</v>
      </c>
      <c r="K83" s="3">
        <v>330543196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28668162</v>
      </c>
      <c r="C5" s="6">
        <v>30675862</v>
      </c>
      <c r="D5" s="23">
        <v>33865255</v>
      </c>
      <c r="E5" s="24">
        <v>30000000</v>
      </c>
      <c r="F5" s="6">
        <v>30000000</v>
      </c>
      <c r="G5" s="25">
        <v>30000000</v>
      </c>
      <c r="H5" s="26">
        <v>35238339</v>
      </c>
      <c r="I5" s="24">
        <v>35000000</v>
      </c>
      <c r="J5" s="6">
        <v>37000000</v>
      </c>
      <c r="K5" s="25">
        <v>39000000</v>
      </c>
    </row>
    <row r="6" spans="1:11" ht="13.5">
      <c r="A6" s="22" t="s">
        <v>18</v>
      </c>
      <c r="B6" s="6">
        <v>3953160</v>
      </c>
      <c r="C6" s="6">
        <v>4236874</v>
      </c>
      <c r="D6" s="23">
        <v>4302622</v>
      </c>
      <c r="E6" s="24">
        <v>4300000</v>
      </c>
      <c r="F6" s="6">
        <v>4400000</v>
      </c>
      <c r="G6" s="25">
        <v>4400000</v>
      </c>
      <c r="H6" s="26">
        <v>4583367</v>
      </c>
      <c r="I6" s="24">
        <v>4700000</v>
      </c>
      <c r="J6" s="6">
        <v>4900000</v>
      </c>
      <c r="K6" s="25">
        <v>5200000</v>
      </c>
    </row>
    <row r="7" spans="1:11" ht="13.5">
      <c r="A7" s="22" t="s">
        <v>19</v>
      </c>
      <c r="B7" s="6">
        <v>14893660</v>
      </c>
      <c r="C7" s="6">
        <v>13400970</v>
      </c>
      <c r="D7" s="23">
        <v>15174630</v>
      </c>
      <c r="E7" s="24">
        <v>11776000</v>
      </c>
      <c r="F7" s="6">
        <v>17323603</v>
      </c>
      <c r="G7" s="25">
        <v>17323603</v>
      </c>
      <c r="H7" s="26">
        <v>11737571</v>
      </c>
      <c r="I7" s="24">
        <v>15200000</v>
      </c>
      <c r="J7" s="6">
        <v>15960000</v>
      </c>
      <c r="K7" s="25">
        <v>16758000</v>
      </c>
    </row>
    <row r="8" spans="1:11" ht="13.5">
      <c r="A8" s="22" t="s">
        <v>20</v>
      </c>
      <c r="B8" s="6">
        <v>175399282</v>
      </c>
      <c r="C8" s="6">
        <v>226341284</v>
      </c>
      <c r="D8" s="23">
        <v>222487633</v>
      </c>
      <c r="E8" s="24">
        <v>241457000</v>
      </c>
      <c r="F8" s="6">
        <v>241310582</v>
      </c>
      <c r="G8" s="25">
        <v>241310582</v>
      </c>
      <c r="H8" s="26">
        <v>241319882</v>
      </c>
      <c r="I8" s="24">
        <v>270595000</v>
      </c>
      <c r="J8" s="6">
        <v>295983000</v>
      </c>
      <c r="K8" s="25">
        <v>319349000</v>
      </c>
    </row>
    <row r="9" spans="1:11" ht="13.5">
      <c r="A9" s="22" t="s">
        <v>21</v>
      </c>
      <c r="B9" s="6">
        <v>7650021</v>
      </c>
      <c r="C9" s="6">
        <v>16066675</v>
      </c>
      <c r="D9" s="23">
        <v>13629242</v>
      </c>
      <c r="E9" s="24">
        <v>15067970</v>
      </c>
      <c r="F9" s="6">
        <v>43603178</v>
      </c>
      <c r="G9" s="25">
        <v>43603178</v>
      </c>
      <c r="H9" s="26">
        <v>26074323</v>
      </c>
      <c r="I9" s="24">
        <v>37076330</v>
      </c>
      <c r="J9" s="6">
        <v>37864737</v>
      </c>
      <c r="K9" s="25">
        <v>38833038</v>
      </c>
    </row>
    <row r="10" spans="1:11" ht="25.5">
      <c r="A10" s="27" t="s">
        <v>100</v>
      </c>
      <c r="B10" s="28">
        <f>SUM(B5:B9)</f>
        <v>230564285</v>
      </c>
      <c r="C10" s="29">
        <f aca="true" t="shared" si="0" ref="C10:K10">SUM(C5:C9)</f>
        <v>290721665</v>
      </c>
      <c r="D10" s="30">
        <f t="shared" si="0"/>
        <v>289459382</v>
      </c>
      <c r="E10" s="28">
        <f t="shared" si="0"/>
        <v>302600970</v>
      </c>
      <c r="F10" s="29">
        <f t="shared" si="0"/>
        <v>336637363</v>
      </c>
      <c r="G10" s="31">
        <f t="shared" si="0"/>
        <v>336637363</v>
      </c>
      <c r="H10" s="32">
        <f t="shared" si="0"/>
        <v>318953482</v>
      </c>
      <c r="I10" s="28">
        <f t="shared" si="0"/>
        <v>362571330</v>
      </c>
      <c r="J10" s="29">
        <f t="shared" si="0"/>
        <v>391707737</v>
      </c>
      <c r="K10" s="31">
        <f t="shared" si="0"/>
        <v>419140038</v>
      </c>
    </row>
    <row r="11" spans="1:11" ht="13.5">
      <c r="A11" s="22" t="s">
        <v>22</v>
      </c>
      <c r="B11" s="6">
        <v>94202388</v>
      </c>
      <c r="C11" s="6">
        <v>108057433</v>
      </c>
      <c r="D11" s="23">
        <v>119525379</v>
      </c>
      <c r="E11" s="24">
        <v>133872944</v>
      </c>
      <c r="F11" s="6">
        <v>127396763</v>
      </c>
      <c r="G11" s="25">
        <v>127396763</v>
      </c>
      <c r="H11" s="26">
        <v>128240462</v>
      </c>
      <c r="I11" s="24">
        <v>151097069</v>
      </c>
      <c r="J11" s="6">
        <v>151786251</v>
      </c>
      <c r="K11" s="25">
        <v>159375563</v>
      </c>
    </row>
    <row r="12" spans="1:11" ht="13.5">
      <c r="A12" s="22" t="s">
        <v>23</v>
      </c>
      <c r="B12" s="6">
        <v>18573328</v>
      </c>
      <c r="C12" s="6">
        <v>18273962</v>
      </c>
      <c r="D12" s="23">
        <v>19431700</v>
      </c>
      <c r="E12" s="24">
        <v>20646484</v>
      </c>
      <c r="F12" s="6">
        <v>22535057</v>
      </c>
      <c r="G12" s="25">
        <v>22535057</v>
      </c>
      <c r="H12" s="26">
        <v>22143883</v>
      </c>
      <c r="I12" s="24">
        <v>23856763</v>
      </c>
      <c r="J12" s="6">
        <v>25049601</v>
      </c>
      <c r="K12" s="25">
        <v>26302081</v>
      </c>
    </row>
    <row r="13" spans="1:11" ht="13.5">
      <c r="A13" s="22" t="s">
        <v>101</v>
      </c>
      <c r="B13" s="6">
        <v>14405689</v>
      </c>
      <c r="C13" s="6">
        <v>20361720</v>
      </c>
      <c r="D13" s="23">
        <v>38553790</v>
      </c>
      <c r="E13" s="24">
        <v>30000000</v>
      </c>
      <c r="F13" s="6">
        <v>30000000</v>
      </c>
      <c r="G13" s="25">
        <v>30000000</v>
      </c>
      <c r="H13" s="26">
        <v>242331325</v>
      </c>
      <c r="I13" s="24">
        <v>30000000</v>
      </c>
      <c r="J13" s="6">
        <v>31620000</v>
      </c>
      <c r="K13" s="25">
        <v>33359100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770000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7888503</v>
      </c>
      <c r="C15" s="6">
        <v>25776516</v>
      </c>
      <c r="D15" s="23">
        <v>16265310</v>
      </c>
      <c r="E15" s="24">
        <v>8800000</v>
      </c>
      <c r="F15" s="6">
        <v>7344954</v>
      </c>
      <c r="G15" s="25">
        <v>7344954</v>
      </c>
      <c r="H15" s="26">
        <v>0</v>
      </c>
      <c r="I15" s="24">
        <v>10855118</v>
      </c>
      <c r="J15" s="6">
        <v>12874174</v>
      </c>
      <c r="K15" s="25">
        <v>13517883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21801810</v>
      </c>
      <c r="C17" s="6">
        <v>120358162</v>
      </c>
      <c r="D17" s="23">
        <v>128918050</v>
      </c>
      <c r="E17" s="24">
        <v>107222982</v>
      </c>
      <c r="F17" s="6">
        <v>143136906</v>
      </c>
      <c r="G17" s="25">
        <v>143136906</v>
      </c>
      <c r="H17" s="26">
        <v>153824855</v>
      </c>
      <c r="I17" s="24">
        <v>136086032</v>
      </c>
      <c r="J17" s="6">
        <v>132548752</v>
      </c>
      <c r="K17" s="25">
        <v>151451742</v>
      </c>
    </row>
    <row r="18" spans="1:11" ht="13.5">
      <c r="A18" s="34" t="s">
        <v>28</v>
      </c>
      <c r="B18" s="35">
        <f>SUM(B11:B17)</f>
        <v>156871718</v>
      </c>
      <c r="C18" s="36">
        <f aca="true" t="shared" si="1" ref="C18:K18">SUM(C11:C17)</f>
        <v>292827793</v>
      </c>
      <c r="D18" s="37">
        <f t="shared" si="1"/>
        <v>322694229</v>
      </c>
      <c r="E18" s="35">
        <f t="shared" si="1"/>
        <v>301312410</v>
      </c>
      <c r="F18" s="36">
        <f t="shared" si="1"/>
        <v>330413680</v>
      </c>
      <c r="G18" s="38">
        <f t="shared" si="1"/>
        <v>330413680</v>
      </c>
      <c r="H18" s="39">
        <f t="shared" si="1"/>
        <v>546540525</v>
      </c>
      <c r="I18" s="35">
        <f t="shared" si="1"/>
        <v>351894982</v>
      </c>
      <c r="J18" s="36">
        <f t="shared" si="1"/>
        <v>353878778</v>
      </c>
      <c r="K18" s="38">
        <f t="shared" si="1"/>
        <v>384006369</v>
      </c>
    </row>
    <row r="19" spans="1:11" ht="13.5">
      <c r="A19" s="34" t="s">
        <v>29</v>
      </c>
      <c r="B19" s="40">
        <f>+B10-B18</f>
        <v>73692567</v>
      </c>
      <c r="C19" s="41">
        <f aca="true" t="shared" si="2" ref="C19:K19">+C10-C18</f>
        <v>-2106128</v>
      </c>
      <c r="D19" s="42">
        <f t="shared" si="2"/>
        <v>-33234847</v>
      </c>
      <c r="E19" s="40">
        <f t="shared" si="2"/>
        <v>1288560</v>
      </c>
      <c r="F19" s="41">
        <f t="shared" si="2"/>
        <v>6223683</v>
      </c>
      <c r="G19" s="43">
        <f t="shared" si="2"/>
        <v>6223683</v>
      </c>
      <c r="H19" s="44">
        <f t="shared" si="2"/>
        <v>-227587043</v>
      </c>
      <c r="I19" s="40">
        <f t="shared" si="2"/>
        <v>10676348</v>
      </c>
      <c r="J19" s="41">
        <f t="shared" si="2"/>
        <v>37828959</v>
      </c>
      <c r="K19" s="43">
        <f t="shared" si="2"/>
        <v>35133669</v>
      </c>
    </row>
    <row r="20" spans="1:11" ht="13.5">
      <c r="A20" s="22" t="s">
        <v>30</v>
      </c>
      <c r="B20" s="24">
        <v>81749103</v>
      </c>
      <c r="C20" s="6">
        <v>105700629</v>
      </c>
      <c r="D20" s="23">
        <v>92999654</v>
      </c>
      <c r="E20" s="24">
        <v>81736000</v>
      </c>
      <c r="F20" s="6">
        <v>99115000</v>
      </c>
      <c r="G20" s="25">
        <v>99115000</v>
      </c>
      <c r="H20" s="26">
        <v>102650780</v>
      </c>
      <c r="I20" s="24">
        <v>59473000</v>
      </c>
      <c r="J20" s="6">
        <v>60688000</v>
      </c>
      <c r="K20" s="25">
        <v>64049000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155441670</v>
      </c>
      <c r="C22" s="52">
        <f aca="true" t="shared" si="3" ref="C22:K22">SUM(C19:C21)</f>
        <v>103594501</v>
      </c>
      <c r="D22" s="53">
        <f t="shared" si="3"/>
        <v>59764807</v>
      </c>
      <c r="E22" s="51">
        <f t="shared" si="3"/>
        <v>83024560</v>
      </c>
      <c r="F22" s="52">
        <f t="shared" si="3"/>
        <v>105338683</v>
      </c>
      <c r="G22" s="54">
        <f t="shared" si="3"/>
        <v>105338683</v>
      </c>
      <c r="H22" s="55">
        <f t="shared" si="3"/>
        <v>-124936263</v>
      </c>
      <c r="I22" s="51">
        <f t="shared" si="3"/>
        <v>70149348</v>
      </c>
      <c r="J22" s="52">
        <f t="shared" si="3"/>
        <v>98516959</v>
      </c>
      <c r="K22" s="54">
        <f t="shared" si="3"/>
        <v>99182669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155441670</v>
      </c>
      <c r="C24" s="41">
        <f aca="true" t="shared" si="4" ref="C24:K24">SUM(C22:C23)</f>
        <v>103594501</v>
      </c>
      <c r="D24" s="42">
        <f t="shared" si="4"/>
        <v>59764807</v>
      </c>
      <c r="E24" s="40">
        <f t="shared" si="4"/>
        <v>83024560</v>
      </c>
      <c r="F24" s="41">
        <f t="shared" si="4"/>
        <v>105338683</v>
      </c>
      <c r="G24" s="43">
        <f t="shared" si="4"/>
        <v>105338683</v>
      </c>
      <c r="H24" s="44">
        <f t="shared" si="4"/>
        <v>-124936263</v>
      </c>
      <c r="I24" s="40">
        <f t="shared" si="4"/>
        <v>70149348</v>
      </c>
      <c r="J24" s="41">
        <f t="shared" si="4"/>
        <v>98516959</v>
      </c>
      <c r="K24" s="43">
        <f t="shared" si="4"/>
        <v>99182669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88485207</v>
      </c>
      <c r="C27" s="7">
        <v>63937443</v>
      </c>
      <c r="D27" s="64">
        <v>30523586</v>
      </c>
      <c r="E27" s="65">
        <v>113023557</v>
      </c>
      <c r="F27" s="7">
        <v>135338681</v>
      </c>
      <c r="G27" s="66">
        <v>135338681</v>
      </c>
      <c r="H27" s="67">
        <v>107839867</v>
      </c>
      <c r="I27" s="65">
        <v>100149350</v>
      </c>
      <c r="J27" s="7">
        <v>130140120</v>
      </c>
      <c r="K27" s="66">
        <v>132545529</v>
      </c>
    </row>
    <row r="28" spans="1:11" ht="13.5">
      <c r="A28" s="68" t="s">
        <v>30</v>
      </c>
      <c r="B28" s="6">
        <v>62628297</v>
      </c>
      <c r="C28" s="6">
        <v>56835912</v>
      </c>
      <c r="D28" s="23">
        <v>22981656</v>
      </c>
      <c r="E28" s="24">
        <v>81736000</v>
      </c>
      <c r="F28" s="6">
        <v>76068200</v>
      </c>
      <c r="G28" s="25">
        <v>76068200</v>
      </c>
      <c r="H28" s="26">
        <v>88116346</v>
      </c>
      <c r="I28" s="24">
        <v>56649250</v>
      </c>
      <c r="J28" s="6">
        <v>57547861</v>
      </c>
      <c r="K28" s="25">
        <v>60751855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25856910</v>
      </c>
      <c r="C31" s="6">
        <v>7101531</v>
      </c>
      <c r="D31" s="23">
        <v>7541930</v>
      </c>
      <c r="E31" s="24">
        <v>31287557</v>
      </c>
      <c r="F31" s="6">
        <v>59270481</v>
      </c>
      <c r="G31" s="25">
        <v>59270481</v>
      </c>
      <c r="H31" s="26">
        <v>19723521</v>
      </c>
      <c r="I31" s="24">
        <v>43500100</v>
      </c>
      <c r="J31" s="6">
        <v>72592259</v>
      </c>
      <c r="K31" s="25">
        <v>71793674</v>
      </c>
    </row>
    <row r="32" spans="1:11" ht="13.5">
      <c r="A32" s="34" t="s">
        <v>36</v>
      </c>
      <c r="B32" s="7">
        <f>SUM(B28:B31)</f>
        <v>88485207</v>
      </c>
      <c r="C32" s="7">
        <f aca="true" t="shared" si="5" ref="C32:K32">SUM(C28:C31)</f>
        <v>63937443</v>
      </c>
      <c r="D32" s="64">
        <f t="shared" si="5"/>
        <v>30523586</v>
      </c>
      <c r="E32" s="65">
        <f t="shared" si="5"/>
        <v>113023557</v>
      </c>
      <c r="F32" s="7">
        <f t="shared" si="5"/>
        <v>135338681</v>
      </c>
      <c r="G32" s="66">
        <f t="shared" si="5"/>
        <v>135338681</v>
      </c>
      <c r="H32" s="67">
        <f t="shared" si="5"/>
        <v>107839867</v>
      </c>
      <c r="I32" s="65">
        <f t="shared" si="5"/>
        <v>100149350</v>
      </c>
      <c r="J32" s="7">
        <f t="shared" si="5"/>
        <v>130140120</v>
      </c>
      <c r="K32" s="66">
        <f t="shared" si="5"/>
        <v>132545529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182569276</v>
      </c>
      <c r="C35" s="6">
        <v>220129566</v>
      </c>
      <c r="D35" s="23">
        <v>235170044</v>
      </c>
      <c r="E35" s="24">
        <v>213378800</v>
      </c>
      <c r="F35" s="6">
        <v>213378800</v>
      </c>
      <c r="G35" s="25">
        <v>213378800</v>
      </c>
      <c r="H35" s="26">
        <v>81775647</v>
      </c>
      <c r="I35" s="24">
        <v>9380089</v>
      </c>
      <c r="J35" s="6">
        <v>9849093</v>
      </c>
      <c r="K35" s="25">
        <v>10341548</v>
      </c>
    </row>
    <row r="36" spans="1:11" ht="13.5">
      <c r="A36" s="22" t="s">
        <v>39</v>
      </c>
      <c r="B36" s="6">
        <v>410693809</v>
      </c>
      <c r="C36" s="6">
        <v>525422124</v>
      </c>
      <c r="D36" s="23">
        <v>585026191</v>
      </c>
      <c r="E36" s="24">
        <v>393893050</v>
      </c>
      <c r="F36" s="6">
        <v>393893050</v>
      </c>
      <c r="G36" s="25">
        <v>393893050</v>
      </c>
      <c r="H36" s="26">
        <v>918690164</v>
      </c>
      <c r="I36" s="24">
        <v>0</v>
      </c>
      <c r="J36" s="6">
        <v>0</v>
      </c>
      <c r="K36" s="25">
        <v>0</v>
      </c>
    </row>
    <row r="37" spans="1:11" ht="13.5">
      <c r="A37" s="22" t="s">
        <v>40</v>
      </c>
      <c r="B37" s="6">
        <v>50497396</v>
      </c>
      <c r="C37" s="6">
        <v>62486713</v>
      </c>
      <c r="D37" s="23">
        <v>77173636</v>
      </c>
      <c r="E37" s="24">
        <v>141270950</v>
      </c>
      <c r="F37" s="6">
        <v>141270950</v>
      </c>
      <c r="G37" s="25">
        <v>141270950</v>
      </c>
      <c r="H37" s="26">
        <v>76594221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19640069</v>
      </c>
      <c r="C38" s="6">
        <v>36631023</v>
      </c>
      <c r="D38" s="23">
        <v>38545962</v>
      </c>
      <c r="E38" s="24">
        <v>0</v>
      </c>
      <c r="F38" s="6">
        <v>0</v>
      </c>
      <c r="G38" s="25">
        <v>0</v>
      </c>
      <c r="H38" s="26">
        <v>39842084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523125620</v>
      </c>
      <c r="C39" s="6">
        <v>646433954</v>
      </c>
      <c r="D39" s="23">
        <v>704476637</v>
      </c>
      <c r="E39" s="24">
        <v>466000900</v>
      </c>
      <c r="F39" s="6">
        <v>466000900</v>
      </c>
      <c r="G39" s="25">
        <v>466000900</v>
      </c>
      <c r="H39" s="26">
        <v>884029506</v>
      </c>
      <c r="I39" s="24">
        <v>9380089</v>
      </c>
      <c r="J39" s="6">
        <v>9849093</v>
      </c>
      <c r="K39" s="25">
        <v>10341548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149444511</v>
      </c>
      <c r="C42" s="6">
        <v>120191095</v>
      </c>
      <c r="D42" s="23">
        <v>19428784</v>
      </c>
      <c r="E42" s="24">
        <v>115229102</v>
      </c>
      <c r="F42" s="6">
        <v>115229102</v>
      </c>
      <c r="G42" s="25">
        <v>115229102</v>
      </c>
      <c r="H42" s="26">
        <v>103415693</v>
      </c>
      <c r="I42" s="24">
        <v>94269360</v>
      </c>
      <c r="J42" s="6">
        <v>107939171</v>
      </c>
      <c r="K42" s="25">
        <v>100299513</v>
      </c>
    </row>
    <row r="43" spans="1:11" ht="13.5">
      <c r="A43" s="22" t="s">
        <v>45</v>
      </c>
      <c r="B43" s="6">
        <v>-85769041</v>
      </c>
      <c r="C43" s="6">
        <v>-63937443</v>
      </c>
      <c r="D43" s="23">
        <v>-30525586</v>
      </c>
      <c r="E43" s="24">
        <v>-113023557</v>
      </c>
      <c r="F43" s="6">
        <v>-113023557</v>
      </c>
      <c r="G43" s="25">
        <v>-113023557</v>
      </c>
      <c r="H43" s="26">
        <v>-153868829</v>
      </c>
      <c r="I43" s="24">
        <v>-100149350</v>
      </c>
      <c r="J43" s="6">
        <v>-130140120</v>
      </c>
      <c r="K43" s="25">
        <v>-132545529</v>
      </c>
    </row>
    <row r="44" spans="1:11" ht="13.5">
      <c r="A44" s="22" t="s">
        <v>46</v>
      </c>
      <c r="B44" s="6">
        <v>0</v>
      </c>
      <c r="C44" s="6">
        <v>-26557699</v>
      </c>
      <c r="D44" s="23">
        <v>-3258622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150319082</v>
      </c>
      <c r="C45" s="7">
        <v>180005001</v>
      </c>
      <c r="D45" s="64">
        <v>165649577</v>
      </c>
      <c r="E45" s="65">
        <v>122205545</v>
      </c>
      <c r="F45" s="7">
        <v>122205545</v>
      </c>
      <c r="G45" s="66">
        <v>122205545</v>
      </c>
      <c r="H45" s="67">
        <v>14639964</v>
      </c>
      <c r="I45" s="65">
        <v>182522653</v>
      </c>
      <c r="J45" s="7">
        <v>160321704</v>
      </c>
      <c r="K45" s="66">
        <v>128075688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150319082</v>
      </c>
      <c r="C48" s="6">
        <v>180005001</v>
      </c>
      <c r="D48" s="23">
        <v>166530477</v>
      </c>
      <c r="E48" s="24">
        <v>120000000</v>
      </c>
      <c r="F48" s="6">
        <v>120000000</v>
      </c>
      <c r="G48" s="25">
        <v>120000000</v>
      </c>
      <c r="H48" s="26">
        <v>14639964</v>
      </c>
      <c r="I48" s="24">
        <v>9380089</v>
      </c>
      <c r="J48" s="6">
        <v>9849093</v>
      </c>
      <c r="K48" s="25">
        <v>10341548</v>
      </c>
    </row>
    <row r="49" spans="1:11" ht="13.5">
      <c r="A49" s="22" t="s">
        <v>50</v>
      </c>
      <c r="B49" s="6">
        <f>+B75</f>
        <v>-1980310.550299704</v>
      </c>
      <c r="C49" s="6">
        <f aca="true" t="shared" si="6" ref="C49:K49">+C75</f>
        <v>31078903.41929584</v>
      </c>
      <c r="D49" s="23">
        <f t="shared" si="6"/>
        <v>9722833.018451199</v>
      </c>
      <c r="E49" s="24">
        <f t="shared" si="6"/>
        <v>84930997.35831755</v>
      </c>
      <c r="F49" s="6">
        <f t="shared" si="6"/>
        <v>105290681.61030973</v>
      </c>
      <c r="G49" s="25">
        <f t="shared" si="6"/>
        <v>105290681.61030973</v>
      </c>
      <c r="H49" s="26">
        <f t="shared" si="6"/>
        <v>15295894.963574976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152299392.5502997</v>
      </c>
      <c r="C50" s="7">
        <f aca="true" t="shared" si="7" ref="C50:K50">+C48-C49</f>
        <v>148926097.58070415</v>
      </c>
      <c r="D50" s="64">
        <f t="shared" si="7"/>
        <v>156807643.9815488</v>
      </c>
      <c r="E50" s="65">
        <f t="shared" si="7"/>
        <v>35069002.641682446</v>
      </c>
      <c r="F50" s="7">
        <f t="shared" si="7"/>
        <v>14709318.389690265</v>
      </c>
      <c r="G50" s="66">
        <f t="shared" si="7"/>
        <v>14709318.389690265</v>
      </c>
      <c r="H50" s="67">
        <f t="shared" si="7"/>
        <v>-655930.9635749757</v>
      </c>
      <c r="I50" s="65">
        <f t="shared" si="7"/>
        <v>9380089</v>
      </c>
      <c r="J50" s="7">
        <f t="shared" si="7"/>
        <v>9849093</v>
      </c>
      <c r="K50" s="66">
        <f t="shared" si="7"/>
        <v>10341548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410693809</v>
      </c>
      <c r="C53" s="6">
        <v>525422124</v>
      </c>
      <c r="D53" s="23">
        <v>558566680</v>
      </c>
      <c r="E53" s="24">
        <v>393893051</v>
      </c>
      <c r="F53" s="6">
        <v>85498639</v>
      </c>
      <c r="G53" s="25">
        <v>85498639</v>
      </c>
      <c r="H53" s="26">
        <v>900976951</v>
      </c>
      <c r="I53" s="24">
        <v>397831982</v>
      </c>
      <c r="J53" s="6">
        <v>401810302</v>
      </c>
      <c r="K53" s="25">
        <v>401810302</v>
      </c>
    </row>
    <row r="54" spans="1:11" ht="13.5">
      <c r="A54" s="22" t="s">
        <v>101</v>
      </c>
      <c r="B54" s="6">
        <v>14405689</v>
      </c>
      <c r="C54" s="6">
        <v>20361720</v>
      </c>
      <c r="D54" s="23">
        <v>38553790</v>
      </c>
      <c r="E54" s="24">
        <v>30000000</v>
      </c>
      <c r="F54" s="6">
        <v>30000000</v>
      </c>
      <c r="G54" s="25">
        <v>30000000</v>
      </c>
      <c r="H54" s="26">
        <v>242331325</v>
      </c>
      <c r="I54" s="24">
        <v>30000000</v>
      </c>
      <c r="J54" s="6">
        <v>31620000</v>
      </c>
      <c r="K54" s="25">
        <v>33359100</v>
      </c>
    </row>
    <row r="55" spans="1:11" ht="13.5">
      <c r="A55" s="22" t="s">
        <v>54</v>
      </c>
      <c r="B55" s="6">
        <v>61277481</v>
      </c>
      <c r="C55" s="6">
        <v>31759264</v>
      </c>
      <c r="D55" s="23">
        <v>25353566</v>
      </c>
      <c r="E55" s="24">
        <v>34190477</v>
      </c>
      <c r="F55" s="6">
        <v>0</v>
      </c>
      <c r="G55" s="25">
        <v>0</v>
      </c>
      <c r="H55" s="26">
        <v>0</v>
      </c>
      <c r="I55" s="24">
        <v>250000</v>
      </c>
      <c r="J55" s="6">
        <v>0</v>
      </c>
      <c r="K55" s="25">
        <v>0</v>
      </c>
    </row>
    <row r="56" spans="1:11" ht="13.5">
      <c r="A56" s="22" t="s">
        <v>55</v>
      </c>
      <c r="B56" s="6">
        <v>7888502</v>
      </c>
      <c r="C56" s="6">
        <v>25776519</v>
      </c>
      <c r="D56" s="23">
        <v>16265310</v>
      </c>
      <c r="E56" s="24">
        <v>19800000</v>
      </c>
      <c r="F56" s="6">
        <v>12931480</v>
      </c>
      <c r="G56" s="25">
        <v>12931480</v>
      </c>
      <c r="H56" s="26">
        <v>6294406</v>
      </c>
      <c r="I56" s="24">
        <v>18610000</v>
      </c>
      <c r="J56" s="6">
        <v>19541000</v>
      </c>
      <c r="K56" s="25">
        <v>20518250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510002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54438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1.6458415335624592</v>
      </c>
      <c r="C70" s="5">
        <f aca="true" t="shared" si="8" ref="C70:K70">IF(ISERROR(C71/C72),0,(C71/C72))</f>
        <v>0.811824189181001</v>
      </c>
      <c r="D70" s="5">
        <f t="shared" si="8"/>
        <v>1.0049206404703706</v>
      </c>
      <c r="E70" s="5">
        <f t="shared" si="8"/>
        <v>0.62080677005759</v>
      </c>
      <c r="F70" s="5">
        <f t="shared" si="8"/>
        <v>0.3964645541480843</v>
      </c>
      <c r="G70" s="5">
        <f t="shared" si="8"/>
        <v>0.3964645541480843</v>
      </c>
      <c r="H70" s="5">
        <f t="shared" si="8"/>
        <v>0.9469794006029075</v>
      </c>
      <c r="I70" s="5">
        <f t="shared" si="8"/>
        <v>0.7150164640586494</v>
      </c>
      <c r="J70" s="5">
        <f t="shared" si="8"/>
        <v>0.7109394719122561</v>
      </c>
      <c r="K70" s="5">
        <f t="shared" si="8"/>
        <v>0.738010188185575</v>
      </c>
    </row>
    <row r="71" spans="1:11" ht="12.75" hidden="1">
      <c r="A71" s="1" t="s">
        <v>107</v>
      </c>
      <c r="B71" s="1">
        <f>+B83</f>
        <v>65576757</v>
      </c>
      <c r="C71" s="1">
        <f aca="true" t="shared" si="9" ref="C71:K71">+C83</f>
        <v>41386319</v>
      </c>
      <c r="D71" s="1">
        <f t="shared" si="9"/>
        <v>52051994</v>
      </c>
      <c r="E71" s="1">
        <f t="shared" si="9"/>
        <v>30647970</v>
      </c>
      <c r="F71" s="1">
        <f t="shared" si="9"/>
        <v>30647970</v>
      </c>
      <c r="G71" s="1">
        <f t="shared" si="9"/>
        <v>30647970</v>
      </c>
      <c r="H71" s="1">
        <f t="shared" si="9"/>
        <v>62353477</v>
      </c>
      <c r="I71" s="1">
        <f t="shared" si="9"/>
        <v>54896340</v>
      </c>
      <c r="J71" s="1">
        <f t="shared" si="9"/>
        <v>56707900</v>
      </c>
      <c r="K71" s="1">
        <f t="shared" si="9"/>
        <v>61279228</v>
      </c>
    </row>
    <row r="72" spans="1:11" ht="12.75" hidden="1">
      <c r="A72" s="1" t="s">
        <v>108</v>
      </c>
      <c r="B72" s="1">
        <f>+B77</f>
        <v>39843907</v>
      </c>
      <c r="C72" s="1">
        <f aca="true" t="shared" si="10" ref="C72:K72">+C77</f>
        <v>50979411</v>
      </c>
      <c r="D72" s="1">
        <f t="shared" si="10"/>
        <v>51797119</v>
      </c>
      <c r="E72" s="1">
        <f t="shared" si="10"/>
        <v>49367970</v>
      </c>
      <c r="F72" s="1">
        <f t="shared" si="10"/>
        <v>77303178</v>
      </c>
      <c r="G72" s="1">
        <f t="shared" si="10"/>
        <v>77303178</v>
      </c>
      <c r="H72" s="1">
        <f t="shared" si="10"/>
        <v>65844597</v>
      </c>
      <c r="I72" s="1">
        <f t="shared" si="10"/>
        <v>76776330</v>
      </c>
      <c r="J72" s="1">
        <f t="shared" si="10"/>
        <v>79764737</v>
      </c>
      <c r="K72" s="1">
        <f t="shared" si="10"/>
        <v>83033038</v>
      </c>
    </row>
    <row r="73" spans="1:11" ht="12.75" hidden="1">
      <c r="A73" s="1" t="s">
        <v>109</v>
      </c>
      <c r="B73" s="1">
        <f>+B74</f>
        <v>11406677.666666664</v>
      </c>
      <c r="C73" s="1">
        <f aca="true" t="shared" si="11" ref="C73:K73">+(C78+C80+C81+C82)-(B78+B80+B81+B82)</f>
        <v>7041435</v>
      </c>
      <c r="D73" s="1">
        <f t="shared" si="11"/>
        <v>28432582</v>
      </c>
      <c r="E73" s="1">
        <f t="shared" si="11"/>
        <v>23632273</v>
      </c>
      <c r="F73" s="1">
        <f>+(F78+F80+F81+F82)-(D78+D80+D81+D82)</f>
        <v>23632273</v>
      </c>
      <c r="G73" s="1">
        <f>+(G78+G80+G81+G82)-(D78+D80+D81+D82)</f>
        <v>23632273</v>
      </c>
      <c r="H73" s="1">
        <f>+(H78+H80+H81+H82)-(D78+D80+D81+D82)</f>
        <v>-2390158</v>
      </c>
      <c r="I73" s="1">
        <f>+(I78+I80+I81+I82)-(E78+E80+E81+E82)</f>
        <v>-90752800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110</v>
      </c>
      <c r="B74" s="1">
        <f>+TREND(C74:E74)</f>
        <v>11406677.666666664</v>
      </c>
      <c r="C74" s="1">
        <f>+C73</f>
        <v>7041435</v>
      </c>
      <c r="D74" s="1">
        <f aca="true" t="shared" si="12" ref="D74:K74">+D73</f>
        <v>28432582</v>
      </c>
      <c r="E74" s="1">
        <f t="shared" si="12"/>
        <v>23632273</v>
      </c>
      <c r="F74" s="1">
        <f t="shared" si="12"/>
        <v>23632273</v>
      </c>
      <c r="G74" s="1">
        <f t="shared" si="12"/>
        <v>23632273</v>
      </c>
      <c r="H74" s="1">
        <f t="shared" si="12"/>
        <v>-2390158</v>
      </c>
      <c r="I74" s="1">
        <f t="shared" si="12"/>
        <v>-90752800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111</v>
      </c>
      <c r="B75" s="1">
        <f>+B84-(((B80+B81+B78)*B70)-B79)</f>
        <v>-1980310.550299704</v>
      </c>
      <c r="C75" s="1">
        <f aca="true" t="shared" si="13" ref="C75:K75">+C84-(((C80+C81+C78)*C70)-C79)</f>
        <v>31078903.41929584</v>
      </c>
      <c r="D75" s="1">
        <f t="shared" si="13"/>
        <v>9722833.018451199</v>
      </c>
      <c r="E75" s="1">
        <f t="shared" si="13"/>
        <v>84930997.35831755</v>
      </c>
      <c r="F75" s="1">
        <f t="shared" si="13"/>
        <v>105290681.61030973</v>
      </c>
      <c r="G75" s="1">
        <f t="shared" si="13"/>
        <v>105290681.61030973</v>
      </c>
      <c r="H75" s="1">
        <f t="shared" si="13"/>
        <v>15295894.963574976</v>
      </c>
      <c r="I75" s="1">
        <f t="shared" si="13"/>
        <v>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39843907</v>
      </c>
      <c r="C77" s="3">
        <v>50979411</v>
      </c>
      <c r="D77" s="3">
        <v>51797119</v>
      </c>
      <c r="E77" s="3">
        <v>49367970</v>
      </c>
      <c r="F77" s="3">
        <v>77303178</v>
      </c>
      <c r="G77" s="3">
        <v>77303178</v>
      </c>
      <c r="H77" s="3">
        <v>65844597</v>
      </c>
      <c r="I77" s="3">
        <v>76776330</v>
      </c>
      <c r="J77" s="3">
        <v>79764737</v>
      </c>
      <c r="K77" s="3">
        <v>83033038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50104830</v>
      </c>
      <c r="C79" s="3">
        <v>62486713</v>
      </c>
      <c r="D79" s="3">
        <v>77173636</v>
      </c>
      <c r="E79" s="3">
        <v>141270950</v>
      </c>
      <c r="F79" s="3">
        <v>141270950</v>
      </c>
      <c r="G79" s="3">
        <v>141270950</v>
      </c>
      <c r="H79" s="3">
        <v>76594221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28919721</v>
      </c>
      <c r="C80" s="3">
        <v>20196629</v>
      </c>
      <c r="D80" s="3">
        <v>10289260</v>
      </c>
      <c r="E80" s="3">
        <v>69744800</v>
      </c>
      <c r="F80" s="3">
        <v>69744800</v>
      </c>
      <c r="G80" s="3">
        <v>69744800</v>
      </c>
      <c r="H80" s="3">
        <v>45311258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2726789</v>
      </c>
      <c r="C81" s="3">
        <v>18491316</v>
      </c>
      <c r="D81" s="3">
        <v>56831267</v>
      </c>
      <c r="E81" s="3">
        <v>21008000</v>
      </c>
      <c r="F81" s="3">
        <v>21008000</v>
      </c>
      <c r="G81" s="3">
        <v>21008000</v>
      </c>
      <c r="H81" s="3">
        <v>19419111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65576757</v>
      </c>
      <c r="C83" s="3">
        <v>41386319</v>
      </c>
      <c r="D83" s="3">
        <v>52051994</v>
      </c>
      <c r="E83" s="3">
        <v>30647970</v>
      </c>
      <c r="F83" s="3">
        <v>30647970</v>
      </c>
      <c r="G83" s="3">
        <v>30647970</v>
      </c>
      <c r="H83" s="3">
        <v>62353477</v>
      </c>
      <c r="I83" s="3">
        <v>54896340</v>
      </c>
      <c r="J83" s="3">
        <v>56707900</v>
      </c>
      <c r="K83" s="3">
        <v>61279228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53068691</v>
      </c>
      <c r="C5" s="6">
        <v>54228731</v>
      </c>
      <c r="D5" s="23">
        <v>62467982</v>
      </c>
      <c r="E5" s="24">
        <v>80198694</v>
      </c>
      <c r="F5" s="6">
        <v>69666280</v>
      </c>
      <c r="G5" s="25">
        <v>69666280</v>
      </c>
      <c r="H5" s="26">
        <v>0</v>
      </c>
      <c r="I5" s="24">
        <v>84995535</v>
      </c>
      <c r="J5" s="6">
        <v>89670297</v>
      </c>
      <c r="K5" s="25">
        <v>94602163</v>
      </c>
    </row>
    <row r="6" spans="1:11" ht="13.5">
      <c r="A6" s="22" t="s">
        <v>18</v>
      </c>
      <c r="B6" s="6">
        <v>117169922</v>
      </c>
      <c r="C6" s="6">
        <v>115337676</v>
      </c>
      <c r="D6" s="23">
        <v>147304211</v>
      </c>
      <c r="E6" s="24">
        <v>178780354</v>
      </c>
      <c r="F6" s="6">
        <v>188239824</v>
      </c>
      <c r="G6" s="25">
        <v>188239824</v>
      </c>
      <c r="H6" s="26">
        <v>0</v>
      </c>
      <c r="I6" s="24">
        <v>192018301</v>
      </c>
      <c r="J6" s="6">
        <v>202585278</v>
      </c>
      <c r="K6" s="25">
        <v>213733795</v>
      </c>
    </row>
    <row r="7" spans="1:11" ht="13.5">
      <c r="A7" s="22" t="s">
        <v>19</v>
      </c>
      <c r="B7" s="6">
        <v>782137</v>
      </c>
      <c r="C7" s="6">
        <v>2268353</v>
      </c>
      <c r="D7" s="23">
        <v>2583439</v>
      </c>
      <c r="E7" s="24">
        <v>1510000</v>
      </c>
      <c r="F7" s="6">
        <v>1509996</v>
      </c>
      <c r="G7" s="25">
        <v>1509996</v>
      </c>
      <c r="H7" s="26">
        <v>0</v>
      </c>
      <c r="I7" s="24">
        <v>4069000</v>
      </c>
      <c r="J7" s="6">
        <v>4292795</v>
      </c>
      <c r="K7" s="25">
        <v>4528899</v>
      </c>
    </row>
    <row r="8" spans="1:11" ht="13.5">
      <c r="A8" s="22" t="s">
        <v>20</v>
      </c>
      <c r="B8" s="6">
        <v>59429947</v>
      </c>
      <c r="C8" s="6">
        <v>68135340</v>
      </c>
      <c r="D8" s="23">
        <v>71425955</v>
      </c>
      <c r="E8" s="24">
        <v>77639000</v>
      </c>
      <c r="F8" s="6">
        <v>77639004</v>
      </c>
      <c r="G8" s="25">
        <v>77639004</v>
      </c>
      <c r="H8" s="26">
        <v>0</v>
      </c>
      <c r="I8" s="24">
        <v>84840001</v>
      </c>
      <c r="J8" s="6">
        <v>91859001</v>
      </c>
      <c r="K8" s="25">
        <v>101255000</v>
      </c>
    </row>
    <row r="9" spans="1:11" ht="13.5">
      <c r="A9" s="22" t="s">
        <v>21</v>
      </c>
      <c r="B9" s="6">
        <v>49045351</v>
      </c>
      <c r="C9" s="6">
        <v>20270516</v>
      </c>
      <c r="D9" s="23">
        <v>33542503</v>
      </c>
      <c r="E9" s="24">
        <v>57221529</v>
      </c>
      <c r="F9" s="6">
        <v>57221532</v>
      </c>
      <c r="G9" s="25">
        <v>57221532</v>
      </c>
      <c r="H9" s="26">
        <v>0</v>
      </c>
      <c r="I9" s="24">
        <v>47985231</v>
      </c>
      <c r="J9" s="6">
        <v>50624419</v>
      </c>
      <c r="K9" s="25">
        <v>53408762</v>
      </c>
    </row>
    <row r="10" spans="1:11" ht="25.5">
      <c r="A10" s="27" t="s">
        <v>100</v>
      </c>
      <c r="B10" s="28">
        <f>SUM(B5:B9)</f>
        <v>279496048</v>
      </c>
      <c r="C10" s="29">
        <f aca="true" t="shared" si="0" ref="C10:K10">SUM(C5:C9)</f>
        <v>260240616</v>
      </c>
      <c r="D10" s="30">
        <f t="shared" si="0"/>
        <v>317324090</v>
      </c>
      <c r="E10" s="28">
        <f t="shared" si="0"/>
        <v>395349577</v>
      </c>
      <c r="F10" s="29">
        <f t="shared" si="0"/>
        <v>394276636</v>
      </c>
      <c r="G10" s="31">
        <f t="shared" si="0"/>
        <v>394276636</v>
      </c>
      <c r="H10" s="32">
        <f t="shared" si="0"/>
        <v>0</v>
      </c>
      <c r="I10" s="28">
        <f t="shared" si="0"/>
        <v>413908068</v>
      </c>
      <c r="J10" s="29">
        <f t="shared" si="0"/>
        <v>439031790</v>
      </c>
      <c r="K10" s="31">
        <f t="shared" si="0"/>
        <v>467528619</v>
      </c>
    </row>
    <row r="11" spans="1:11" ht="13.5">
      <c r="A11" s="22" t="s">
        <v>22</v>
      </c>
      <c r="B11" s="6">
        <v>72554991</v>
      </c>
      <c r="C11" s="6">
        <v>89902744</v>
      </c>
      <c r="D11" s="23">
        <v>109988987</v>
      </c>
      <c r="E11" s="24">
        <v>119752339</v>
      </c>
      <c r="F11" s="6">
        <v>119752452</v>
      </c>
      <c r="G11" s="25">
        <v>119752452</v>
      </c>
      <c r="H11" s="26">
        <v>0</v>
      </c>
      <c r="I11" s="24">
        <v>128936086</v>
      </c>
      <c r="J11" s="6">
        <v>135642568</v>
      </c>
      <c r="K11" s="25">
        <v>142717910</v>
      </c>
    </row>
    <row r="12" spans="1:11" ht="13.5">
      <c r="A12" s="22" t="s">
        <v>23</v>
      </c>
      <c r="B12" s="6">
        <v>8394472</v>
      </c>
      <c r="C12" s="6">
        <v>5968924</v>
      </c>
      <c r="D12" s="23">
        <v>6618101</v>
      </c>
      <c r="E12" s="24">
        <v>6947332</v>
      </c>
      <c r="F12" s="6">
        <v>6947328</v>
      </c>
      <c r="G12" s="25">
        <v>6947328</v>
      </c>
      <c r="H12" s="26">
        <v>0</v>
      </c>
      <c r="I12" s="24">
        <v>7364169</v>
      </c>
      <c r="J12" s="6">
        <v>7769197</v>
      </c>
      <c r="K12" s="25">
        <v>8196503</v>
      </c>
    </row>
    <row r="13" spans="1:11" ht="13.5">
      <c r="A13" s="22" t="s">
        <v>101</v>
      </c>
      <c r="B13" s="6">
        <v>29267239</v>
      </c>
      <c r="C13" s="6">
        <v>27729770</v>
      </c>
      <c r="D13" s="23">
        <v>49274285</v>
      </c>
      <c r="E13" s="24">
        <v>32000000</v>
      </c>
      <c r="F13" s="6">
        <v>32000004</v>
      </c>
      <c r="G13" s="25">
        <v>32000004</v>
      </c>
      <c r="H13" s="26">
        <v>0</v>
      </c>
      <c r="I13" s="24">
        <v>48000004</v>
      </c>
      <c r="J13" s="6">
        <v>49937660</v>
      </c>
      <c r="K13" s="25">
        <v>51989503</v>
      </c>
    </row>
    <row r="14" spans="1:11" ht="13.5">
      <c r="A14" s="22" t="s">
        <v>24</v>
      </c>
      <c r="B14" s="6">
        <v>3309616</v>
      </c>
      <c r="C14" s="6">
        <v>6956553</v>
      </c>
      <c r="D14" s="23">
        <v>10317130</v>
      </c>
      <c r="E14" s="24">
        <v>4000000</v>
      </c>
      <c r="F14" s="6">
        <v>3999996</v>
      </c>
      <c r="G14" s="25">
        <v>3999996</v>
      </c>
      <c r="H14" s="26">
        <v>0</v>
      </c>
      <c r="I14" s="24">
        <v>7317130</v>
      </c>
      <c r="J14" s="6">
        <v>7756158</v>
      </c>
      <c r="K14" s="25">
        <v>8221527</v>
      </c>
    </row>
    <row r="15" spans="1:11" ht="13.5">
      <c r="A15" s="22" t="s">
        <v>25</v>
      </c>
      <c r="B15" s="6">
        <v>72180317</v>
      </c>
      <c r="C15" s="6">
        <v>86742851</v>
      </c>
      <c r="D15" s="23">
        <v>94072082</v>
      </c>
      <c r="E15" s="24">
        <v>125197509</v>
      </c>
      <c r="F15" s="6">
        <v>125567980</v>
      </c>
      <c r="G15" s="25">
        <v>125567980</v>
      </c>
      <c r="H15" s="26">
        <v>0</v>
      </c>
      <c r="I15" s="24">
        <v>133189992</v>
      </c>
      <c r="J15" s="6">
        <v>139396441</v>
      </c>
      <c r="K15" s="25">
        <v>146788248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85755162</v>
      </c>
      <c r="C17" s="6">
        <v>99556204</v>
      </c>
      <c r="D17" s="23">
        <v>74576473</v>
      </c>
      <c r="E17" s="24">
        <v>105756001</v>
      </c>
      <c r="F17" s="6">
        <v>106654680</v>
      </c>
      <c r="G17" s="25">
        <v>106654680</v>
      </c>
      <c r="H17" s="26">
        <v>0</v>
      </c>
      <c r="I17" s="24">
        <v>81819470</v>
      </c>
      <c r="J17" s="6">
        <v>77544656</v>
      </c>
      <c r="K17" s="25">
        <v>81874518</v>
      </c>
    </row>
    <row r="18" spans="1:11" ht="13.5">
      <c r="A18" s="34" t="s">
        <v>28</v>
      </c>
      <c r="B18" s="35">
        <f>SUM(B11:B17)</f>
        <v>271461797</v>
      </c>
      <c r="C18" s="36">
        <f aca="true" t="shared" si="1" ref="C18:K18">SUM(C11:C17)</f>
        <v>316857046</v>
      </c>
      <c r="D18" s="37">
        <f t="shared" si="1"/>
        <v>344847058</v>
      </c>
      <c r="E18" s="35">
        <f t="shared" si="1"/>
        <v>393653181</v>
      </c>
      <c r="F18" s="36">
        <f t="shared" si="1"/>
        <v>394922440</v>
      </c>
      <c r="G18" s="38">
        <f t="shared" si="1"/>
        <v>394922440</v>
      </c>
      <c r="H18" s="39">
        <f t="shared" si="1"/>
        <v>0</v>
      </c>
      <c r="I18" s="35">
        <f t="shared" si="1"/>
        <v>406626851</v>
      </c>
      <c r="J18" s="36">
        <f t="shared" si="1"/>
        <v>418046680</v>
      </c>
      <c r="K18" s="38">
        <f t="shared" si="1"/>
        <v>439788209</v>
      </c>
    </row>
    <row r="19" spans="1:11" ht="13.5">
      <c r="A19" s="34" t="s">
        <v>29</v>
      </c>
      <c r="B19" s="40">
        <f>+B10-B18</f>
        <v>8034251</v>
      </c>
      <c r="C19" s="41">
        <f aca="true" t="shared" si="2" ref="C19:K19">+C10-C18</f>
        <v>-56616430</v>
      </c>
      <c r="D19" s="42">
        <f t="shared" si="2"/>
        <v>-27522968</v>
      </c>
      <c r="E19" s="40">
        <f t="shared" si="2"/>
        <v>1696396</v>
      </c>
      <c r="F19" s="41">
        <f t="shared" si="2"/>
        <v>-645804</v>
      </c>
      <c r="G19" s="43">
        <f t="shared" si="2"/>
        <v>-645804</v>
      </c>
      <c r="H19" s="44">
        <f t="shared" si="2"/>
        <v>0</v>
      </c>
      <c r="I19" s="40">
        <f t="shared" si="2"/>
        <v>7281217</v>
      </c>
      <c r="J19" s="41">
        <f t="shared" si="2"/>
        <v>20985110</v>
      </c>
      <c r="K19" s="43">
        <f t="shared" si="2"/>
        <v>27740410</v>
      </c>
    </row>
    <row r="20" spans="1:11" ht="13.5">
      <c r="A20" s="22" t="s">
        <v>30</v>
      </c>
      <c r="B20" s="24">
        <v>24700872</v>
      </c>
      <c r="C20" s="6">
        <v>37047098</v>
      </c>
      <c r="D20" s="23">
        <v>104502239</v>
      </c>
      <c r="E20" s="24">
        <v>86304000</v>
      </c>
      <c r="F20" s="6">
        <v>86304000</v>
      </c>
      <c r="G20" s="25">
        <v>86304000</v>
      </c>
      <c r="H20" s="26">
        <v>0</v>
      </c>
      <c r="I20" s="24">
        <v>93110000</v>
      </c>
      <c r="J20" s="6">
        <v>83711000</v>
      </c>
      <c r="K20" s="25">
        <v>87448000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32735123</v>
      </c>
      <c r="C22" s="52">
        <f aca="true" t="shared" si="3" ref="C22:K22">SUM(C19:C21)</f>
        <v>-19569332</v>
      </c>
      <c r="D22" s="53">
        <f t="shared" si="3"/>
        <v>76979271</v>
      </c>
      <c r="E22" s="51">
        <f t="shared" si="3"/>
        <v>88000396</v>
      </c>
      <c r="F22" s="52">
        <f t="shared" si="3"/>
        <v>85658196</v>
      </c>
      <c r="G22" s="54">
        <f t="shared" si="3"/>
        <v>85658196</v>
      </c>
      <c r="H22" s="55">
        <f t="shared" si="3"/>
        <v>0</v>
      </c>
      <c r="I22" s="51">
        <f t="shared" si="3"/>
        <v>100391217</v>
      </c>
      <c r="J22" s="52">
        <f t="shared" si="3"/>
        <v>104696110</v>
      </c>
      <c r="K22" s="54">
        <f t="shared" si="3"/>
        <v>115188410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32735123</v>
      </c>
      <c r="C24" s="41">
        <f aca="true" t="shared" si="4" ref="C24:K24">SUM(C22:C23)</f>
        <v>-19569332</v>
      </c>
      <c r="D24" s="42">
        <f t="shared" si="4"/>
        <v>76979271</v>
      </c>
      <c r="E24" s="40">
        <f t="shared" si="4"/>
        <v>88000396</v>
      </c>
      <c r="F24" s="41">
        <f t="shared" si="4"/>
        <v>85658196</v>
      </c>
      <c r="G24" s="43">
        <f t="shared" si="4"/>
        <v>85658196</v>
      </c>
      <c r="H24" s="44">
        <f t="shared" si="4"/>
        <v>0</v>
      </c>
      <c r="I24" s="40">
        <f t="shared" si="4"/>
        <v>100391217</v>
      </c>
      <c r="J24" s="41">
        <f t="shared" si="4"/>
        <v>104696110</v>
      </c>
      <c r="K24" s="43">
        <f t="shared" si="4"/>
        <v>115188410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38067405</v>
      </c>
      <c r="C27" s="7">
        <v>40006466</v>
      </c>
      <c r="D27" s="64">
        <v>109187656</v>
      </c>
      <c r="E27" s="65">
        <v>85238800</v>
      </c>
      <c r="F27" s="7">
        <v>84988799</v>
      </c>
      <c r="G27" s="66">
        <v>84988799</v>
      </c>
      <c r="H27" s="67">
        <v>0</v>
      </c>
      <c r="I27" s="65">
        <v>96366777</v>
      </c>
      <c r="J27" s="7">
        <v>83015450</v>
      </c>
      <c r="K27" s="66">
        <v>87889350</v>
      </c>
    </row>
    <row r="28" spans="1:11" ht="13.5">
      <c r="A28" s="68" t="s">
        <v>30</v>
      </c>
      <c r="B28" s="6">
        <v>21083350</v>
      </c>
      <c r="C28" s="6">
        <v>38619749</v>
      </c>
      <c r="D28" s="23">
        <v>107277656</v>
      </c>
      <c r="E28" s="24">
        <v>84988800</v>
      </c>
      <c r="F28" s="6">
        <v>84988799</v>
      </c>
      <c r="G28" s="25">
        <v>84988799</v>
      </c>
      <c r="H28" s="26">
        <v>0</v>
      </c>
      <c r="I28" s="24">
        <v>91366777</v>
      </c>
      <c r="J28" s="6">
        <v>82415450</v>
      </c>
      <c r="K28" s="25">
        <v>86089350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16984055</v>
      </c>
      <c r="C31" s="6">
        <v>1386717</v>
      </c>
      <c r="D31" s="23">
        <v>1910000</v>
      </c>
      <c r="E31" s="24">
        <v>250000</v>
      </c>
      <c r="F31" s="6">
        <v>0</v>
      </c>
      <c r="G31" s="25">
        <v>0</v>
      </c>
      <c r="H31" s="26">
        <v>0</v>
      </c>
      <c r="I31" s="24">
        <v>5000000</v>
      </c>
      <c r="J31" s="6">
        <v>600000</v>
      </c>
      <c r="K31" s="25">
        <v>1800000</v>
      </c>
    </row>
    <row r="32" spans="1:11" ht="13.5">
      <c r="A32" s="34" t="s">
        <v>36</v>
      </c>
      <c r="B32" s="7">
        <f>SUM(B28:B31)</f>
        <v>38067405</v>
      </c>
      <c r="C32" s="7">
        <f aca="true" t="shared" si="5" ref="C32:K32">SUM(C28:C31)</f>
        <v>40006466</v>
      </c>
      <c r="D32" s="64">
        <f t="shared" si="5"/>
        <v>109187656</v>
      </c>
      <c r="E32" s="65">
        <f t="shared" si="5"/>
        <v>85238800</v>
      </c>
      <c r="F32" s="7">
        <f t="shared" si="5"/>
        <v>84988799</v>
      </c>
      <c r="G32" s="66">
        <f t="shared" si="5"/>
        <v>84988799</v>
      </c>
      <c r="H32" s="67">
        <f t="shared" si="5"/>
        <v>0</v>
      </c>
      <c r="I32" s="65">
        <f t="shared" si="5"/>
        <v>96366777</v>
      </c>
      <c r="J32" s="7">
        <f t="shared" si="5"/>
        <v>83015450</v>
      </c>
      <c r="K32" s="66">
        <f t="shared" si="5"/>
        <v>87889350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56542263</v>
      </c>
      <c r="C35" s="6">
        <v>69617358</v>
      </c>
      <c r="D35" s="23">
        <v>52744903</v>
      </c>
      <c r="E35" s="24">
        <v>69802721</v>
      </c>
      <c r="F35" s="6">
        <v>129031792</v>
      </c>
      <c r="G35" s="25">
        <v>129031792</v>
      </c>
      <c r="H35" s="26">
        <v>173503140</v>
      </c>
      <c r="I35" s="24">
        <v>86877013</v>
      </c>
      <c r="J35" s="6">
        <v>93703469</v>
      </c>
      <c r="K35" s="25">
        <v>100193531</v>
      </c>
    </row>
    <row r="36" spans="1:11" ht="13.5">
      <c r="A36" s="22" t="s">
        <v>39</v>
      </c>
      <c r="B36" s="6">
        <v>881949243</v>
      </c>
      <c r="C36" s="6">
        <v>935117449</v>
      </c>
      <c r="D36" s="23">
        <v>1015599054</v>
      </c>
      <c r="E36" s="24">
        <v>816653857</v>
      </c>
      <c r="F36" s="6">
        <v>861158358</v>
      </c>
      <c r="G36" s="25">
        <v>861158358</v>
      </c>
      <c r="H36" s="26">
        <v>887676045</v>
      </c>
      <c r="I36" s="24">
        <v>860758358</v>
      </c>
      <c r="J36" s="6">
        <v>935747651</v>
      </c>
      <c r="K36" s="25">
        <v>909147651</v>
      </c>
    </row>
    <row r="37" spans="1:11" ht="13.5">
      <c r="A37" s="22" t="s">
        <v>40</v>
      </c>
      <c r="B37" s="6">
        <v>100254919</v>
      </c>
      <c r="C37" s="6">
        <v>179711741</v>
      </c>
      <c r="D37" s="23">
        <v>162575646</v>
      </c>
      <c r="E37" s="24">
        <v>54684341</v>
      </c>
      <c r="F37" s="6">
        <v>57995069</v>
      </c>
      <c r="G37" s="25">
        <v>57995069</v>
      </c>
      <c r="H37" s="26">
        <v>139389712</v>
      </c>
      <c r="I37" s="24">
        <v>79406740</v>
      </c>
      <c r="J37" s="6">
        <v>83377077</v>
      </c>
      <c r="K37" s="25">
        <v>87811694</v>
      </c>
    </row>
    <row r="38" spans="1:11" ht="13.5">
      <c r="A38" s="22" t="s">
        <v>41</v>
      </c>
      <c r="B38" s="6">
        <v>47461455</v>
      </c>
      <c r="C38" s="6">
        <v>81774437</v>
      </c>
      <c r="D38" s="23">
        <v>85540403</v>
      </c>
      <c r="E38" s="24">
        <v>37088998</v>
      </c>
      <c r="F38" s="6">
        <v>39314338</v>
      </c>
      <c r="G38" s="25">
        <v>39314338</v>
      </c>
      <c r="H38" s="26">
        <v>0</v>
      </c>
      <c r="I38" s="24">
        <v>43426554</v>
      </c>
      <c r="J38" s="6">
        <v>46076025</v>
      </c>
      <c r="K38" s="25">
        <v>48457125</v>
      </c>
    </row>
    <row r="39" spans="1:11" ht="13.5">
      <c r="A39" s="22" t="s">
        <v>42</v>
      </c>
      <c r="B39" s="6">
        <v>790775132</v>
      </c>
      <c r="C39" s="6">
        <v>743248629</v>
      </c>
      <c r="D39" s="23">
        <v>820227908</v>
      </c>
      <c r="E39" s="24">
        <v>794683240</v>
      </c>
      <c r="F39" s="6">
        <v>892880744</v>
      </c>
      <c r="G39" s="25">
        <v>892880744</v>
      </c>
      <c r="H39" s="26">
        <v>921789473</v>
      </c>
      <c r="I39" s="24">
        <v>824802079</v>
      </c>
      <c r="J39" s="6">
        <v>899998019</v>
      </c>
      <c r="K39" s="25">
        <v>873072364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19233881</v>
      </c>
      <c r="C42" s="6">
        <v>50506962</v>
      </c>
      <c r="D42" s="23">
        <v>130060102</v>
      </c>
      <c r="E42" s="24">
        <v>122560443</v>
      </c>
      <c r="F42" s="6">
        <v>203544880</v>
      </c>
      <c r="G42" s="25">
        <v>203544880</v>
      </c>
      <c r="H42" s="26">
        <v>112377638</v>
      </c>
      <c r="I42" s="24">
        <v>150789127</v>
      </c>
      <c r="J42" s="6">
        <v>227636140</v>
      </c>
      <c r="K42" s="25">
        <v>205324978</v>
      </c>
    </row>
    <row r="43" spans="1:11" ht="13.5">
      <c r="A43" s="22" t="s">
        <v>45</v>
      </c>
      <c r="B43" s="6">
        <v>-51306833</v>
      </c>
      <c r="C43" s="6">
        <v>-61079834</v>
      </c>
      <c r="D43" s="23">
        <v>-149934739</v>
      </c>
      <c r="E43" s="24">
        <v>-84888800</v>
      </c>
      <c r="F43" s="6">
        <v>99996</v>
      </c>
      <c r="G43" s="25">
        <v>99996</v>
      </c>
      <c r="H43" s="26">
        <v>-21726011</v>
      </c>
      <c r="I43" s="24">
        <v>-94597176</v>
      </c>
      <c r="J43" s="6">
        <v>-99115450</v>
      </c>
      <c r="K43" s="25">
        <v>-74739350</v>
      </c>
    </row>
    <row r="44" spans="1:11" ht="13.5">
      <c r="A44" s="22" t="s">
        <v>46</v>
      </c>
      <c r="B44" s="6">
        <v>10629711</v>
      </c>
      <c r="C44" s="6">
        <v>18641642</v>
      </c>
      <c r="D44" s="23">
        <v>-23183151</v>
      </c>
      <c r="E44" s="24">
        <v>-5116350</v>
      </c>
      <c r="F44" s="6">
        <v>0</v>
      </c>
      <c r="G44" s="25">
        <v>0</v>
      </c>
      <c r="H44" s="26">
        <v>-1782539</v>
      </c>
      <c r="I44" s="24">
        <v>4458452</v>
      </c>
      <c r="J44" s="6">
        <v>4985471</v>
      </c>
      <c r="K44" s="25">
        <v>5100000</v>
      </c>
    </row>
    <row r="45" spans="1:11" ht="13.5">
      <c r="A45" s="34" t="s">
        <v>47</v>
      </c>
      <c r="B45" s="7">
        <v>-8786876</v>
      </c>
      <c r="C45" s="7">
        <v>39450341</v>
      </c>
      <c r="D45" s="64">
        <v>-41756747</v>
      </c>
      <c r="E45" s="65">
        <v>33943057</v>
      </c>
      <c r="F45" s="7">
        <v>203644876</v>
      </c>
      <c r="G45" s="66">
        <v>203644876</v>
      </c>
      <c r="H45" s="67">
        <v>88869088</v>
      </c>
      <c r="I45" s="65">
        <v>61951443</v>
      </c>
      <c r="J45" s="7">
        <v>195457604</v>
      </c>
      <c r="K45" s="66">
        <v>331143232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12656366</v>
      </c>
      <c r="C48" s="6">
        <v>31381571</v>
      </c>
      <c r="D48" s="23">
        <v>1301041</v>
      </c>
      <c r="E48" s="24">
        <v>33943059</v>
      </c>
      <c r="F48" s="6">
        <v>765275058</v>
      </c>
      <c r="G48" s="25">
        <v>765275058</v>
      </c>
      <c r="H48" s="26">
        <v>19629426</v>
      </c>
      <c r="I48" s="24">
        <v>45000000</v>
      </c>
      <c r="J48" s="6">
        <v>49500000</v>
      </c>
      <c r="K48" s="25">
        <v>54450000</v>
      </c>
    </row>
    <row r="49" spans="1:11" ht="13.5">
      <c r="A49" s="22" t="s">
        <v>50</v>
      </c>
      <c r="B49" s="6">
        <f>+B75</f>
        <v>53631718.984270774</v>
      </c>
      <c r="C49" s="6">
        <f aca="true" t="shared" si="6" ref="C49:K49">+C75</f>
        <v>138528927.85055006</v>
      </c>
      <c r="D49" s="23">
        <f t="shared" si="6"/>
        <v>118754106.35712555</v>
      </c>
      <c r="E49" s="24">
        <f t="shared" si="6"/>
        <v>5252739.100677416</v>
      </c>
      <c r="F49" s="6">
        <f t="shared" si="6"/>
        <v>1799784.9898807257</v>
      </c>
      <c r="G49" s="25">
        <f t="shared" si="6"/>
        <v>1799784.9898807257</v>
      </c>
      <c r="H49" s="26">
        <f t="shared" si="6"/>
        <v>115826793</v>
      </c>
      <c r="I49" s="24">
        <f t="shared" si="6"/>
        <v>43656513.691109456</v>
      </c>
      <c r="J49" s="6">
        <f t="shared" si="6"/>
        <v>40746469.579605386</v>
      </c>
      <c r="K49" s="25">
        <f t="shared" si="6"/>
        <v>43691247.54696915</v>
      </c>
    </row>
    <row r="50" spans="1:11" ht="13.5">
      <c r="A50" s="34" t="s">
        <v>51</v>
      </c>
      <c r="B50" s="7">
        <f>+B48-B49</f>
        <v>-40975352.984270774</v>
      </c>
      <c r="C50" s="7">
        <f aca="true" t="shared" si="7" ref="C50:K50">+C48-C49</f>
        <v>-107147356.85055006</v>
      </c>
      <c r="D50" s="64">
        <f t="shared" si="7"/>
        <v>-117453065.35712555</v>
      </c>
      <c r="E50" s="65">
        <f t="shared" si="7"/>
        <v>28690319.899322584</v>
      </c>
      <c r="F50" s="7">
        <f t="shared" si="7"/>
        <v>763475273.0101193</v>
      </c>
      <c r="G50" s="66">
        <f t="shared" si="7"/>
        <v>763475273.0101193</v>
      </c>
      <c r="H50" s="67">
        <f t="shared" si="7"/>
        <v>-96197367</v>
      </c>
      <c r="I50" s="65">
        <f t="shared" si="7"/>
        <v>1343486.3088905439</v>
      </c>
      <c r="J50" s="7">
        <f t="shared" si="7"/>
        <v>8753530.420394614</v>
      </c>
      <c r="K50" s="66">
        <f t="shared" si="7"/>
        <v>10758752.453030847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880205632</v>
      </c>
      <c r="C53" s="6">
        <v>934251529</v>
      </c>
      <c r="D53" s="23">
        <v>815453858</v>
      </c>
      <c r="E53" s="24">
        <v>816653858</v>
      </c>
      <c r="F53" s="6">
        <v>245466407</v>
      </c>
      <c r="G53" s="25">
        <v>245466407</v>
      </c>
      <c r="H53" s="26">
        <v>766090530</v>
      </c>
      <c r="I53" s="24">
        <v>860758358</v>
      </c>
      <c r="J53" s="6">
        <v>935747650</v>
      </c>
      <c r="K53" s="25">
        <v>909147652</v>
      </c>
    </row>
    <row r="54" spans="1:11" ht="13.5">
      <c r="A54" s="22" t="s">
        <v>101</v>
      </c>
      <c r="B54" s="6">
        <v>29267239</v>
      </c>
      <c r="C54" s="6">
        <v>27729770</v>
      </c>
      <c r="D54" s="23">
        <v>49274285</v>
      </c>
      <c r="E54" s="24">
        <v>32000000</v>
      </c>
      <c r="F54" s="6">
        <v>32000004</v>
      </c>
      <c r="G54" s="25">
        <v>32000004</v>
      </c>
      <c r="H54" s="26">
        <v>0</v>
      </c>
      <c r="I54" s="24">
        <v>48000004</v>
      </c>
      <c r="J54" s="6">
        <v>49937660</v>
      </c>
      <c r="K54" s="25">
        <v>51989503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11972067</v>
      </c>
      <c r="F55" s="6">
        <v>0</v>
      </c>
      <c r="G55" s="25">
        <v>0</v>
      </c>
      <c r="H55" s="26">
        <v>0</v>
      </c>
      <c r="I55" s="24">
        <v>29214602</v>
      </c>
      <c r="J55" s="6">
        <v>24200000</v>
      </c>
      <c r="K55" s="25">
        <v>25975000</v>
      </c>
    </row>
    <row r="56" spans="1:11" ht="13.5">
      <c r="A56" s="22" t="s">
        <v>55</v>
      </c>
      <c r="B56" s="6">
        <v>12434105</v>
      </c>
      <c r="C56" s="6">
        <v>16759714</v>
      </c>
      <c r="D56" s="23">
        <v>22230000</v>
      </c>
      <c r="E56" s="24">
        <v>24203400</v>
      </c>
      <c r="F56" s="6">
        <v>0</v>
      </c>
      <c r="G56" s="25">
        <v>0</v>
      </c>
      <c r="H56" s="26">
        <v>0</v>
      </c>
      <c r="I56" s="24">
        <v>29796831</v>
      </c>
      <c r="J56" s="6">
        <v>31435657</v>
      </c>
      <c r="K56" s="25">
        <v>33164619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24091672</v>
      </c>
      <c r="C60" s="6">
        <v>33731285</v>
      </c>
      <c r="D60" s="23">
        <v>48188108</v>
      </c>
      <c r="E60" s="24">
        <v>62952468</v>
      </c>
      <c r="F60" s="6">
        <v>59025468</v>
      </c>
      <c r="G60" s="25">
        <v>59025468</v>
      </c>
      <c r="H60" s="26">
        <v>59025468</v>
      </c>
      <c r="I60" s="24">
        <v>74872161</v>
      </c>
      <c r="J60" s="6">
        <v>78775449</v>
      </c>
      <c r="K60" s="25">
        <v>78978938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9868</v>
      </c>
      <c r="C62" s="92">
        <v>9868</v>
      </c>
      <c r="D62" s="93">
        <v>9868</v>
      </c>
      <c r="E62" s="91">
        <v>8268</v>
      </c>
      <c r="F62" s="92">
        <v>8268</v>
      </c>
      <c r="G62" s="93">
        <v>8268</v>
      </c>
      <c r="H62" s="94">
        <v>8268</v>
      </c>
      <c r="I62" s="91">
        <v>6668</v>
      </c>
      <c r="J62" s="92">
        <v>5268</v>
      </c>
      <c r="K62" s="93">
        <v>5268</v>
      </c>
    </row>
    <row r="63" spans="1:11" ht="13.5">
      <c r="A63" s="90" t="s">
        <v>61</v>
      </c>
      <c r="B63" s="91">
        <v>12068</v>
      </c>
      <c r="C63" s="92">
        <v>12068</v>
      </c>
      <c r="D63" s="93">
        <v>12068</v>
      </c>
      <c r="E63" s="91">
        <v>11000</v>
      </c>
      <c r="F63" s="92">
        <v>11000</v>
      </c>
      <c r="G63" s="93">
        <v>11000</v>
      </c>
      <c r="H63" s="94">
        <v>11000</v>
      </c>
      <c r="I63" s="91">
        <v>10200</v>
      </c>
      <c r="J63" s="92">
        <v>9800</v>
      </c>
      <c r="K63" s="93">
        <v>9800</v>
      </c>
    </row>
    <row r="64" spans="1:11" ht="13.5">
      <c r="A64" s="90" t="s">
        <v>62</v>
      </c>
      <c r="B64" s="91">
        <v>2725</v>
      </c>
      <c r="C64" s="92">
        <v>2725</v>
      </c>
      <c r="D64" s="93">
        <v>2725</v>
      </c>
      <c r="E64" s="91">
        <v>2365</v>
      </c>
      <c r="F64" s="92">
        <v>2365</v>
      </c>
      <c r="G64" s="93">
        <v>2365</v>
      </c>
      <c r="H64" s="94">
        <v>2365</v>
      </c>
      <c r="I64" s="91">
        <v>2065</v>
      </c>
      <c r="J64" s="92">
        <v>2065</v>
      </c>
      <c r="K64" s="93">
        <v>2065</v>
      </c>
    </row>
    <row r="65" spans="1:11" ht="13.5">
      <c r="A65" s="90" t="s">
        <v>63</v>
      </c>
      <c r="B65" s="91">
        <v>3445</v>
      </c>
      <c r="C65" s="92">
        <v>3445</v>
      </c>
      <c r="D65" s="93">
        <v>3445</v>
      </c>
      <c r="E65" s="91">
        <v>3445</v>
      </c>
      <c r="F65" s="92">
        <v>3445</v>
      </c>
      <c r="G65" s="93">
        <v>3445</v>
      </c>
      <c r="H65" s="94">
        <v>3445</v>
      </c>
      <c r="I65" s="91">
        <v>3445</v>
      </c>
      <c r="J65" s="92">
        <v>3445</v>
      </c>
      <c r="K65" s="93">
        <v>3445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0.7049628444330749</v>
      </c>
      <c r="C70" s="5">
        <f aca="true" t="shared" si="8" ref="C70:K70">IF(ISERROR(C71/C72),0,(C71/C72))</f>
        <v>1.1139288272176642</v>
      </c>
      <c r="D70" s="5">
        <f t="shared" si="8"/>
        <v>0.8672710176125161</v>
      </c>
      <c r="E70" s="5">
        <f t="shared" si="8"/>
        <v>0.927897190396335</v>
      </c>
      <c r="F70" s="5">
        <f t="shared" si="8"/>
        <v>0.9687428366327097</v>
      </c>
      <c r="G70" s="5">
        <f t="shared" si="8"/>
        <v>0.9687428366327097</v>
      </c>
      <c r="H70" s="5">
        <f t="shared" si="8"/>
        <v>0</v>
      </c>
      <c r="I70" s="5">
        <f t="shared" si="8"/>
        <v>0.8561490331909168</v>
      </c>
      <c r="J70" s="5">
        <f t="shared" si="8"/>
        <v>0.967372100455648</v>
      </c>
      <c r="K70" s="5">
        <f t="shared" si="8"/>
        <v>0.9673726709819013</v>
      </c>
    </row>
    <row r="71" spans="1:11" ht="12.75" hidden="1">
      <c r="A71" s="1" t="s">
        <v>107</v>
      </c>
      <c r="B71" s="1">
        <f>+B83</f>
        <v>154587047</v>
      </c>
      <c r="C71" s="1">
        <f aca="true" t="shared" si="9" ref="C71:K71">+C83</f>
        <v>211464821</v>
      </c>
      <c r="D71" s="1">
        <f t="shared" si="9"/>
        <v>211019784</v>
      </c>
      <c r="E71" s="1">
        <f t="shared" si="9"/>
        <v>293401627</v>
      </c>
      <c r="F71" s="1">
        <f t="shared" si="9"/>
        <v>305277640</v>
      </c>
      <c r="G71" s="1">
        <f t="shared" si="9"/>
        <v>305277640</v>
      </c>
      <c r="H71" s="1">
        <f t="shared" si="9"/>
        <v>198524178</v>
      </c>
      <c r="I71" s="1">
        <f t="shared" si="9"/>
        <v>278247637</v>
      </c>
      <c r="J71" s="1">
        <f t="shared" si="9"/>
        <v>331692540</v>
      </c>
      <c r="K71" s="1">
        <f t="shared" si="9"/>
        <v>349941956</v>
      </c>
    </row>
    <row r="72" spans="1:11" ht="12.75" hidden="1">
      <c r="A72" s="1" t="s">
        <v>108</v>
      </c>
      <c r="B72" s="1">
        <f>+B77</f>
        <v>219283964</v>
      </c>
      <c r="C72" s="1">
        <f aca="true" t="shared" si="10" ref="C72:K72">+C77</f>
        <v>189836923</v>
      </c>
      <c r="D72" s="1">
        <f t="shared" si="10"/>
        <v>243314696</v>
      </c>
      <c r="E72" s="1">
        <f t="shared" si="10"/>
        <v>316200577</v>
      </c>
      <c r="F72" s="1">
        <f t="shared" si="10"/>
        <v>315127636</v>
      </c>
      <c r="G72" s="1">
        <f t="shared" si="10"/>
        <v>315127636</v>
      </c>
      <c r="H72" s="1">
        <f t="shared" si="10"/>
        <v>0</v>
      </c>
      <c r="I72" s="1">
        <f t="shared" si="10"/>
        <v>324999067</v>
      </c>
      <c r="J72" s="1">
        <f t="shared" si="10"/>
        <v>342879994</v>
      </c>
      <c r="K72" s="1">
        <f t="shared" si="10"/>
        <v>361744720</v>
      </c>
    </row>
    <row r="73" spans="1:11" ht="12.75" hidden="1">
      <c r="A73" s="1" t="s">
        <v>109</v>
      </c>
      <c r="B73" s="1">
        <f>+B74</f>
        <v>1534269.1666666633</v>
      </c>
      <c r="C73" s="1">
        <f aca="true" t="shared" si="11" ref="C73:K73">+(C78+C80+C81+C82)-(B78+B80+B81+B82)</f>
        <v>-6538668</v>
      </c>
      <c r="D73" s="1">
        <f t="shared" si="11"/>
        <v>13080396</v>
      </c>
      <c r="E73" s="1">
        <f t="shared" si="11"/>
        <v>-15738163</v>
      </c>
      <c r="F73" s="1">
        <f>+(F78+F80+F81+F82)-(D78+D80+D81+D82)</f>
        <v>-11102733</v>
      </c>
      <c r="G73" s="1">
        <f>+(G78+G80+G81+G82)-(D78+D80+D81+D82)</f>
        <v>-11102733</v>
      </c>
      <c r="H73" s="1">
        <f>+(H78+H80+H81+H82)-(D78+D80+D81+D82)</f>
        <v>98791076</v>
      </c>
      <c r="I73" s="1">
        <f>+(I78+I80+I81+I82)-(E78+E80+E81+E82)</f>
        <v>5997351</v>
      </c>
      <c r="J73" s="1">
        <f t="shared" si="11"/>
        <v>2311456</v>
      </c>
      <c r="K73" s="1">
        <f t="shared" si="11"/>
        <v>1540062</v>
      </c>
    </row>
    <row r="74" spans="1:11" ht="12.75" hidden="1">
      <c r="A74" s="1" t="s">
        <v>110</v>
      </c>
      <c r="B74" s="1">
        <f>+TREND(C74:E74)</f>
        <v>1534269.1666666633</v>
      </c>
      <c r="C74" s="1">
        <f>+C73</f>
        <v>-6538668</v>
      </c>
      <c r="D74" s="1">
        <f aca="true" t="shared" si="12" ref="D74:K74">+D73</f>
        <v>13080396</v>
      </c>
      <c r="E74" s="1">
        <f t="shared" si="12"/>
        <v>-15738163</v>
      </c>
      <c r="F74" s="1">
        <f t="shared" si="12"/>
        <v>-11102733</v>
      </c>
      <c r="G74" s="1">
        <f t="shared" si="12"/>
        <v>-11102733</v>
      </c>
      <c r="H74" s="1">
        <f t="shared" si="12"/>
        <v>98791076</v>
      </c>
      <c r="I74" s="1">
        <f t="shared" si="12"/>
        <v>5997351</v>
      </c>
      <c r="J74" s="1">
        <f t="shared" si="12"/>
        <v>2311456</v>
      </c>
      <c r="K74" s="1">
        <f t="shared" si="12"/>
        <v>1540062</v>
      </c>
    </row>
    <row r="75" spans="1:11" ht="12.75" hidden="1">
      <c r="A75" s="1" t="s">
        <v>111</v>
      </c>
      <c r="B75" s="1">
        <f>+B84-(((B80+B81+B78)*B70)-B79)</f>
        <v>53631718.984270774</v>
      </c>
      <c r="C75" s="1">
        <f aca="true" t="shared" si="13" ref="C75:K75">+C84-(((C80+C81+C78)*C70)-C79)</f>
        <v>138528927.85055006</v>
      </c>
      <c r="D75" s="1">
        <f t="shared" si="13"/>
        <v>118754106.35712555</v>
      </c>
      <c r="E75" s="1">
        <f t="shared" si="13"/>
        <v>5252739.100677416</v>
      </c>
      <c r="F75" s="1">
        <f t="shared" si="13"/>
        <v>1799784.9898807257</v>
      </c>
      <c r="G75" s="1">
        <f t="shared" si="13"/>
        <v>1799784.9898807257</v>
      </c>
      <c r="H75" s="1">
        <f t="shared" si="13"/>
        <v>115826793</v>
      </c>
      <c r="I75" s="1">
        <f t="shared" si="13"/>
        <v>43656513.691109456</v>
      </c>
      <c r="J75" s="1">
        <f t="shared" si="13"/>
        <v>40746469.579605386</v>
      </c>
      <c r="K75" s="1">
        <f t="shared" si="13"/>
        <v>43691247.54696915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219283964</v>
      </c>
      <c r="C77" s="3">
        <v>189836923</v>
      </c>
      <c r="D77" s="3">
        <v>243314696</v>
      </c>
      <c r="E77" s="3">
        <v>316200577</v>
      </c>
      <c r="F77" s="3">
        <v>315127636</v>
      </c>
      <c r="G77" s="3">
        <v>315127636</v>
      </c>
      <c r="H77" s="3">
        <v>0</v>
      </c>
      <c r="I77" s="3">
        <v>324999067</v>
      </c>
      <c r="J77" s="3">
        <v>342879994</v>
      </c>
      <c r="K77" s="3">
        <v>361744720</v>
      </c>
    </row>
    <row r="78" spans="1:11" ht="12.75" hidden="1">
      <c r="A78" s="2" t="s">
        <v>65</v>
      </c>
      <c r="B78" s="3">
        <v>1204661</v>
      </c>
      <c r="C78" s="3">
        <v>326971</v>
      </c>
      <c r="D78" s="3">
        <v>257584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85324097</v>
      </c>
      <c r="C79" s="3">
        <v>159235133</v>
      </c>
      <c r="D79" s="3">
        <v>140858879</v>
      </c>
      <c r="E79" s="3">
        <v>38434029</v>
      </c>
      <c r="F79" s="3">
        <v>40932241</v>
      </c>
      <c r="G79" s="3">
        <v>40932241</v>
      </c>
      <c r="H79" s="3">
        <v>71738724</v>
      </c>
      <c r="I79" s="3">
        <v>67856412</v>
      </c>
      <c r="J79" s="3">
        <v>71249233</v>
      </c>
      <c r="K79" s="3">
        <v>74811694</v>
      </c>
    </row>
    <row r="80" spans="1:11" ht="12.75" hidden="1">
      <c r="A80" s="2" t="s">
        <v>67</v>
      </c>
      <c r="B80" s="3">
        <v>26115874</v>
      </c>
      <c r="C80" s="3">
        <v>15630103</v>
      </c>
      <c r="D80" s="3">
        <v>24656776</v>
      </c>
      <c r="E80" s="3">
        <v>24128120</v>
      </c>
      <c r="F80" s="3">
        <v>27972605</v>
      </c>
      <c r="G80" s="3">
        <v>27972605</v>
      </c>
      <c r="H80" s="3">
        <v>139986461</v>
      </c>
      <c r="I80" s="3">
        <v>29334526</v>
      </c>
      <c r="J80" s="3">
        <v>30801253</v>
      </c>
      <c r="K80" s="3">
        <v>32341315</v>
      </c>
    </row>
    <row r="81" spans="1:11" ht="12.75" hidden="1">
      <c r="A81" s="2" t="s">
        <v>68</v>
      </c>
      <c r="B81" s="3">
        <v>17635562</v>
      </c>
      <c r="C81" s="3">
        <v>17873057</v>
      </c>
      <c r="D81" s="3">
        <v>23964485</v>
      </c>
      <c r="E81" s="3">
        <v>11631542</v>
      </c>
      <c r="F81" s="3">
        <v>12422487</v>
      </c>
      <c r="G81" s="3">
        <v>12422487</v>
      </c>
      <c r="H81" s="3">
        <v>10302440</v>
      </c>
      <c r="I81" s="3">
        <v>12422487</v>
      </c>
      <c r="J81" s="3">
        <v>13267216</v>
      </c>
      <c r="K81" s="3">
        <v>13267216</v>
      </c>
    </row>
    <row r="82" spans="1:11" ht="12.75" hidden="1">
      <c r="A82" s="2" t="s">
        <v>69</v>
      </c>
      <c r="B82" s="3">
        <v>0</v>
      </c>
      <c r="C82" s="3">
        <v>4587298</v>
      </c>
      <c r="D82" s="3">
        <v>2618980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154587047</v>
      </c>
      <c r="C83" s="3">
        <v>211464821</v>
      </c>
      <c r="D83" s="3">
        <v>211019784</v>
      </c>
      <c r="E83" s="3">
        <v>293401627</v>
      </c>
      <c r="F83" s="3">
        <v>305277640</v>
      </c>
      <c r="G83" s="3">
        <v>305277640</v>
      </c>
      <c r="H83" s="3">
        <v>198524178</v>
      </c>
      <c r="I83" s="3">
        <v>278247637</v>
      </c>
      <c r="J83" s="3">
        <v>331692540</v>
      </c>
      <c r="K83" s="3">
        <v>349941956</v>
      </c>
    </row>
    <row r="84" spans="1:11" ht="12.75" hidden="1">
      <c r="A84" s="2" t="s">
        <v>71</v>
      </c>
      <c r="B84" s="3">
        <v>0</v>
      </c>
      <c r="C84" s="3">
        <v>16978153</v>
      </c>
      <c r="D84" s="3">
        <v>20286433</v>
      </c>
      <c r="E84" s="3">
        <v>0</v>
      </c>
      <c r="F84" s="3">
        <v>0</v>
      </c>
      <c r="G84" s="3">
        <v>0</v>
      </c>
      <c r="H84" s="3">
        <v>44088069</v>
      </c>
      <c r="I84" s="3">
        <v>11550328</v>
      </c>
      <c r="J84" s="3">
        <v>12127844</v>
      </c>
      <c r="K84" s="3">
        <v>13000000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73913159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50878538</v>
      </c>
      <c r="C5" s="6">
        <v>55459979</v>
      </c>
      <c r="D5" s="23">
        <v>59618321</v>
      </c>
      <c r="E5" s="24">
        <v>73200641</v>
      </c>
      <c r="F5" s="6">
        <v>73021541</v>
      </c>
      <c r="G5" s="25">
        <v>73021541</v>
      </c>
      <c r="H5" s="26">
        <v>0</v>
      </c>
      <c r="I5" s="24">
        <v>76923701</v>
      </c>
      <c r="J5" s="6">
        <v>83060460</v>
      </c>
      <c r="K5" s="25">
        <v>89687218</v>
      </c>
    </row>
    <row r="6" spans="1:11" ht="13.5">
      <c r="A6" s="22" t="s">
        <v>18</v>
      </c>
      <c r="B6" s="6">
        <v>274427014</v>
      </c>
      <c r="C6" s="6">
        <v>296902668</v>
      </c>
      <c r="D6" s="23">
        <v>304626117</v>
      </c>
      <c r="E6" s="24">
        <v>354001165</v>
      </c>
      <c r="F6" s="6">
        <v>355768133</v>
      </c>
      <c r="G6" s="25">
        <v>355768133</v>
      </c>
      <c r="H6" s="26">
        <v>0</v>
      </c>
      <c r="I6" s="24">
        <v>386538373</v>
      </c>
      <c r="J6" s="6">
        <v>418990464</v>
      </c>
      <c r="K6" s="25">
        <v>447413934</v>
      </c>
    </row>
    <row r="7" spans="1:11" ht="13.5">
      <c r="A7" s="22" t="s">
        <v>19</v>
      </c>
      <c r="B7" s="6">
        <v>34756864</v>
      </c>
      <c r="C7" s="6">
        <v>38940023</v>
      </c>
      <c r="D7" s="23">
        <v>31114322</v>
      </c>
      <c r="E7" s="24">
        <v>39017305</v>
      </c>
      <c r="F7" s="6">
        <v>38587378</v>
      </c>
      <c r="G7" s="25">
        <v>38587378</v>
      </c>
      <c r="H7" s="26">
        <v>0</v>
      </c>
      <c r="I7" s="24">
        <v>42138688</v>
      </c>
      <c r="J7" s="6">
        <v>45509784</v>
      </c>
      <c r="K7" s="25">
        <v>49150566</v>
      </c>
    </row>
    <row r="8" spans="1:11" ht="13.5">
      <c r="A8" s="22" t="s">
        <v>20</v>
      </c>
      <c r="B8" s="6">
        <v>319290062</v>
      </c>
      <c r="C8" s="6">
        <v>374349598</v>
      </c>
      <c r="D8" s="23">
        <v>361957940</v>
      </c>
      <c r="E8" s="24">
        <v>385151881</v>
      </c>
      <c r="F8" s="6">
        <v>364571602</v>
      </c>
      <c r="G8" s="25">
        <v>364571602</v>
      </c>
      <c r="H8" s="26">
        <v>0</v>
      </c>
      <c r="I8" s="24">
        <v>403838848</v>
      </c>
      <c r="J8" s="6">
        <v>437024996</v>
      </c>
      <c r="K8" s="25">
        <v>472857997</v>
      </c>
    </row>
    <row r="9" spans="1:11" ht="13.5">
      <c r="A9" s="22" t="s">
        <v>21</v>
      </c>
      <c r="B9" s="6">
        <v>57004337</v>
      </c>
      <c r="C9" s="6">
        <v>65878781</v>
      </c>
      <c r="D9" s="23">
        <v>37198324</v>
      </c>
      <c r="E9" s="24">
        <v>33693361</v>
      </c>
      <c r="F9" s="6">
        <v>30059355</v>
      </c>
      <c r="G9" s="25">
        <v>30059355</v>
      </c>
      <c r="H9" s="26">
        <v>0</v>
      </c>
      <c r="I9" s="24">
        <v>44959921</v>
      </c>
      <c r="J9" s="6">
        <v>46138362</v>
      </c>
      <c r="K9" s="25">
        <v>49382057</v>
      </c>
    </row>
    <row r="10" spans="1:11" ht="25.5">
      <c r="A10" s="27" t="s">
        <v>100</v>
      </c>
      <c r="B10" s="28">
        <f>SUM(B5:B9)</f>
        <v>736356815</v>
      </c>
      <c r="C10" s="29">
        <f aca="true" t="shared" si="0" ref="C10:K10">SUM(C5:C9)</f>
        <v>831531049</v>
      </c>
      <c r="D10" s="30">
        <f t="shared" si="0"/>
        <v>794515024</v>
      </c>
      <c r="E10" s="28">
        <f t="shared" si="0"/>
        <v>885064353</v>
      </c>
      <c r="F10" s="29">
        <f t="shared" si="0"/>
        <v>862008009</v>
      </c>
      <c r="G10" s="31">
        <f t="shared" si="0"/>
        <v>862008009</v>
      </c>
      <c r="H10" s="32">
        <f t="shared" si="0"/>
        <v>0</v>
      </c>
      <c r="I10" s="28">
        <f t="shared" si="0"/>
        <v>954399531</v>
      </c>
      <c r="J10" s="29">
        <f t="shared" si="0"/>
        <v>1030724066</v>
      </c>
      <c r="K10" s="31">
        <f t="shared" si="0"/>
        <v>1108491772</v>
      </c>
    </row>
    <row r="11" spans="1:11" ht="13.5">
      <c r="A11" s="22" t="s">
        <v>22</v>
      </c>
      <c r="B11" s="6">
        <v>198930663</v>
      </c>
      <c r="C11" s="6">
        <v>213228680</v>
      </c>
      <c r="D11" s="23">
        <v>213836631</v>
      </c>
      <c r="E11" s="24">
        <v>287993861</v>
      </c>
      <c r="F11" s="6">
        <v>333507936</v>
      </c>
      <c r="G11" s="25">
        <v>333507936</v>
      </c>
      <c r="H11" s="26">
        <v>0</v>
      </c>
      <c r="I11" s="24">
        <v>346853951</v>
      </c>
      <c r="J11" s="6">
        <v>367829999</v>
      </c>
      <c r="K11" s="25">
        <v>388632321</v>
      </c>
    </row>
    <row r="12" spans="1:11" ht="13.5">
      <c r="A12" s="22" t="s">
        <v>23</v>
      </c>
      <c r="B12" s="6">
        <v>17832310</v>
      </c>
      <c r="C12" s="6">
        <v>19703859</v>
      </c>
      <c r="D12" s="23">
        <v>19928433</v>
      </c>
      <c r="E12" s="24">
        <v>22035105</v>
      </c>
      <c r="F12" s="6">
        <v>5256402</v>
      </c>
      <c r="G12" s="25">
        <v>5256402</v>
      </c>
      <c r="H12" s="26">
        <v>0</v>
      </c>
      <c r="I12" s="24">
        <v>24520597</v>
      </c>
      <c r="J12" s="6">
        <v>26109898</v>
      </c>
      <c r="K12" s="25">
        <v>27699196</v>
      </c>
    </row>
    <row r="13" spans="1:11" ht="13.5">
      <c r="A13" s="22" t="s">
        <v>101</v>
      </c>
      <c r="B13" s="6">
        <v>74211301</v>
      </c>
      <c r="C13" s="6">
        <v>83868073</v>
      </c>
      <c r="D13" s="23">
        <v>341542966</v>
      </c>
      <c r="E13" s="24">
        <v>93743909</v>
      </c>
      <c r="F13" s="6">
        <v>91073769</v>
      </c>
      <c r="G13" s="25">
        <v>91073769</v>
      </c>
      <c r="H13" s="26">
        <v>0</v>
      </c>
      <c r="I13" s="24">
        <v>98709204</v>
      </c>
      <c r="J13" s="6">
        <v>104138215</v>
      </c>
      <c r="K13" s="25">
        <v>109865828</v>
      </c>
    </row>
    <row r="14" spans="1:11" ht="13.5">
      <c r="A14" s="22" t="s">
        <v>24</v>
      </c>
      <c r="B14" s="6">
        <v>168106</v>
      </c>
      <c r="C14" s="6">
        <v>271023</v>
      </c>
      <c r="D14" s="23">
        <v>223917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169305609</v>
      </c>
      <c r="C15" s="6">
        <v>317409470</v>
      </c>
      <c r="D15" s="23">
        <v>425828735</v>
      </c>
      <c r="E15" s="24">
        <v>282127180</v>
      </c>
      <c r="F15" s="6">
        <v>256394603</v>
      </c>
      <c r="G15" s="25">
        <v>256394603</v>
      </c>
      <c r="H15" s="26">
        <v>0</v>
      </c>
      <c r="I15" s="24">
        <v>270570541</v>
      </c>
      <c r="J15" s="6">
        <v>294258659</v>
      </c>
      <c r="K15" s="25">
        <v>311480729</v>
      </c>
    </row>
    <row r="16" spans="1:11" ht="13.5">
      <c r="A16" s="33" t="s">
        <v>26</v>
      </c>
      <c r="B16" s="6">
        <v>35069056</v>
      </c>
      <c r="C16" s="6">
        <v>27619201</v>
      </c>
      <c r="D16" s="23">
        <v>31725503</v>
      </c>
      <c r="E16" s="24">
        <v>30131082</v>
      </c>
      <c r="F16" s="6">
        <v>1309754</v>
      </c>
      <c r="G16" s="25">
        <v>1309754</v>
      </c>
      <c r="H16" s="26">
        <v>0</v>
      </c>
      <c r="I16" s="24">
        <v>1710991</v>
      </c>
      <c r="J16" s="6">
        <v>1805095</v>
      </c>
      <c r="K16" s="25">
        <v>1904375</v>
      </c>
    </row>
    <row r="17" spans="1:11" ht="13.5">
      <c r="A17" s="22" t="s">
        <v>27</v>
      </c>
      <c r="B17" s="6">
        <v>285921645</v>
      </c>
      <c r="C17" s="6">
        <v>200263705</v>
      </c>
      <c r="D17" s="23">
        <v>204214510</v>
      </c>
      <c r="E17" s="24">
        <v>169033216</v>
      </c>
      <c r="F17" s="6">
        <v>246504733</v>
      </c>
      <c r="G17" s="25">
        <v>246504733</v>
      </c>
      <c r="H17" s="26">
        <v>0</v>
      </c>
      <c r="I17" s="24">
        <v>211998208</v>
      </c>
      <c r="J17" s="6">
        <v>228871779</v>
      </c>
      <c r="K17" s="25">
        <v>241446052</v>
      </c>
    </row>
    <row r="18" spans="1:11" ht="13.5">
      <c r="A18" s="34" t="s">
        <v>28</v>
      </c>
      <c r="B18" s="35">
        <f>SUM(B11:B17)</f>
        <v>781438690</v>
      </c>
      <c r="C18" s="36">
        <f aca="true" t="shared" si="1" ref="C18:K18">SUM(C11:C17)</f>
        <v>862364011</v>
      </c>
      <c r="D18" s="37">
        <f t="shared" si="1"/>
        <v>1237300695</v>
      </c>
      <c r="E18" s="35">
        <f t="shared" si="1"/>
        <v>885064353</v>
      </c>
      <c r="F18" s="36">
        <f t="shared" si="1"/>
        <v>934047197</v>
      </c>
      <c r="G18" s="38">
        <f t="shared" si="1"/>
        <v>934047197</v>
      </c>
      <c r="H18" s="39">
        <f t="shared" si="1"/>
        <v>0</v>
      </c>
      <c r="I18" s="35">
        <f t="shared" si="1"/>
        <v>954363492</v>
      </c>
      <c r="J18" s="36">
        <f t="shared" si="1"/>
        <v>1023013645</v>
      </c>
      <c r="K18" s="38">
        <f t="shared" si="1"/>
        <v>1081028501</v>
      </c>
    </row>
    <row r="19" spans="1:11" ht="13.5">
      <c r="A19" s="34" t="s">
        <v>29</v>
      </c>
      <c r="B19" s="40">
        <f>+B10-B18</f>
        <v>-45081875</v>
      </c>
      <c r="C19" s="41">
        <f aca="true" t="shared" si="2" ref="C19:K19">+C10-C18</f>
        <v>-30832962</v>
      </c>
      <c r="D19" s="42">
        <f t="shared" si="2"/>
        <v>-442785671</v>
      </c>
      <c r="E19" s="40">
        <f t="shared" si="2"/>
        <v>0</v>
      </c>
      <c r="F19" s="41">
        <f t="shared" si="2"/>
        <v>-72039188</v>
      </c>
      <c r="G19" s="43">
        <f t="shared" si="2"/>
        <v>-72039188</v>
      </c>
      <c r="H19" s="44">
        <f t="shared" si="2"/>
        <v>0</v>
      </c>
      <c r="I19" s="40">
        <f t="shared" si="2"/>
        <v>36039</v>
      </c>
      <c r="J19" s="41">
        <f t="shared" si="2"/>
        <v>7710421</v>
      </c>
      <c r="K19" s="43">
        <f t="shared" si="2"/>
        <v>27463271</v>
      </c>
    </row>
    <row r="20" spans="1:11" ht="13.5">
      <c r="A20" s="22" t="s">
        <v>30</v>
      </c>
      <c r="B20" s="24">
        <v>207955072</v>
      </c>
      <c r="C20" s="6">
        <v>409419937</v>
      </c>
      <c r="D20" s="23">
        <v>316697349</v>
      </c>
      <c r="E20" s="24">
        <v>368454000</v>
      </c>
      <c r="F20" s="6">
        <v>369629871</v>
      </c>
      <c r="G20" s="25">
        <v>369629871</v>
      </c>
      <c r="H20" s="26">
        <v>0</v>
      </c>
      <c r="I20" s="24">
        <v>270416000</v>
      </c>
      <c r="J20" s="6">
        <v>424175000</v>
      </c>
      <c r="K20" s="25">
        <v>448606000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8934977</v>
      </c>
      <c r="J21" s="46">
        <v>9426400</v>
      </c>
      <c r="K21" s="48">
        <v>9944852</v>
      </c>
    </row>
    <row r="22" spans="1:11" ht="25.5">
      <c r="A22" s="50" t="s">
        <v>103</v>
      </c>
      <c r="B22" s="51">
        <f>SUM(B19:B21)</f>
        <v>162873197</v>
      </c>
      <c r="C22" s="52">
        <f aca="true" t="shared" si="3" ref="C22:K22">SUM(C19:C21)</f>
        <v>378586975</v>
      </c>
      <c r="D22" s="53">
        <f t="shared" si="3"/>
        <v>-126088322</v>
      </c>
      <c r="E22" s="51">
        <f t="shared" si="3"/>
        <v>368454000</v>
      </c>
      <c r="F22" s="52">
        <f t="shared" si="3"/>
        <v>297590683</v>
      </c>
      <c r="G22" s="54">
        <f t="shared" si="3"/>
        <v>297590683</v>
      </c>
      <c r="H22" s="55">
        <f t="shared" si="3"/>
        <v>0</v>
      </c>
      <c r="I22" s="51">
        <f t="shared" si="3"/>
        <v>279387016</v>
      </c>
      <c r="J22" s="52">
        <f t="shared" si="3"/>
        <v>441311821</v>
      </c>
      <c r="K22" s="54">
        <f t="shared" si="3"/>
        <v>486014123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162873197</v>
      </c>
      <c r="C24" s="41">
        <f aca="true" t="shared" si="4" ref="C24:K24">SUM(C22:C23)</f>
        <v>378586975</v>
      </c>
      <c r="D24" s="42">
        <f t="shared" si="4"/>
        <v>-126088322</v>
      </c>
      <c r="E24" s="40">
        <f t="shared" si="4"/>
        <v>368454000</v>
      </c>
      <c r="F24" s="41">
        <f t="shared" si="4"/>
        <v>297590683</v>
      </c>
      <c r="G24" s="43">
        <f t="shared" si="4"/>
        <v>297590683</v>
      </c>
      <c r="H24" s="44">
        <f t="shared" si="4"/>
        <v>0</v>
      </c>
      <c r="I24" s="40">
        <f t="shared" si="4"/>
        <v>279387016</v>
      </c>
      <c r="J24" s="41">
        <f t="shared" si="4"/>
        <v>441311821</v>
      </c>
      <c r="K24" s="43">
        <f t="shared" si="4"/>
        <v>486014123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235322968</v>
      </c>
      <c r="C27" s="7">
        <v>514354549</v>
      </c>
      <c r="D27" s="64">
        <v>450274498</v>
      </c>
      <c r="E27" s="65">
        <v>486147170</v>
      </c>
      <c r="F27" s="7">
        <v>409229036</v>
      </c>
      <c r="G27" s="66">
        <v>409229036</v>
      </c>
      <c r="H27" s="67">
        <v>0</v>
      </c>
      <c r="I27" s="65">
        <v>277416000</v>
      </c>
      <c r="J27" s="7">
        <v>432175000</v>
      </c>
      <c r="K27" s="66">
        <v>448606000</v>
      </c>
    </row>
    <row r="28" spans="1:11" ht="13.5">
      <c r="A28" s="68" t="s">
        <v>30</v>
      </c>
      <c r="B28" s="6">
        <v>207815647</v>
      </c>
      <c r="C28" s="6">
        <v>409419936</v>
      </c>
      <c r="D28" s="23">
        <v>326359820</v>
      </c>
      <c r="E28" s="24">
        <v>367666000</v>
      </c>
      <c r="F28" s="6">
        <v>367755472</v>
      </c>
      <c r="G28" s="25">
        <v>367755472</v>
      </c>
      <c r="H28" s="26">
        <v>0</v>
      </c>
      <c r="I28" s="24">
        <v>270416000</v>
      </c>
      <c r="J28" s="6">
        <v>424175000</v>
      </c>
      <c r="K28" s="25">
        <v>448606000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27507321</v>
      </c>
      <c r="C31" s="6">
        <v>104934613</v>
      </c>
      <c r="D31" s="23">
        <v>123914678</v>
      </c>
      <c r="E31" s="24">
        <v>118481170</v>
      </c>
      <c r="F31" s="6">
        <v>41473564</v>
      </c>
      <c r="G31" s="25">
        <v>41473564</v>
      </c>
      <c r="H31" s="26">
        <v>0</v>
      </c>
      <c r="I31" s="24">
        <v>7000000</v>
      </c>
      <c r="J31" s="6">
        <v>8000000</v>
      </c>
      <c r="K31" s="25">
        <v>0</v>
      </c>
    </row>
    <row r="32" spans="1:11" ht="13.5">
      <c r="A32" s="34" t="s">
        <v>36</v>
      </c>
      <c r="B32" s="7">
        <f>SUM(B28:B31)</f>
        <v>235322968</v>
      </c>
      <c r="C32" s="7">
        <f aca="true" t="shared" si="5" ref="C32:K32">SUM(C28:C31)</f>
        <v>514354549</v>
      </c>
      <c r="D32" s="64">
        <f t="shared" si="5"/>
        <v>450274498</v>
      </c>
      <c r="E32" s="65">
        <f t="shared" si="5"/>
        <v>486147170</v>
      </c>
      <c r="F32" s="7">
        <f t="shared" si="5"/>
        <v>409229036</v>
      </c>
      <c r="G32" s="66">
        <f t="shared" si="5"/>
        <v>409229036</v>
      </c>
      <c r="H32" s="67">
        <f t="shared" si="5"/>
        <v>0</v>
      </c>
      <c r="I32" s="65">
        <f t="shared" si="5"/>
        <v>277416000</v>
      </c>
      <c r="J32" s="7">
        <f t="shared" si="5"/>
        <v>432175000</v>
      </c>
      <c r="K32" s="66">
        <f t="shared" si="5"/>
        <v>448606000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649311304</v>
      </c>
      <c r="C35" s="6">
        <v>722701798</v>
      </c>
      <c r="D35" s="23">
        <v>503143491</v>
      </c>
      <c r="E35" s="24">
        <v>788036225</v>
      </c>
      <c r="F35" s="6">
        <v>826059013</v>
      </c>
      <c r="G35" s="25">
        <v>826059013</v>
      </c>
      <c r="H35" s="26">
        <v>0</v>
      </c>
      <c r="I35" s="24">
        <v>503143490</v>
      </c>
      <c r="J35" s="6">
        <v>534816379</v>
      </c>
      <c r="K35" s="25">
        <v>560011280</v>
      </c>
    </row>
    <row r="36" spans="1:11" ht="13.5">
      <c r="A36" s="22" t="s">
        <v>39</v>
      </c>
      <c r="B36" s="6">
        <v>1647732092</v>
      </c>
      <c r="C36" s="6">
        <v>2074870416</v>
      </c>
      <c r="D36" s="23">
        <v>6312652270</v>
      </c>
      <c r="E36" s="24">
        <v>1984360510</v>
      </c>
      <c r="F36" s="6">
        <v>8892139564</v>
      </c>
      <c r="G36" s="25">
        <v>8892139564</v>
      </c>
      <c r="H36" s="26">
        <v>0</v>
      </c>
      <c r="I36" s="24">
        <v>6297516944</v>
      </c>
      <c r="J36" s="6">
        <v>6437711043</v>
      </c>
      <c r="K36" s="25">
        <v>6498688448</v>
      </c>
    </row>
    <row r="37" spans="1:11" ht="13.5">
      <c r="A37" s="22" t="s">
        <v>40</v>
      </c>
      <c r="B37" s="6">
        <v>242051322</v>
      </c>
      <c r="C37" s="6">
        <v>369439342</v>
      </c>
      <c r="D37" s="23">
        <v>368378303</v>
      </c>
      <c r="E37" s="24">
        <v>299114508</v>
      </c>
      <c r="F37" s="6">
        <v>330903337</v>
      </c>
      <c r="G37" s="25">
        <v>330903337</v>
      </c>
      <c r="H37" s="26">
        <v>0</v>
      </c>
      <c r="I37" s="24">
        <v>368378302</v>
      </c>
      <c r="J37" s="6">
        <v>373639107</v>
      </c>
      <c r="K37" s="25">
        <v>410014257</v>
      </c>
    </row>
    <row r="38" spans="1:11" ht="13.5">
      <c r="A38" s="22" t="s">
        <v>41</v>
      </c>
      <c r="B38" s="6">
        <v>90623745</v>
      </c>
      <c r="C38" s="6">
        <v>87789155</v>
      </c>
      <c r="D38" s="23">
        <v>88882074</v>
      </c>
      <c r="E38" s="24">
        <v>0</v>
      </c>
      <c r="F38" s="6">
        <v>0</v>
      </c>
      <c r="G38" s="25">
        <v>0</v>
      </c>
      <c r="H38" s="26">
        <v>0</v>
      </c>
      <c r="I38" s="24">
        <v>88882074</v>
      </c>
      <c r="J38" s="6">
        <v>92770588</v>
      </c>
      <c r="K38" s="25">
        <v>98927970</v>
      </c>
    </row>
    <row r="39" spans="1:11" ht="13.5">
      <c r="A39" s="22" t="s">
        <v>42</v>
      </c>
      <c r="B39" s="6">
        <v>1964368329</v>
      </c>
      <c r="C39" s="6">
        <v>2340343717</v>
      </c>
      <c r="D39" s="23">
        <v>6358535384</v>
      </c>
      <c r="E39" s="24">
        <v>2473282227</v>
      </c>
      <c r="F39" s="6">
        <v>9387295240</v>
      </c>
      <c r="G39" s="25">
        <v>9387295240</v>
      </c>
      <c r="H39" s="26">
        <v>0</v>
      </c>
      <c r="I39" s="24">
        <v>6343400058</v>
      </c>
      <c r="J39" s="6">
        <v>6506117727</v>
      </c>
      <c r="K39" s="25">
        <v>6549757501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270698022</v>
      </c>
      <c r="C42" s="6">
        <v>482774496</v>
      </c>
      <c r="D42" s="23">
        <v>132298695</v>
      </c>
      <c r="E42" s="24">
        <v>358912884</v>
      </c>
      <c r="F42" s="6">
        <v>416475616</v>
      </c>
      <c r="G42" s="25">
        <v>416475616</v>
      </c>
      <c r="H42" s="26">
        <v>245519745</v>
      </c>
      <c r="I42" s="24">
        <v>389160852</v>
      </c>
      <c r="J42" s="6">
        <v>561132271</v>
      </c>
      <c r="K42" s="25">
        <v>612424709</v>
      </c>
    </row>
    <row r="43" spans="1:11" ht="13.5">
      <c r="A43" s="22" t="s">
        <v>45</v>
      </c>
      <c r="B43" s="6">
        <v>-210447954</v>
      </c>
      <c r="C43" s="6">
        <v>-481869011</v>
      </c>
      <c r="D43" s="23">
        <v>-440315673</v>
      </c>
      <c r="E43" s="24">
        <v>-358912896</v>
      </c>
      <c r="F43" s="6">
        <v>-359300774</v>
      </c>
      <c r="G43" s="25">
        <v>-359300774</v>
      </c>
      <c r="H43" s="26">
        <v>7597774</v>
      </c>
      <c r="I43" s="24">
        <v>-258500952</v>
      </c>
      <c r="J43" s="6">
        <v>-414118619</v>
      </c>
      <c r="K43" s="25">
        <v>-429556518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524537159</v>
      </c>
      <c r="C45" s="7">
        <v>525442644</v>
      </c>
      <c r="D45" s="64">
        <v>217425666</v>
      </c>
      <c r="E45" s="65">
        <v>-11</v>
      </c>
      <c r="F45" s="7">
        <v>274600509</v>
      </c>
      <c r="G45" s="66">
        <v>274600509</v>
      </c>
      <c r="H45" s="67">
        <v>253117519</v>
      </c>
      <c r="I45" s="65">
        <v>217425620</v>
      </c>
      <c r="J45" s="7">
        <v>364439272</v>
      </c>
      <c r="K45" s="66">
        <v>547307463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524537159</v>
      </c>
      <c r="C48" s="6">
        <v>525442644</v>
      </c>
      <c r="D48" s="23">
        <v>217425666</v>
      </c>
      <c r="E48" s="24">
        <v>439645443</v>
      </c>
      <c r="F48" s="6">
        <v>274600525</v>
      </c>
      <c r="G48" s="25">
        <v>274600525</v>
      </c>
      <c r="H48" s="26">
        <v>0</v>
      </c>
      <c r="I48" s="24">
        <v>217425666</v>
      </c>
      <c r="J48" s="6">
        <v>229384077</v>
      </c>
      <c r="K48" s="25">
        <v>242000201</v>
      </c>
    </row>
    <row r="49" spans="1:11" ht="13.5">
      <c r="A49" s="22" t="s">
        <v>50</v>
      </c>
      <c r="B49" s="6">
        <f>+B75</f>
        <v>117447036.48530348</v>
      </c>
      <c r="C49" s="6">
        <f aca="true" t="shared" si="6" ref="C49:K49">+C75</f>
        <v>2545548635.19143</v>
      </c>
      <c r="D49" s="23">
        <f t="shared" si="6"/>
        <v>109797290.3153761</v>
      </c>
      <c r="E49" s="24">
        <f t="shared" si="6"/>
        <v>319113436.1310537</v>
      </c>
      <c r="F49" s="6">
        <f t="shared" si="6"/>
        <v>-213965579.07111377</v>
      </c>
      <c r="G49" s="25">
        <f t="shared" si="6"/>
        <v>-213965579.07111377</v>
      </c>
      <c r="H49" s="26">
        <f t="shared" si="6"/>
        <v>0</v>
      </c>
      <c r="I49" s="24">
        <f t="shared" si="6"/>
        <v>32240740.5890702</v>
      </c>
      <c r="J49" s="6">
        <f t="shared" si="6"/>
        <v>14031798.854347467</v>
      </c>
      <c r="K49" s="25">
        <f t="shared" si="6"/>
        <v>35910503.72391075</v>
      </c>
    </row>
    <row r="50" spans="1:11" ht="13.5">
      <c r="A50" s="34" t="s">
        <v>51</v>
      </c>
      <c r="B50" s="7">
        <f>+B48-B49</f>
        <v>407090122.51469654</v>
      </c>
      <c r="C50" s="7">
        <f aca="true" t="shared" si="7" ref="C50:K50">+C48-C49</f>
        <v>-2020105991.19143</v>
      </c>
      <c r="D50" s="64">
        <f t="shared" si="7"/>
        <v>107628375.6846239</v>
      </c>
      <c r="E50" s="65">
        <f t="shared" si="7"/>
        <v>120532006.86894631</v>
      </c>
      <c r="F50" s="7">
        <f t="shared" si="7"/>
        <v>488566104.07111377</v>
      </c>
      <c r="G50" s="66">
        <f t="shared" si="7"/>
        <v>488566104.07111377</v>
      </c>
      <c r="H50" s="67">
        <f t="shared" si="7"/>
        <v>0</v>
      </c>
      <c r="I50" s="65">
        <f t="shared" si="7"/>
        <v>185184925.4109298</v>
      </c>
      <c r="J50" s="7">
        <f t="shared" si="7"/>
        <v>215352278.14565253</v>
      </c>
      <c r="K50" s="66">
        <f t="shared" si="7"/>
        <v>206089697.27608925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1647136225</v>
      </c>
      <c r="C53" s="6">
        <v>2074650451</v>
      </c>
      <c r="D53" s="23">
        <v>2074650452</v>
      </c>
      <c r="E53" s="24">
        <v>1984067227</v>
      </c>
      <c r="F53" s="6">
        <v>8892139565</v>
      </c>
      <c r="G53" s="25">
        <v>8892139565</v>
      </c>
      <c r="H53" s="26">
        <v>1799614230</v>
      </c>
      <c r="I53" s="24">
        <v>6255339121</v>
      </c>
      <c r="J53" s="6">
        <v>6392213440</v>
      </c>
      <c r="K53" s="25">
        <v>6451743477</v>
      </c>
    </row>
    <row r="54" spans="1:11" ht="13.5">
      <c r="A54" s="22" t="s">
        <v>101</v>
      </c>
      <c r="B54" s="6">
        <v>74211301</v>
      </c>
      <c r="C54" s="6">
        <v>83868073</v>
      </c>
      <c r="D54" s="23">
        <v>341542966</v>
      </c>
      <c r="E54" s="24">
        <v>93743909</v>
      </c>
      <c r="F54" s="6">
        <v>91073769</v>
      </c>
      <c r="G54" s="25">
        <v>91073769</v>
      </c>
      <c r="H54" s="26">
        <v>0</v>
      </c>
      <c r="I54" s="24">
        <v>98709204</v>
      </c>
      <c r="J54" s="6">
        <v>104138215</v>
      </c>
      <c r="K54" s="25">
        <v>109865828</v>
      </c>
    </row>
    <row r="55" spans="1:11" ht="13.5">
      <c r="A55" s="22" t="s">
        <v>54</v>
      </c>
      <c r="B55" s="6">
        <v>19229343</v>
      </c>
      <c r="C55" s="6">
        <v>16014600</v>
      </c>
      <c r="D55" s="23">
        <v>11858943</v>
      </c>
      <c r="E55" s="24">
        <v>16246000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98396781</v>
      </c>
      <c r="C56" s="6">
        <v>148906183</v>
      </c>
      <c r="D56" s="23">
        <v>222789403</v>
      </c>
      <c r="E56" s="24">
        <v>57142359</v>
      </c>
      <c r="F56" s="6">
        <v>0</v>
      </c>
      <c r="G56" s="25">
        <v>0</v>
      </c>
      <c r="H56" s="26">
        <v>0</v>
      </c>
      <c r="I56" s="24">
        <v>46570522</v>
      </c>
      <c r="J56" s="6">
        <v>48251491</v>
      </c>
      <c r="K56" s="25">
        <v>50905324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708245</v>
      </c>
      <c r="J59" s="6">
        <v>764905</v>
      </c>
      <c r="K59" s="25">
        <v>826097</v>
      </c>
    </row>
    <row r="60" spans="1:11" ht="13.5">
      <c r="A60" s="33" t="s">
        <v>58</v>
      </c>
      <c r="B60" s="6">
        <v>1800000</v>
      </c>
      <c r="C60" s="6">
        <v>1800000</v>
      </c>
      <c r="D60" s="23">
        <v>0</v>
      </c>
      <c r="E60" s="24">
        <v>0</v>
      </c>
      <c r="F60" s="6">
        <v>0</v>
      </c>
      <c r="G60" s="25">
        <v>0</v>
      </c>
      <c r="H60" s="26">
        <v>1958098</v>
      </c>
      <c r="I60" s="24">
        <v>2114745</v>
      </c>
      <c r="J60" s="6">
        <v>2283925</v>
      </c>
      <c r="K60" s="25">
        <v>2466639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9707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6943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6809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58337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0.8992282503805163</v>
      </c>
      <c r="C70" s="5">
        <f aca="true" t="shared" si="8" ref="C70:K70">IF(ISERROR(C71/C72),0,(C71/C72))</f>
        <v>0.7495137718736186</v>
      </c>
      <c r="D70" s="5">
        <f t="shared" si="8"/>
        <v>0.8576741610510298</v>
      </c>
      <c r="E70" s="5">
        <f t="shared" si="8"/>
        <v>0.9930350320621681</v>
      </c>
      <c r="F70" s="5">
        <f t="shared" si="8"/>
        <v>0.9930697618018225</v>
      </c>
      <c r="G70" s="5">
        <f t="shared" si="8"/>
        <v>0.9930697618018225</v>
      </c>
      <c r="H70" s="5">
        <f t="shared" si="8"/>
        <v>0</v>
      </c>
      <c r="I70" s="5">
        <f t="shared" si="8"/>
        <v>0.9930149065788751</v>
      </c>
      <c r="J70" s="5">
        <f t="shared" si="8"/>
        <v>0.9930660050373873</v>
      </c>
      <c r="K70" s="5">
        <f t="shared" si="8"/>
        <v>0.9929408920778486</v>
      </c>
    </row>
    <row r="71" spans="1:11" ht="12.75" hidden="1">
      <c r="A71" s="1" t="s">
        <v>107</v>
      </c>
      <c r="B71" s="1">
        <f>+B83</f>
        <v>327489361</v>
      </c>
      <c r="C71" s="1">
        <f aca="true" t="shared" si="9" ref="C71:K71">+C83</f>
        <v>289506841</v>
      </c>
      <c r="D71" s="1">
        <f t="shared" si="9"/>
        <v>345058242</v>
      </c>
      <c r="E71" s="1">
        <f t="shared" si="9"/>
        <v>448992912</v>
      </c>
      <c r="F71" s="1">
        <f t="shared" si="9"/>
        <v>446976657</v>
      </c>
      <c r="G71" s="1">
        <f t="shared" si="9"/>
        <v>446976657</v>
      </c>
      <c r="H71" s="1">
        <f t="shared" si="9"/>
        <v>90003259</v>
      </c>
      <c r="I71" s="1">
        <f t="shared" si="9"/>
        <v>484899540</v>
      </c>
      <c r="J71" s="1">
        <f t="shared" si="9"/>
        <v>525203403</v>
      </c>
      <c r="K71" s="1">
        <f t="shared" si="9"/>
        <v>562105809</v>
      </c>
    </row>
    <row r="72" spans="1:11" ht="12.75" hidden="1">
      <c r="A72" s="1" t="s">
        <v>108</v>
      </c>
      <c r="B72" s="1">
        <f>+B77</f>
        <v>364189360</v>
      </c>
      <c r="C72" s="1">
        <f aca="true" t="shared" si="10" ref="C72:K72">+C77</f>
        <v>386259535</v>
      </c>
      <c r="D72" s="1">
        <f t="shared" si="10"/>
        <v>402318570</v>
      </c>
      <c r="E72" s="1">
        <f t="shared" si="10"/>
        <v>452142067</v>
      </c>
      <c r="F72" s="1">
        <f t="shared" si="10"/>
        <v>450095929</v>
      </c>
      <c r="G72" s="1">
        <f t="shared" si="10"/>
        <v>450095929</v>
      </c>
      <c r="H72" s="1">
        <f t="shared" si="10"/>
        <v>0</v>
      </c>
      <c r="I72" s="1">
        <f t="shared" si="10"/>
        <v>488310434</v>
      </c>
      <c r="J72" s="1">
        <f t="shared" si="10"/>
        <v>528870589</v>
      </c>
      <c r="K72" s="1">
        <f t="shared" si="10"/>
        <v>566101984</v>
      </c>
    </row>
    <row r="73" spans="1:11" ht="12.75" hidden="1">
      <c r="A73" s="1" t="s">
        <v>109</v>
      </c>
      <c r="B73" s="1">
        <f>+B74</f>
        <v>83500712.5</v>
      </c>
      <c r="C73" s="1">
        <f aca="true" t="shared" si="11" ref="C73:K73">+(C78+C80+C81+C82)-(B78+B80+B81+B82)</f>
        <v>72551049</v>
      </c>
      <c r="D73" s="1">
        <f t="shared" si="11"/>
        <v>89361931</v>
      </c>
      <c r="E73" s="1">
        <f t="shared" si="11"/>
        <v>40474832</v>
      </c>
      <c r="F73" s="1">
        <f>+(F78+F80+F81+F82)-(D78+D80+D81+D82)</f>
        <v>213301360</v>
      </c>
      <c r="G73" s="1">
        <f>+(G78+G80+G81+G82)-(D78+D80+D81+D82)</f>
        <v>213301360</v>
      </c>
      <c r="H73" s="1">
        <f>+(H78+H80+H81+H82)-(D78+D80+D81+D82)</f>
        <v>-277674772</v>
      </c>
      <c r="I73" s="1">
        <f>+(I78+I80+I81+I82)-(E78+E80+E81+E82)</f>
        <v>620934</v>
      </c>
      <c r="J73" s="1">
        <f t="shared" si="11"/>
        <v>22532378</v>
      </c>
      <c r="K73" s="1">
        <f t="shared" si="11"/>
        <v>13496660</v>
      </c>
    </row>
    <row r="74" spans="1:11" ht="12.75" hidden="1">
      <c r="A74" s="1" t="s">
        <v>110</v>
      </c>
      <c r="B74" s="1">
        <f>+TREND(C74:E74)</f>
        <v>83500712.5</v>
      </c>
      <c r="C74" s="1">
        <f>+C73</f>
        <v>72551049</v>
      </c>
      <c r="D74" s="1">
        <f aca="true" t="shared" si="12" ref="D74:K74">+D73</f>
        <v>89361931</v>
      </c>
      <c r="E74" s="1">
        <f t="shared" si="12"/>
        <v>40474832</v>
      </c>
      <c r="F74" s="1">
        <f t="shared" si="12"/>
        <v>213301360</v>
      </c>
      <c r="G74" s="1">
        <f t="shared" si="12"/>
        <v>213301360</v>
      </c>
      <c r="H74" s="1">
        <f t="shared" si="12"/>
        <v>-277674772</v>
      </c>
      <c r="I74" s="1">
        <f t="shared" si="12"/>
        <v>620934</v>
      </c>
      <c r="J74" s="1">
        <f t="shared" si="12"/>
        <v>22532378</v>
      </c>
      <c r="K74" s="1">
        <f t="shared" si="12"/>
        <v>13496660</v>
      </c>
    </row>
    <row r="75" spans="1:11" ht="12.75" hidden="1">
      <c r="A75" s="1" t="s">
        <v>111</v>
      </c>
      <c r="B75" s="1">
        <f>+B84-(((B80+B81+B78)*B70)-B79)</f>
        <v>117447036.48530348</v>
      </c>
      <c r="C75" s="1">
        <f aca="true" t="shared" si="13" ref="C75:K75">+C84-(((C80+C81+C78)*C70)-C79)</f>
        <v>2545548635.19143</v>
      </c>
      <c r="D75" s="1">
        <f t="shared" si="13"/>
        <v>109797290.3153761</v>
      </c>
      <c r="E75" s="1">
        <f t="shared" si="13"/>
        <v>319113436.1310537</v>
      </c>
      <c r="F75" s="1">
        <f t="shared" si="13"/>
        <v>-213965579.07111377</v>
      </c>
      <c r="G75" s="1">
        <f t="shared" si="13"/>
        <v>-213965579.07111377</v>
      </c>
      <c r="H75" s="1">
        <f t="shared" si="13"/>
        <v>0</v>
      </c>
      <c r="I75" s="1">
        <f t="shared" si="13"/>
        <v>32240740.5890702</v>
      </c>
      <c r="J75" s="1">
        <f t="shared" si="13"/>
        <v>14031798.854347467</v>
      </c>
      <c r="K75" s="1">
        <f t="shared" si="13"/>
        <v>35910503.72391075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364189360</v>
      </c>
      <c r="C77" s="3">
        <v>386259535</v>
      </c>
      <c r="D77" s="3">
        <v>402318570</v>
      </c>
      <c r="E77" s="3">
        <v>452142067</v>
      </c>
      <c r="F77" s="3">
        <v>450095929</v>
      </c>
      <c r="G77" s="3">
        <v>450095929</v>
      </c>
      <c r="H77" s="3">
        <v>0</v>
      </c>
      <c r="I77" s="3">
        <v>488310434</v>
      </c>
      <c r="J77" s="3">
        <v>528870589</v>
      </c>
      <c r="K77" s="3">
        <v>566101984</v>
      </c>
    </row>
    <row r="78" spans="1:11" ht="12.75" hidden="1">
      <c r="A78" s="2" t="s">
        <v>65</v>
      </c>
      <c r="B78" s="3">
        <v>595867</v>
      </c>
      <c r="C78" s="3">
        <v>219962</v>
      </c>
      <c r="D78" s="3">
        <v>1082056</v>
      </c>
      <c r="E78" s="3">
        <v>293283</v>
      </c>
      <c r="F78" s="3">
        <v>586566</v>
      </c>
      <c r="G78" s="3">
        <v>586566</v>
      </c>
      <c r="H78" s="3">
        <v>0</v>
      </c>
      <c r="I78" s="3">
        <v>42177823</v>
      </c>
      <c r="J78" s="3">
        <v>45497603</v>
      </c>
      <c r="K78" s="3">
        <v>46944971</v>
      </c>
    </row>
    <row r="79" spans="1:11" ht="12.75" hidden="1">
      <c r="A79" s="2" t="s">
        <v>66</v>
      </c>
      <c r="B79" s="3">
        <v>218089557</v>
      </c>
      <c r="C79" s="3">
        <v>344620842</v>
      </c>
      <c r="D79" s="3">
        <v>342673747</v>
      </c>
      <c r="E79" s="3">
        <v>267325679</v>
      </c>
      <c r="F79" s="3">
        <v>267325679</v>
      </c>
      <c r="G79" s="3">
        <v>267325679</v>
      </c>
      <c r="H79" s="3">
        <v>0</v>
      </c>
      <c r="I79" s="3">
        <v>342673746</v>
      </c>
      <c r="J79" s="3">
        <v>346520801</v>
      </c>
      <c r="K79" s="3">
        <v>381404445</v>
      </c>
    </row>
    <row r="80" spans="1:11" ht="12.75" hidden="1">
      <c r="A80" s="2" t="s">
        <v>67</v>
      </c>
      <c r="B80" s="3">
        <v>49600071</v>
      </c>
      <c r="C80" s="3">
        <v>142909104</v>
      </c>
      <c r="D80" s="3">
        <v>105885182</v>
      </c>
      <c r="E80" s="3">
        <v>145323076</v>
      </c>
      <c r="F80" s="3">
        <v>145323076</v>
      </c>
      <c r="G80" s="3">
        <v>145323076</v>
      </c>
      <c r="H80" s="3">
        <v>0</v>
      </c>
      <c r="I80" s="3">
        <v>105885181</v>
      </c>
      <c r="J80" s="3">
        <v>111708865</v>
      </c>
      <c r="K80" s="3">
        <v>117852853</v>
      </c>
    </row>
    <row r="81" spans="1:11" ht="12.75" hidden="1">
      <c r="A81" s="2" t="s">
        <v>68</v>
      </c>
      <c r="B81" s="3">
        <v>61725057</v>
      </c>
      <c r="C81" s="3">
        <v>42879181</v>
      </c>
      <c r="D81" s="3">
        <v>164553658</v>
      </c>
      <c r="E81" s="3">
        <v>169370178</v>
      </c>
      <c r="F81" s="3">
        <v>338740356</v>
      </c>
      <c r="G81" s="3">
        <v>338740356</v>
      </c>
      <c r="H81" s="3">
        <v>0</v>
      </c>
      <c r="I81" s="3">
        <v>164553658</v>
      </c>
      <c r="J81" s="3">
        <v>177604109</v>
      </c>
      <c r="K81" s="3">
        <v>183152335</v>
      </c>
    </row>
    <row r="82" spans="1:11" ht="12.75" hidden="1">
      <c r="A82" s="2" t="s">
        <v>69</v>
      </c>
      <c r="B82" s="3">
        <v>3840797</v>
      </c>
      <c r="C82" s="3">
        <v>2304594</v>
      </c>
      <c r="D82" s="3">
        <v>6153876</v>
      </c>
      <c r="E82" s="3">
        <v>3163067</v>
      </c>
      <c r="F82" s="3">
        <v>6326134</v>
      </c>
      <c r="G82" s="3">
        <v>6326134</v>
      </c>
      <c r="H82" s="3">
        <v>0</v>
      </c>
      <c r="I82" s="3">
        <v>6153876</v>
      </c>
      <c r="J82" s="3">
        <v>6492339</v>
      </c>
      <c r="K82" s="3">
        <v>6849417</v>
      </c>
    </row>
    <row r="83" spans="1:11" ht="12.75" hidden="1">
      <c r="A83" s="2" t="s">
        <v>70</v>
      </c>
      <c r="B83" s="3">
        <v>327489361</v>
      </c>
      <c r="C83" s="3">
        <v>289506841</v>
      </c>
      <c r="D83" s="3">
        <v>345058242</v>
      </c>
      <c r="E83" s="3">
        <v>448992912</v>
      </c>
      <c r="F83" s="3">
        <v>446976657</v>
      </c>
      <c r="G83" s="3">
        <v>446976657</v>
      </c>
      <c r="H83" s="3">
        <v>90003259</v>
      </c>
      <c r="I83" s="3">
        <v>484899540</v>
      </c>
      <c r="J83" s="3">
        <v>525203403</v>
      </c>
      <c r="K83" s="3">
        <v>562105809</v>
      </c>
    </row>
    <row r="84" spans="1:11" ht="12.75" hidden="1">
      <c r="A84" s="2" t="s">
        <v>71</v>
      </c>
      <c r="B84" s="3">
        <v>0</v>
      </c>
      <c r="C84" s="3">
        <v>2340343536</v>
      </c>
      <c r="D84" s="3">
        <v>0</v>
      </c>
      <c r="E84" s="3">
        <v>364580423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62575819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55978716</v>
      </c>
      <c r="E5" s="24">
        <v>65377940</v>
      </c>
      <c r="F5" s="6">
        <v>65377940</v>
      </c>
      <c r="G5" s="25">
        <v>65377940</v>
      </c>
      <c r="H5" s="26">
        <v>0</v>
      </c>
      <c r="I5" s="24">
        <v>103156898</v>
      </c>
      <c r="J5" s="6">
        <v>109213248</v>
      </c>
      <c r="K5" s="25">
        <v>116439941</v>
      </c>
    </row>
    <row r="6" spans="1:11" ht="13.5">
      <c r="A6" s="22" t="s">
        <v>18</v>
      </c>
      <c r="B6" s="6">
        <v>0</v>
      </c>
      <c r="C6" s="6">
        <v>0</v>
      </c>
      <c r="D6" s="23">
        <v>193671247</v>
      </c>
      <c r="E6" s="24">
        <v>243399287</v>
      </c>
      <c r="F6" s="6">
        <v>243399287</v>
      </c>
      <c r="G6" s="25">
        <v>243399287</v>
      </c>
      <c r="H6" s="26">
        <v>0</v>
      </c>
      <c r="I6" s="24">
        <v>222068804</v>
      </c>
      <c r="J6" s="6">
        <v>269487486</v>
      </c>
      <c r="K6" s="25">
        <v>284101365</v>
      </c>
    </row>
    <row r="7" spans="1:11" ht="13.5">
      <c r="A7" s="22" t="s">
        <v>19</v>
      </c>
      <c r="B7" s="6">
        <v>0</v>
      </c>
      <c r="C7" s="6">
        <v>0</v>
      </c>
      <c r="D7" s="23">
        <v>2695989</v>
      </c>
      <c r="E7" s="24">
        <v>3050000</v>
      </c>
      <c r="F7" s="6">
        <v>3050000</v>
      </c>
      <c r="G7" s="25">
        <v>3050000</v>
      </c>
      <c r="H7" s="26">
        <v>0</v>
      </c>
      <c r="I7" s="24">
        <v>103502</v>
      </c>
      <c r="J7" s="6">
        <v>120000</v>
      </c>
      <c r="K7" s="25">
        <v>150000</v>
      </c>
    </row>
    <row r="8" spans="1:11" ht="13.5">
      <c r="A8" s="22" t="s">
        <v>20</v>
      </c>
      <c r="B8" s="6">
        <v>0</v>
      </c>
      <c r="C8" s="6">
        <v>0</v>
      </c>
      <c r="D8" s="23">
        <v>89412201</v>
      </c>
      <c r="E8" s="24">
        <v>105114500</v>
      </c>
      <c r="F8" s="6">
        <v>105114500</v>
      </c>
      <c r="G8" s="25">
        <v>105114500</v>
      </c>
      <c r="H8" s="26">
        <v>0</v>
      </c>
      <c r="I8" s="24">
        <v>107831300</v>
      </c>
      <c r="J8" s="6">
        <v>114007900</v>
      </c>
      <c r="K8" s="25">
        <v>122544200</v>
      </c>
    </row>
    <row r="9" spans="1:11" ht="13.5">
      <c r="A9" s="22" t="s">
        <v>21</v>
      </c>
      <c r="B9" s="6">
        <v>0</v>
      </c>
      <c r="C9" s="6">
        <v>0</v>
      </c>
      <c r="D9" s="23">
        <v>32565558</v>
      </c>
      <c r="E9" s="24">
        <v>45094786</v>
      </c>
      <c r="F9" s="6">
        <v>45094786</v>
      </c>
      <c r="G9" s="25">
        <v>45094786</v>
      </c>
      <c r="H9" s="26">
        <v>0</v>
      </c>
      <c r="I9" s="24">
        <v>44587782</v>
      </c>
      <c r="J9" s="6">
        <v>50604682</v>
      </c>
      <c r="K9" s="25">
        <v>53387999</v>
      </c>
    </row>
    <row r="10" spans="1:11" ht="25.5">
      <c r="A10" s="27" t="s">
        <v>100</v>
      </c>
      <c r="B10" s="28">
        <f>SUM(B5:B9)</f>
        <v>0</v>
      </c>
      <c r="C10" s="29">
        <f aca="true" t="shared" si="0" ref="C10:K10">SUM(C5:C9)</f>
        <v>0</v>
      </c>
      <c r="D10" s="30">
        <f t="shared" si="0"/>
        <v>374323711</v>
      </c>
      <c r="E10" s="28">
        <f t="shared" si="0"/>
        <v>462036513</v>
      </c>
      <c r="F10" s="29">
        <f t="shared" si="0"/>
        <v>462036513</v>
      </c>
      <c r="G10" s="31">
        <f t="shared" si="0"/>
        <v>462036513</v>
      </c>
      <c r="H10" s="32">
        <f t="shared" si="0"/>
        <v>0</v>
      </c>
      <c r="I10" s="28">
        <f t="shared" si="0"/>
        <v>477748286</v>
      </c>
      <c r="J10" s="29">
        <f t="shared" si="0"/>
        <v>543433316</v>
      </c>
      <c r="K10" s="31">
        <f t="shared" si="0"/>
        <v>576623505</v>
      </c>
    </row>
    <row r="11" spans="1:11" ht="13.5">
      <c r="A11" s="22" t="s">
        <v>22</v>
      </c>
      <c r="B11" s="6">
        <v>0</v>
      </c>
      <c r="C11" s="6">
        <v>0</v>
      </c>
      <c r="D11" s="23">
        <v>159053099</v>
      </c>
      <c r="E11" s="24">
        <v>190673412</v>
      </c>
      <c r="F11" s="6">
        <v>190673412</v>
      </c>
      <c r="G11" s="25">
        <v>190673412</v>
      </c>
      <c r="H11" s="26">
        <v>0</v>
      </c>
      <c r="I11" s="24">
        <v>202643593</v>
      </c>
      <c r="J11" s="6">
        <v>212164437</v>
      </c>
      <c r="K11" s="25">
        <v>225106234</v>
      </c>
    </row>
    <row r="12" spans="1:11" ht="13.5">
      <c r="A12" s="22" t="s">
        <v>23</v>
      </c>
      <c r="B12" s="6">
        <v>0</v>
      </c>
      <c r="C12" s="6">
        <v>0</v>
      </c>
      <c r="D12" s="23">
        <v>11979527</v>
      </c>
      <c r="E12" s="24">
        <v>9718223</v>
      </c>
      <c r="F12" s="6">
        <v>9718223</v>
      </c>
      <c r="G12" s="25">
        <v>9718223</v>
      </c>
      <c r="H12" s="26">
        <v>0</v>
      </c>
      <c r="I12" s="24">
        <v>10099019</v>
      </c>
      <c r="J12" s="6">
        <v>10715058</v>
      </c>
      <c r="K12" s="25">
        <v>11368776</v>
      </c>
    </row>
    <row r="13" spans="1:11" ht="13.5">
      <c r="A13" s="22" t="s">
        <v>101</v>
      </c>
      <c r="B13" s="6">
        <v>0</v>
      </c>
      <c r="C13" s="6">
        <v>0</v>
      </c>
      <c r="D13" s="23">
        <v>51400541</v>
      </c>
      <c r="E13" s="24">
        <v>76947104</v>
      </c>
      <c r="F13" s="6">
        <v>76947104</v>
      </c>
      <c r="G13" s="25">
        <v>76947104</v>
      </c>
      <c r="H13" s="26">
        <v>0</v>
      </c>
      <c r="I13" s="24">
        <v>60937000</v>
      </c>
      <c r="J13" s="6">
        <v>63776678</v>
      </c>
      <c r="K13" s="25">
        <v>66846800</v>
      </c>
    </row>
    <row r="14" spans="1:11" ht="13.5">
      <c r="A14" s="22" t="s">
        <v>24</v>
      </c>
      <c r="B14" s="6">
        <v>0</v>
      </c>
      <c r="C14" s="6">
        <v>0</v>
      </c>
      <c r="D14" s="23">
        <v>5373153</v>
      </c>
      <c r="E14" s="24">
        <v>13575160</v>
      </c>
      <c r="F14" s="6">
        <v>13575160</v>
      </c>
      <c r="G14" s="25">
        <v>13575160</v>
      </c>
      <c r="H14" s="26">
        <v>0</v>
      </c>
      <c r="I14" s="24">
        <v>5726546</v>
      </c>
      <c r="J14" s="6">
        <v>6103183</v>
      </c>
      <c r="K14" s="25">
        <v>6504589</v>
      </c>
    </row>
    <row r="15" spans="1:11" ht="13.5">
      <c r="A15" s="22" t="s">
        <v>25</v>
      </c>
      <c r="B15" s="6">
        <v>0</v>
      </c>
      <c r="C15" s="6">
        <v>0</v>
      </c>
      <c r="D15" s="23">
        <v>163317624</v>
      </c>
      <c r="E15" s="24">
        <v>174355391</v>
      </c>
      <c r="F15" s="6">
        <v>174355391</v>
      </c>
      <c r="G15" s="25">
        <v>174355391</v>
      </c>
      <c r="H15" s="26">
        <v>0</v>
      </c>
      <c r="I15" s="24">
        <v>218510834</v>
      </c>
      <c r="J15" s="6">
        <v>236145073</v>
      </c>
      <c r="K15" s="25">
        <v>255357725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890400</v>
      </c>
      <c r="J16" s="6">
        <v>943824</v>
      </c>
      <c r="K16" s="25">
        <v>1000454</v>
      </c>
    </row>
    <row r="17" spans="1:11" ht="13.5">
      <c r="A17" s="22" t="s">
        <v>27</v>
      </c>
      <c r="B17" s="6">
        <v>0</v>
      </c>
      <c r="C17" s="6">
        <v>0</v>
      </c>
      <c r="D17" s="23">
        <v>88198094</v>
      </c>
      <c r="E17" s="24">
        <v>108501386</v>
      </c>
      <c r="F17" s="6">
        <v>108501386</v>
      </c>
      <c r="G17" s="25">
        <v>108501386</v>
      </c>
      <c r="H17" s="26">
        <v>0</v>
      </c>
      <c r="I17" s="24">
        <v>135223012</v>
      </c>
      <c r="J17" s="6">
        <v>140841131</v>
      </c>
      <c r="K17" s="25">
        <v>148685409</v>
      </c>
    </row>
    <row r="18" spans="1:11" ht="13.5">
      <c r="A18" s="34" t="s">
        <v>28</v>
      </c>
      <c r="B18" s="35">
        <f>SUM(B11:B17)</f>
        <v>0</v>
      </c>
      <c r="C18" s="36">
        <f aca="true" t="shared" si="1" ref="C18:K18">SUM(C11:C17)</f>
        <v>0</v>
      </c>
      <c r="D18" s="37">
        <f t="shared" si="1"/>
        <v>479322038</v>
      </c>
      <c r="E18" s="35">
        <f t="shared" si="1"/>
        <v>573770676</v>
      </c>
      <c r="F18" s="36">
        <f t="shared" si="1"/>
        <v>573770676</v>
      </c>
      <c r="G18" s="38">
        <f t="shared" si="1"/>
        <v>573770676</v>
      </c>
      <c r="H18" s="39">
        <f t="shared" si="1"/>
        <v>0</v>
      </c>
      <c r="I18" s="35">
        <f t="shared" si="1"/>
        <v>634030404</v>
      </c>
      <c r="J18" s="36">
        <f t="shared" si="1"/>
        <v>670689384</v>
      </c>
      <c r="K18" s="38">
        <f t="shared" si="1"/>
        <v>714869987</v>
      </c>
    </row>
    <row r="19" spans="1:11" ht="13.5">
      <c r="A19" s="34" t="s">
        <v>29</v>
      </c>
      <c r="B19" s="40">
        <f>+B10-B18</f>
        <v>0</v>
      </c>
      <c r="C19" s="41">
        <f aca="true" t="shared" si="2" ref="C19:K19">+C10-C18</f>
        <v>0</v>
      </c>
      <c r="D19" s="42">
        <f t="shared" si="2"/>
        <v>-104998327</v>
      </c>
      <c r="E19" s="40">
        <f t="shared" si="2"/>
        <v>-111734163</v>
      </c>
      <c r="F19" s="41">
        <f t="shared" si="2"/>
        <v>-111734163</v>
      </c>
      <c r="G19" s="43">
        <f t="shared" si="2"/>
        <v>-111734163</v>
      </c>
      <c r="H19" s="44">
        <f t="shared" si="2"/>
        <v>0</v>
      </c>
      <c r="I19" s="40">
        <f t="shared" si="2"/>
        <v>-156282118</v>
      </c>
      <c r="J19" s="41">
        <f t="shared" si="2"/>
        <v>-127256068</v>
      </c>
      <c r="K19" s="43">
        <f t="shared" si="2"/>
        <v>-138246482</v>
      </c>
    </row>
    <row r="20" spans="1:11" ht="13.5">
      <c r="A20" s="22" t="s">
        <v>30</v>
      </c>
      <c r="B20" s="24">
        <v>0</v>
      </c>
      <c r="C20" s="6">
        <v>0</v>
      </c>
      <c r="D20" s="23">
        <v>84289153</v>
      </c>
      <c r="E20" s="24">
        <v>125230500</v>
      </c>
      <c r="F20" s="6">
        <v>125230500</v>
      </c>
      <c r="G20" s="25">
        <v>125230500</v>
      </c>
      <c r="H20" s="26">
        <v>0</v>
      </c>
      <c r="I20" s="24">
        <v>95934700</v>
      </c>
      <c r="J20" s="6">
        <v>126630100</v>
      </c>
      <c r="K20" s="25">
        <v>133504800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0</v>
      </c>
      <c r="C22" s="52">
        <f aca="true" t="shared" si="3" ref="C22:K22">SUM(C19:C21)</f>
        <v>0</v>
      </c>
      <c r="D22" s="53">
        <f t="shared" si="3"/>
        <v>-20709174</v>
      </c>
      <c r="E22" s="51">
        <f t="shared" si="3"/>
        <v>13496337</v>
      </c>
      <c r="F22" s="52">
        <f t="shared" si="3"/>
        <v>13496337</v>
      </c>
      <c r="G22" s="54">
        <f t="shared" si="3"/>
        <v>13496337</v>
      </c>
      <c r="H22" s="55">
        <f t="shared" si="3"/>
        <v>0</v>
      </c>
      <c r="I22" s="51">
        <f t="shared" si="3"/>
        <v>-60347418</v>
      </c>
      <c r="J22" s="52">
        <f t="shared" si="3"/>
        <v>-625968</v>
      </c>
      <c r="K22" s="54">
        <f t="shared" si="3"/>
        <v>-4741682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0</v>
      </c>
      <c r="C24" s="41">
        <f aca="true" t="shared" si="4" ref="C24:K24">SUM(C22:C23)</f>
        <v>0</v>
      </c>
      <c r="D24" s="42">
        <f t="shared" si="4"/>
        <v>-20709174</v>
      </c>
      <c r="E24" s="40">
        <f t="shared" si="4"/>
        <v>13496337</v>
      </c>
      <c r="F24" s="41">
        <f t="shared" si="4"/>
        <v>13496337</v>
      </c>
      <c r="G24" s="43">
        <f t="shared" si="4"/>
        <v>13496337</v>
      </c>
      <c r="H24" s="44">
        <f t="shared" si="4"/>
        <v>0</v>
      </c>
      <c r="I24" s="40">
        <f t="shared" si="4"/>
        <v>-60347418</v>
      </c>
      <c r="J24" s="41">
        <f t="shared" si="4"/>
        <v>-625968</v>
      </c>
      <c r="K24" s="43">
        <f t="shared" si="4"/>
        <v>-4741682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87189812</v>
      </c>
      <c r="E27" s="65">
        <v>125230500</v>
      </c>
      <c r="F27" s="7">
        <v>125230500</v>
      </c>
      <c r="G27" s="66">
        <v>125230500</v>
      </c>
      <c r="H27" s="67">
        <v>0</v>
      </c>
      <c r="I27" s="65">
        <v>160512940</v>
      </c>
      <c r="J27" s="7">
        <v>126630100</v>
      </c>
      <c r="K27" s="66">
        <v>133504800</v>
      </c>
    </row>
    <row r="28" spans="1:11" ht="13.5">
      <c r="A28" s="68" t="s">
        <v>30</v>
      </c>
      <c r="B28" s="6">
        <v>0</v>
      </c>
      <c r="C28" s="6">
        <v>0</v>
      </c>
      <c r="D28" s="23">
        <v>87189812</v>
      </c>
      <c r="E28" s="24">
        <v>125230500</v>
      </c>
      <c r="F28" s="6">
        <v>125230500</v>
      </c>
      <c r="G28" s="25">
        <v>125230500</v>
      </c>
      <c r="H28" s="26">
        <v>0</v>
      </c>
      <c r="I28" s="24">
        <v>95934700</v>
      </c>
      <c r="J28" s="6">
        <v>126630100</v>
      </c>
      <c r="K28" s="25">
        <v>133504800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64578240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87189812</v>
      </c>
      <c r="E32" s="65">
        <f t="shared" si="5"/>
        <v>125230500</v>
      </c>
      <c r="F32" s="7">
        <f t="shared" si="5"/>
        <v>125230500</v>
      </c>
      <c r="G32" s="66">
        <f t="shared" si="5"/>
        <v>125230500</v>
      </c>
      <c r="H32" s="67">
        <f t="shared" si="5"/>
        <v>0</v>
      </c>
      <c r="I32" s="65">
        <f t="shared" si="5"/>
        <v>160512940</v>
      </c>
      <c r="J32" s="7">
        <f t="shared" si="5"/>
        <v>126630100</v>
      </c>
      <c r="K32" s="66">
        <f t="shared" si="5"/>
        <v>133504800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0</v>
      </c>
      <c r="C35" s="6">
        <v>0</v>
      </c>
      <c r="D35" s="23">
        <v>253277392</v>
      </c>
      <c r="E35" s="24">
        <v>218711053</v>
      </c>
      <c r="F35" s="6">
        <v>218711053</v>
      </c>
      <c r="G35" s="25">
        <v>218711053</v>
      </c>
      <c r="H35" s="26">
        <v>426319640</v>
      </c>
      <c r="I35" s="24">
        <v>399160015</v>
      </c>
      <c r="J35" s="6">
        <v>461164798</v>
      </c>
      <c r="K35" s="25">
        <v>526553378</v>
      </c>
    </row>
    <row r="36" spans="1:11" ht="13.5">
      <c r="A36" s="22" t="s">
        <v>39</v>
      </c>
      <c r="B36" s="6">
        <v>0</v>
      </c>
      <c r="C36" s="6">
        <v>0</v>
      </c>
      <c r="D36" s="23">
        <v>1365367901</v>
      </c>
      <c r="E36" s="24">
        <v>1295213786</v>
      </c>
      <c r="F36" s="6">
        <v>1295213786</v>
      </c>
      <c r="G36" s="25">
        <v>1295213786</v>
      </c>
      <c r="H36" s="26">
        <v>1413043815</v>
      </c>
      <c r="I36" s="24">
        <v>1485116033</v>
      </c>
      <c r="J36" s="6">
        <v>1460747735</v>
      </c>
      <c r="K36" s="25">
        <v>1524137341</v>
      </c>
    </row>
    <row r="37" spans="1:11" ht="13.5">
      <c r="A37" s="22" t="s">
        <v>40</v>
      </c>
      <c r="B37" s="6">
        <v>0</v>
      </c>
      <c r="C37" s="6">
        <v>0</v>
      </c>
      <c r="D37" s="23">
        <v>391812766</v>
      </c>
      <c r="E37" s="24">
        <v>183719000</v>
      </c>
      <c r="F37" s="6">
        <v>183719000</v>
      </c>
      <c r="G37" s="25">
        <v>183719000</v>
      </c>
      <c r="H37" s="26">
        <v>356978536</v>
      </c>
      <c r="I37" s="24">
        <v>748684042</v>
      </c>
      <c r="J37" s="6">
        <v>870684726</v>
      </c>
      <c r="K37" s="25">
        <v>948332176</v>
      </c>
    </row>
    <row r="38" spans="1:11" ht="13.5">
      <c r="A38" s="22" t="s">
        <v>41</v>
      </c>
      <c r="B38" s="6">
        <v>0</v>
      </c>
      <c r="C38" s="6">
        <v>0</v>
      </c>
      <c r="D38" s="23">
        <v>109168394</v>
      </c>
      <c r="E38" s="24">
        <v>101332588</v>
      </c>
      <c r="F38" s="6">
        <v>101332588</v>
      </c>
      <c r="G38" s="25">
        <v>101332588</v>
      </c>
      <c r="H38" s="26">
        <v>109168394</v>
      </c>
      <c r="I38" s="24">
        <v>141381458</v>
      </c>
      <c r="J38" s="6">
        <v>146429064</v>
      </c>
      <c r="K38" s="25">
        <v>152519142</v>
      </c>
    </row>
    <row r="39" spans="1:11" ht="13.5">
      <c r="A39" s="22" t="s">
        <v>42</v>
      </c>
      <c r="B39" s="6">
        <v>0</v>
      </c>
      <c r="C39" s="6">
        <v>0</v>
      </c>
      <c r="D39" s="23">
        <v>1117664133</v>
      </c>
      <c r="E39" s="24">
        <v>1228873251</v>
      </c>
      <c r="F39" s="6">
        <v>1228873251</v>
      </c>
      <c r="G39" s="25">
        <v>1228873251</v>
      </c>
      <c r="H39" s="26">
        <v>1373216525</v>
      </c>
      <c r="I39" s="24">
        <v>994210548</v>
      </c>
      <c r="J39" s="6">
        <v>904798744</v>
      </c>
      <c r="K39" s="25">
        <v>949839399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0</v>
      </c>
      <c r="C42" s="6">
        <v>0</v>
      </c>
      <c r="D42" s="23">
        <v>-83582790</v>
      </c>
      <c r="E42" s="24">
        <v>125370452</v>
      </c>
      <c r="F42" s="6">
        <v>125370452</v>
      </c>
      <c r="G42" s="25">
        <v>125370452</v>
      </c>
      <c r="H42" s="26">
        <v>145956996</v>
      </c>
      <c r="I42" s="24">
        <v>-131127013</v>
      </c>
      <c r="J42" s="6">
        <v>-28382214</v>
      </c>
      <c r="K42" s="25">
        <v>-38925567</v>
      </c>
    </row>
    <row r="43" spans="1:11" ht="13.5">
      <c r="A43" s="22" t="s">
        <v>45</v>
      </c>
      <c r="B43" s="6">
        <v>0</v>
      </c>
      <c r="C43" s="6">
        <v>0</v>
      </c>
      <c r="D43" s="23">
        <v>-96023327</v>
      </c>
      <c r="E43" s="24">
        <v>-125230500</v>
      </c>
      <c r="F43" s="6">
        <v>-125230500</v>
      </c>
      <c r="G43" s="25">
        <v>-125230500</v>
      </c>
      <c r="H43" s="26">
        <v>-23735716</v>
      </c>
      <c r="I43" s="24">
        <v>-160512941</v>
      </c>
      <c r="J43" s="6">
        <v>-126630100</v>
      </c>
      <c r="K43" s="25">
        <v>-133504800</v>
      </c>
    </row>
    <row r="44" spans="1:11" ht="13.5">
      <c r="A44" s="22" t="s">
        <v>46</v>
      </c>
      <c r="B44" s="6">
        <v>0</v>
      </c>
      <c r="C44" s="6">
        <v>0</v>
      </c>
      <c r="D44" s="23">
        <v>-2409764</v>
      </c>
      <c r="E44" s="24">
        <v>-160000</v>
      </c>
      <c r="F44" s="6">
        <v>-160000</v>
      </c>
      <c r="G44" s="25">
        <v>-160000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0</v>
      </c>
      <c r="C45" s="7">
        <v>0</v>
      </c>
      <c r="D45" s="64">
        <v>-143493264</v>
      </c>
      <c r="E45" s="65">
        <v>502408</v>
      </c>
      <c r="F45" s="7">
        <v>502408</v>
      </c>
      <c r="G45" s="66">
        <v>502408</v>
      </c>
      <c r="H45" s="67">
        <v>48112525</v>
      </c>
      <c r="I45" s="65">
        <v>-384879168</v>
      </c>
      <c r="J45" s="7">
        <v>-539891482</v>
      </c>
      <c r="K45" s="66">
        <v>-712321849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0</v>
      </c>
      <c r="D48" s="23">
        <v>-142464847</v>
      </c>
      <c r="E48" s="24">
        <v>4846150</v>
      </c>
      <c r="F48" s="6">
        <v>4846150</v>
      </c>
      <c r="G48" s="25">
        <v>4846150</v>
      </c>
      <c r="H48" s="26">
        <v>7015441</v>
      </c>
      <c r="I48" s="24">
        <v>-352888381</v>
      </c>
      <c r="J48" s="6">
        <v>-503910183</v>
      </c>
      <c r="K48" s="25">
        <v>-622773781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196990739</v>
      </c>
      <c r="E49" s="24">
        <f t="shared" si="6"/>
        <v>310980236</v>
      </c>
      <c r="F49" s="6">
        <f t="shared" si="6"/>
        <v>310980236</v>
      </c>
      <c r="G49" s="25">
        <f t="shared" si="6"/>
        <v>310980236</v>
      </c>
      <c r="H49" s="26">
        <f t="shared" si="6"/>
        <v>297673987</v>
      </c>
      <c r="I49" s="24">
        <f t="shared" si="6"/>
        <v>251000976</v>
      </c>
      <c r="J49" s="6">
        <f t="shared" si="6"/>
        <v>298665304</v>
      </c>
      <c r="K49" s="25">
        <f t="shared" si="6"/>
        <v>326575277</v>
      </c>
    </row>
    <row r="50" spans="1:11" ht="13.5">
      <c r="A50" s="34" t="s">
        <v>51</v>
      </c>
      <c r="B50" s="7">
        <f>+B48-B49</f>
        <v>0</v>
      </c>
      <c r="C50" s="7">
        <f aca="true" t="shared" si="7" ref="C50:K50">+C48-C49</f>
        <v>0</v>
      </c>
      <c r="D50" s="64">
        <f t="shared" si="7"/>
        <v>-339455586</v>
      </c>
      <c r="E50" s="65">
        <f t="shared" si="7"/>
        <v>-306134086</v>
      </c>
      <c r="F50" s="7">
        <f t="shared" si="7"/>
        <v>-306134086</v>
      </c>
      <c r="G50" s="66">
        <f t="shared" si="7"/>
        <v>-306134086</v>
      </c>
      <c r="H50" s="67">
        <f t="shared" si="7"/>
        <v>-290658546</v>
      </c>
      <c r="I50" s="65">
        <f t="shared" si="7"/>
        <v>-603889357</v>
      </c>
      <c r="J50" s="7">
        <f t="shared" si="7"/>
        <v>-802575487</v>
      </c>
      <c r="K50" s="66">
        <f t="shared" si="7"/>
        <v>-949349058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1345184780</v>
      </c>
      <c r="E53" s="24">
        <v>1295091786</v>
      </c>
      <c r="F53" s="6">
        <v>1295091786</v>
      </c>
      <c r="G53" s="25">
        <v>1295091786</v>
      </c>
      <c r="H53" s="26">
        <v>1212297004</v>
      </c>
      <c r="I53" s="24">
        <v>1463926175</v>
      </c>
      <c r="J53" s="6">
        <v>1438508798</v>
      </c>
      <c r="K53" s="25">
        <v>1500774732</v>
      </c>
    </row>
    <row r="54" spans="1:11" ht="13.5">
      <c r="A54" s="22" t="s">
        <v>101</v>
      </c>
      <c r="B54" s="6">
        <v>0</v>
      </c>
      <c r="C54" s="6">
        <v>0</v>
      </c>
      <c r="D54" s="23">
        <v>51400541</v>
      </c>
      <c r="E54" s="24">
        <v>76947104</v>
      </c>
      <c r="F54" s="6">
        <v>76947104</v>
      </c>
      <c r="G54" s="25">
        <v>76947104</v>
      </c>
      <c r="H54" s="26">
        <v>0</v>
      </c>
      <c r="I54" s="24">
        <v>60937000</v>
      </c>
      <c r="J54" s="6">
        <v>63776678</v>
      </c>
      <c r="K54" s="25">
        <v>66846800</v>
      </c>
    </row>
    <row r="55" spans="1:11" ht="13.5">
      <c r="A55" s="22" t="s">
        <v>54</v>
      </c>
      <c r="B55" s="6">
        <v>0</v>
      </c>
      <c r="C55" s="6">
        <v>0</v>
      </c>
      <c r="D55" s="23">
        <v>46924683</v>
      </c>
      <c r="E55" s="24">
        <v>73177000</v>
      </c>
      <c r="F55" s="6">
        <v>73177000</v>
      </c>
      <c r="G55" s="25">
        <v>73177000</v>
      </c>
      <c r="H55" s="26">
        <v>0</v>
      </c>
      <c r="I55" s="24">
        <v>109946567</v>
      </c>
      <c r="J55" s="6">
        <v>88500000</v>
      </c>
      <c r="K55" s="25">
        <v>110443038</v>
      </c>
    </row>
    <row r="56" spans="1:11" ht="13.5">
      <c r="A56" s="22" t="s">
        <v>55</v>
      </c>
      <c r="B56" s="6">
        <v>0</v>
      </c>
      <c r="C56" s="6">
        <v>0</v>
      </c>
      <c r="D56" s="23">
        <v>20680801</v>
      </c>
      <c r="E56" s="24">
        <v>62435639</v>
      </c>
      <c r="F56" s="6">
        <v>62435639</v>
      </c>
      <c r="G56" s="25">
        <v>62435639</v>
      </c>
      <c r="H56" s="26">
        <v>0</v>
      </c>
      <c r="I56" s="24">
        <v>91783653</v>
      </c>
      <c r="J56" s="6">
        <v>97503768</v>
      </c>
      <c r="K56" s="25">
        <v>94475474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7000000</v>
      </c>
      <c r="F59" s="6">
        <v>7000000</v>
      </c>
      <c r="G59" s="25">
        <v>7000000</v>
      </c>
      <c r="H59" s="26">
        <v>7000000</v>
      </c>
      <c r="I59" s="24">
        <v>7524144</v>
      </c>
      <c r="J59" s="6">
        <v>7926685</v>
      </c>
      <c r="K59" s="25">
        <v>8382597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10502826</v>
      </c>
      <c r="F60" s="6">
        <v>10502826</v>
      </c>
      <c r="G60" s="25">
        <v>10502826</v>
      </c>
      <c r="H60" s="26">
        <v>10502826</v>
      </c>
      <c r="I60" s="24">
        <v>11286350</v>
      </c>
      <c r="J60" s="6">
        <v>12783255</v>
      </c>
      <c r="K60" s="25">
        <v>13486334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534</v>
      </c>
      <c r="F62" s="92">
        <v>534</v>
      </c>
      <c r="G62" s="93">
        <v>534</v>
      </c>
      <c r="H62" s="94">
        <v>534</v>
      </c>
      <c r="I62" s="91">
        <v>544</v>
      </c>
      <c r="J62" s="92">
        <v>554</v>
      </c>
      <c r="K62" s="93">
        <v>579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984</v>
      </c>
      <c r="F63" s="92">
        <v>984</v>
      </c>
      <c r="G63" s="93">
        <v>984</v>
      </c>
      <c r="H63" s="94">
        <v>984</v>
      </c>
      <c r="I63" s="91">
        <v>984</v>
      </c>
      <c r="J63" s="92">
        <v>984</v>
      </c>
      <c r="K63" s="93">
        <v>984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1300</v>
      </c>
      <c r="F64" s="92">
        <v>1300</v>
      </c>
      <c r="G64" s="93">
        <v>1300</v>
      </c>
      <c r="H64" s="94">
        <v>1300</v>
      </c>
      <c r="I64" s="91">
        <v>1330</v>
      </c>
      <c r="J64" s="92">
        <v>1345</v>
      </c>
      <c r="K64" s="93">
        <v>1348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5764</v>
      </c>
      <c r="F65" s="92">
        <v>5764</v>
      </c>
      <c r="G65" s="93">
        <v>5764</v>
      </c>
      <c r="H65" s="94">
        <v>5764</v>
      </c>
      <c r="I65" s="91">
        <v>6014</v>
      </c>
      <c r="J65" s="92">
        <v>6054</v>
      </c>
      <c r="K65" s="93">
        <v>6094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107</v>
      </c>
      <c r="B71" s="1">
        <f>+B83</f>
        <v>0</v>
      </c>
      <c r="C71" s="1">
        <f aca="true" t="shared" si="9" ref="C71:K71">+C83</f>
        <v>0</v>
      </c>
      <c r="D71" s="1">
        <f t="shared" si="9"/>
        <v>0</v>
      </c>
      <c r="E71" s="1">
        <f t="shared" si="9"/>
        <v>430000</v>
      </c>
      <c r="F71" s="1">
        <f t="shared" si="9"/>
        <v>430000</v>
      </c>
      <c r="G71" s="1">
        <f t="shared" si="9"/>
        <v>430000</v>
      </c>
      <c r="H71" s="1">
        <f t="shared" si="9"/>
        <v>372363</v>
      </c>
      <c r="I71" s="1">
        <f t="shared" si="9"/>
        <v>430000</v>
      </c>
      <c r="J71" s="1">
        <f t="shared" si="9"/>
        <v>430000</v>
      </c>
      <c r="K71" s="1">
        <f t="shared" si="9"/>
        <v>430000</v>
      </c>
    </row>
    <row r="72" spans="1:11" ht="12.75" hidden="1">
      <c r="A72" s="1" t="s">
        <v>108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109</v>
      </c>
      <c r="B73" s="1">
        <f>+B74</f>
        <v>251759919</v>
      </c>
      <c r="C73" s="1">
        <f aca="true" t="shared" si="11" ref="C73:K73">+(C78+C80+C81+C82)-(B78+B80+B81+B82)</f>
        <v>0</v>
      </c>
      <c r="D73" s="1">
        <f t="shared" si="11"/>
        <v>745739810</v>
      </c>
      <c r="E73" s="1">
        <f t="shared" si="11"/>
        <v>-19079894</v>
      </c>
      <c r="F73" s="1">
        <f>+(F78+F80+F81+F82)-(D78+D80+D81+D82)</f>
        <v>-19079894</v>
      </c>
      <c r="G73" s="1">
        <f>+(G78+G80+G81+G82)-(D78+D80+D81+D82)</f>
        <v>-19079894</v>
      </c>
      <c r="H73" s="1">
        <f>+(H78+H80+H81+H82)-(D78+D80+D81+D82)</f>
        <v>11683719</v>
      </c>
      <c r="I73" s="1">
        <f>+(I78+I80+I81+I82)-(E78+E80+E81+E82)</f>
        <v>392484591</v>
      </c>
      <c r="J73" s="1">
        <f t="shared" si="11"/>
        <v>86642732</v>
      </c>
      <c r="K73" s="1">
        <f t="shared" si="11"/>
        <v>41356242</v>
      </c>
    </row>
    <row r="74" spans="1:11" ht="12.75" hidden="1">
      <c r="A74" s="1" t="s">
        <v>110</v>
      </c>
      <c r="B74" s="1">
        <f>+TREND(C74:E74)</f>
        <v>251759919</v>
      </c>
      <c r="C74" s="1">
        <f>+C73</f>
        <v>0</v>
      </c>
      <c r="D74" s="1">
        <f aca="true" t="shared" si="12" ref="D74:K74">+D73</f>
        <v>745739810</v>
      </c>
      <c r="E74" s="1">
        <f t="shared" si="12"/>
        <v>-19079894</v>
      </c>
      <c r="F74" s="1">
        <f t="shared" si="12"/>
        <v>-19079894</v>
      </c>
      <c r="G74" s="1">
        <f t="shared" si="12"/>
        <v>-19079894</v>
      </c>
      <c r="H74" s="1">
        <f t="shared" si="12"/>
        <v>11683719</v>
      </c>
      <c r="I74" s="1">
        <f t="shared" si="12"/>
        <v>392484591</v>
      </c>
      <c r="J74" s="1">
        <f t="shared" si="12"/>
        <v>86642732</v>
      </c>
      <c r="K74" s="1">
        <f t="shared" si="12"/>
        <v>41356242</v>
      </c>
    </row>
    <row r="75" spans="1:11" ht="12.75" hidden="1">
      <c r="A75" s="1" t="s">
        <v>111</v>
      </c>
      <c r="B75" s="1">
        <f>+B84-(((B80+B81+B78)*B70)-B79)</f>
        <v>0</v>
      </c>
      <c r="C75" s="1">
        <f aca="true" t="shared" si="13" ref="C75:K75">+C84-(((C80+C81+C78)*C70)-C79)</f>
        <v>0</v>
      </c>
      <c r="D75" s="1">
        <f t="shared" si="13"/>
        <v>196990739</v>
      </c>
      <c r="E75" s="1">
        <f t="shared" si="13"/>
        <v>310980236</v>
      </c>
      <c r="F75" s="1">
        <f t="shared" si="13"/>
        <v>310980236</v>
      </c>
      <c r="G75" s="1">
        <f t="shared" si="13"/>
        <v>310980236</v>
      </c>
      <c r="H75" s="1">
        <f t="shared" si="13"/>
        <v>297673987</v>
      </c>
      <c r="I75" s="1">
        <f t="shared" si="13"/>
        <v>251000976</v>
      </c>
      <c r="J75" s="1">
        <f t="shared" si="13"/>
        <v>298665304</v>
      </c>
      <c r="K75" s="1">
        <f t="shared" si="13"/>
        <v>326575277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0</v>
      </c>
      <c r="C78" s="3">
        <v>0</v>
      </c>
      <c r="D78" s="3">
        <v>282215521</v>
      </c>
      <c r="E78" s="3">
        <v>353872013</v>
      </c>
      <c r="F78" s="3">
        <v>353872013</v>
      </c>
      <c r="G78" s="3">
        <v>353872013</v>
      </c>
      <c r="H78" s="3">
        <v>0</v>
      </c>
      <c r="I78" s="3">
        <v>369813484</v>
      </c>
      <c r="J78" s="3">
        <v>429305416</v>
      </c>
      <c r="K78" s="3">
        <v>453929305</v>
      </c>
    </row>
    <row r="79" spans="1:11" ht="12.75" hidden="1">
      <c r="A79" s="2" t="s">
        <v>65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ht="12.75" hidden="1">
      <c r="A80" s="2" t="s">
        <v>66</v>
      </c>
      <c r="B80" s="3">
        <v>0</v>
      </c>
      <c r="C80" s="3">
        <v>0</v>
      </c>
      <c r="D80" s="3">
        <v>227906848</v>
      </c>
      <c r="E80" s="3">
        <v>167421000</v>
      </c>
      <c r="F80" s="3">
        <v>167421000</v>
      </c>
      <c r="G80" s="3">
        <v>167421000</v>
      </c>
      <c r="H80" s="3">
        <v>348046784</v>
      </c>
      <c r="I80" s="3">
        <v>371736000</v>
      </c>
      <c r="J80" s="3">
        <v>340823000</v>
      </c>
      <c r="K80" s="3">
        <v>295865000</v>
      </c>
    </row>
    <row r="81" spans="1:11" ht="12.75" hidden="1">
      <c r="A81" s="2" t="s">
        <v>67</v>
      </c>
      <c r="B81" s="3">
        <v>0</v>
      </c>
      <c r="C81" s="3">
        <v>0</v>
      </c>
      <c r="D81" s="3">
        <v>212363764</v>
      </c>
      <c r="E81" s="3">
        <v>196968903</v>
      </c>
      <c r="F81" s="3">
        <v>196968903</v>
      </c>
      <c r="G81" s="3">
        <v>196968903</v>
      </c>
      <c r="H81" s="3">
        <v>384744188</v>
      </c>
      <c r="I81" s="3">
        <v>368768725</v>
      </c>
      <c r="J81" s="3">
        <v>426355905</v>
      </c>
      <c r="K81" s="3">
        <v>487534597</v>
      </c>
    </row>
    <row r="82" spans="1:11" ht="12.75" hidden="1">
      <c r="A82" s="2" t="s">
        <v>68</v>
      </c>
      <c r="B82" s="3">
        <v>0</v>
      </c>
      <c r="C82" s="3">
        <v>0</v>
      </c>
      <c r="D82" s="3">
        <v>23253677</v>
      </c>
      <c r="E82" s="3">
        <v>8398000</v>
      </c>
      <c r="F82" s="3">
        <v>8398000</v>
      </c>
      <c r="G82" s="3">
        <v>8398000</v>
      </c>
      <c r="H82" s="3">
        <v>24632557</v>
      </c>
      <c r="I82" s="3">
        <v>8826298</v>
      </c>
      <c r="J82" s="3">
        <v>9302918</v>
      </c>
      <c r="K82" s="3">
        <v>9814579</v>
      </c>
    </row>
    <row r="83" spans="1:11" ht="12.75" hidden="1">
      <c r="A83" s="2" t="s">
        <v>69</v>
      </c>
      <c r="B83" s="3">
        <v>0</v>
      </c>
      <c r="C83" s="3">
        <v>0</v>
      </c>
      <c r="D83" s="3">
        <v>0</v>
      </c>
      <c r="E83" s="3">
        <v>430000</v>
      </c>
      <c r="F83" s="3">
        <v>430000</v>
      </c>
      <c r="G83" s="3">
        <v>430000</v>
      </c>
      <c r="H83" s="3">
        <v>372363</v>
      </c>
      <c r="I83" s="3">
        <v>430000</v>
      </c>
      <c r="J83" s="3">
        <v>430000</v>
      </c>
      <c r="K83" s="3">
        <v>430000</v>
      </c>
    </row>
    <row r="84" spans="1:11" ht="12.75" hidden="1">
      <c r="A84" s="2" t="s">
        <v>70</v>
      </c>
      <c r="B84" s="3">
        <v>0</v>
      </c>
      <c r="C84" s="3">
        <v>0</v>
      </c>
      <c r="D84" s="3">
        <v>196990739</v>
      </c>
      <c r="E84" s="3">
        <v>310980236</v>
      </c>
      <c r="F84" s="3">
        <v>310980236</v>
      </c>
      <c r="G84" s="3">
        <v>310980236</v>
      </c>
      <c r="H84" s="3">
        <v>297673987</v>
      </c>
      <c r="I84" s="3">
        <v>251000976</v>
      </c>
      <c r="J84" s="3">
        <v>298665304</v>
      </c>
      <c r="K84" s="3">
        <v>326575277</v>
      </c>
    </row>
    <row r="85" spans="1:11" ht="12.75" hidden="1">
      <c r="A85" s="2" t="s">
        <v>71</v>
      </c>
      <c r="B85" s="3">
        <v>0</v>
      </c>
      <c r="C85" s="3">
        <v>0</v>
      </c>
      <c r="D85" s="3">
        <v>0</v>
      </c>
      <c r="E85" s="3">
        <v>0</v>
      </c>
      <c r="F85" s="3">
        <v>4948408</v>
      </c>
      <c r="G85" s="3">
        <v>4948408</v>
      </c>
      <c r="H85" s="3">
        <v>0</v>
      </c>
      <c r="I85" s="3">
        <v>8082957</v>
      </c>
      <c r="J85" s="3">
        <v>2478603</v>
      </c>
      <c r="K85" s="3">
        <v>3063525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1988914</v>
      </c>
      <c r="C6" s="6">
        <v>1255604</v>
      </c>
      <c r="D6" s="23">
        <v>915947</v>
      </c>
      <c r="E6" s="24">
        <v>1966060</v>
      </c>
      <c r="F6" s="6">
        <v>1966059</v>
      </c>
      <c r="G6" s="25">
        <v>1966059</v>
      </c>
      <c r="H6" s="26">
        <v>1061090</v>
      </c>
      <c r="I6" s="24">
        <v>2070372</v>
      </c>
      <c r="J6" s="6">
        <v>2182172</v>
      </c>
      <c r="K6" s="25">
        <v>2302191</v>
      </c>
    </row>
    <row r="7" spans="1:11" ht="13.5">
      <c r="A7" s="22" t="s">
        <v>19</v>
      </c>
      <c r="B7" s="6">
        <v>7183234</v>
      </c>
      <c r="C7" s="6">
        <v>10382263</v>
      </c>
      <c r="D7" s="23">
        <v>14558988</v>
      </c>
      <c r="E7" s="24">
        <v>7794728</v>
      </c>
      <c r="F7" s="6">
        <v>9794728</v>
      </c>
      <c r="G7" s="25">
        <v>9794728</v>
      </c>
      <c r="H7" s="26">
        <v>11490575</v>
      </c>
      <c r="I7" s="24">
        <v>10310848</v>
      </c>
      <c r="J7" s="6">
        <v>10827107</v>
      </c>
      <c r="K7" s="25">
        <v>11345098</v>
      </c>
    </row>
    <row r="8" spans="1:11" ht="13.5">
      <c r="A8" s="22" t="s">
        <v>20</v>
      </c>
      <c r="B8" s="6">
        <v>104085244</v>
      </c>
      <c r="C8" s="6">
        <v>121701512</v>
      </c>
      <c r="D8" s="23">
        <v>125360300</v>
      </c>
      <c r="E8" s="24">
        <v>123388000</v>
      </c>
      <c r="F8" s="6">
        <v>123388000</v>
      </c>
      <c r="G8" s="25">
        <v>123388000</v>
      </c>
      <c r="H8" s="26">
        <v>121975023</v>
      </c>
      <c r="I8" s="24">
        <v>125986000</v>
      </c>
      <c r="J8" s="6">
        <v>132521000</v>
      </c>
      <c r="K8" s="25">
        <v>138437000</v>
      </c>
    </row>
    <row r="9" spans="1:11" ht="13.5">
      <c r="A9" s="22" t="s">
        <v>21</v>
      </c>
      <c r="B9" s="6">
        <v>610176</v>
      </c>
      <c r="C9" s="6">
        <v>210316</v>
      </c>
      <c r="D9" s="23">
        <v>140502</v>
      </c>
      <c r="E9" s="24">
        <v>32080</v>
      </c>
      <c r="F9" s="6">
        <v>32018</v>
      </c>
      <c r="G9" s="25">
        <v>32018</v>
      </c>
      <c r="H9" s="26">
        <v>26625</v>
      </c>
      <c r="I9" s="24">
        <v>33651</v>
      </c>
      <c r="J9" s="6">
        <v>35493</v>
      </c>
      <c r="K9" s="25">
        <v>37502</v>
      </c>
    </row>
    <row r="10" spans="1:11" ht="25.5">
      <c r="A10" s="27" t="s">
        <v>100</v>
      </c>
      <c r="B10" s="28">
        <f>SUM(B5:B9)</f>
        <v>113867568</v>
      </c>
      <c r="C10" s="29">
        <f aca="true" t="shared" si="0" ref="C10:K10">SUM(C5:C9)</f>
        <v>133549695</v>
      </c>
      <c r="D10" s="30">
        <f t="shared" si="0"/>
        <v>140975737</v>
      </c>
      <c r="E10" s="28">
        <f t="shared" si="0"/>
        <v>133180868</v>
      </c>
      <c r="F10" s="29">
        <f t="shared" si="0"/>
        <v>135180805</v>
      </c>
      <c r="G10" s="31">
        <f t="shared" si="0"/>
        <v>135180805</v>
      </c>
      <c r="H10" s="32">
        <f t="shared" si="0"/>
        <v>134553313</v>
      </c>
      <c r="I10" s="28">
        <f t="shared" si="0"/>
        <v>138400871</v>
      </c>
      <c r="J10" s="29">
        <f t="shared" si="0"/>
        <v>145565772</v>
      </c>
      <c r="K10" s="31">
        <f t="shared" si="0"/>
        <v>152121791</v>
      </c>
    </row>
    <row r="11" spans="1:11" ht="13.5">
      <c r="A11" s="22" t="s">
        <v>22</v>
      </c>
      <c r="B11" s="6">
        <v>64902119</v>
      </c>
      <c r="C11" s="6">
        <v>67116884</v>
      </c>
      <c r="D11" s="23">
        <v>74650042</v>
      </c>
      <c r="E11" s="24">
        <v>90831643</v>
      </c>
      <c r="F11" s="6">
        <v>88442643</v>
      </c>
      <c r="G11" s="25">
        <v>88442643</v>
      </c>
      <c r="H11" s="26">
        <v>84584435</v>
      </c>
      <c r="I11" s="24">
        <v>100566199</v>
      </c>
      <c r="J11" s="6">
        <v>104784701</v>
      </c>
      <c r="K11" s="25">
        <v>111177899</v>
      </c>
    </row>
    <row r="12" spans="1:11" ht="13.5">
      <c r="A12" s="22" t="s">
        <v>23</v>
      </c>
      <c r="B12" s="6">
        <v>6346779</v>
      </c>
      <c r="C12" s="6">
        <v>6717206</v>
      </c>
      <c r="D12" s="23">
        <v>6768848</v>
      </c>
      <c r="E12" s="24">
        <v>7840936</v>
      </c>
      <c r="F12" s="6">
        <v>8080936</v>
      </c>
      <c r="G12" s="25">
        <v>8080936</v>
      </c>
      <c r="H12" s="26">
        <v>7893985</v>
      </c>
      <c r="I12" s="24">
        <v>8653800</v>
      </c>
      <c r="J12" s="6">
        <v>9203600</v>
      </c>
      <c r="K12" s="25">
        <v>9796501</v>
      </c>
    </row>
    <row r="13" spans="1:11" ht="13.5">
      <c r="A13" s="22" t="s">
        <v>101</v>
      </c>
      <c r="B13" s="6">
        <v>7021312</v>
      </c>
      <c r="C13" s="6">
        <v>6175914</v>
      </c>
      <c r="D13" s="23">
        <v>6197671</v>
      </c>
      <c r="E13" s="24">
        <v>8691400</v>
      </c>
      <c r="F13" s="6">
        <v>8691400</v>
      </c>
      <c r="G13" s="25">
        <v>8691400</v>
      </c>
      <c r="H13" s="26">
        <v>6415577</v>
      </c>
      <c r="I13" s="24">
        <v>6375200</v>
      </c>
      <c r="J13" s="6">
        <v>6365000</v>
      </c>
      <c r="K13" s="25">
        <v>6355800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8927175</v>
      </c>
      <c r="C16" s="6">
        <v>36119517</v>
      </c>
      <c r="D16" s="23">
        <v>13444574</v>
      </c>
      <c r="E16" s="24">
        <v>3000000</v>
      </c>
      <c r="F16" s="6">
        <v>3200000</v>
      </c>
      <c r="G16" s="25">
        <v>3200000</v>
      </c>
      <c r="H16" s="26">
        <v>7976992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34123383</v>
      </c>
      <c r="C17" s="6">
        <v>35749274</v>
      </c>
      <c r="D17" s="23">
        <v>34404252</v>
      </c>
      <c r="E17" s="24">
        <v>51363726</v>
      </c>
      <c r="F17" s="6">
        <v>55512685</v>
      </c>
      <c r="G17" s="25">
        <v>55512685</v>
      </c>
      <c r="H17" s="26">
        <v>32941479</v>
      </c>
      <c r="I17" s="24">
        <v>52923738</v>
      </c>
      <c r="J17" s="6">
        <v>42408078</v>
      </c>
      <c r="K17" s="25">
        <v>43214073</v>
      </c>
    </row>
    <row r="18" spans="1:11" ht="13.5">
      <c r="A18" s="34" t="s">
        <v>28</v>
      </c>
      <c r="B18" s="35">
        <f>SUM(B11:B17)</f>
        <v>121320768</v>
      </c>
      <c r="C18" s="36">
        <f aca="true" t="shared" si="1" ref="C18:K18">SUM(C11:C17)</f>
        <v>151878795</v>
      </c>
      <c r="D18" s="37">
        <f t="shared" si="1"/>
        <v>135465387</v>
      </c>
      <c r="E18" s="35">
        <f t="shared" si="1"/>
        <v>161727705</v>
      </c>
      <c r="F18" s="36">
        <f t="shared" si="1"/>
        <v>163927664</v>
      </c>
      <c r="G18" s="38">
        <f t="shared" si="1"/>
        <v>163927664</v>
      </c>
      <c r="H18" s="39">
        <f t="shared" si="1"/>
        <v>139812468</v>
      </c>
      <c r="I18" s="35">
        <f t="shared" si="1"/>
        <v>168518937</v>
      </c>
      <c r="J18" s="36">
        <f t="shared" si="1"/>
        <v>162761379</v>
      </c>
      <c r="K18" s="38">
        <f t="shared" si="1"/>
        <v>170544273</v>
      </c>
    </row>
    <row r="19" spans="1:11" ht="13.5">
      <c r="A19" s="34" t="s">
        <v>29</v>
      </c>
      <c r="B19" s="40">
        <f>+B10-B18</f>
        <v>-7453200</v>
      </c>
      <c r="C19" s="41">
        <f aca="true" t="shared" si="2" ref="C19:K19">+C10-C18</f>
        <v>-18329100</v>
      </c>
      <c r="D19" s="42">
        <f t="shared" si="2"/>
        <v>5510350</v>
      </c>
      <c r="E19" s="40">
        <f t="shared" si="2"/>
        <v>-28546837</v>
      </c>
      <c r="F19" s="41">
        <f t="shared" si="2"/>
        <v>-28746859</v>
      </c>
      <c r="G19" s="43">
        <f t="shared" si="2"/>
        <v>-28746859</v>
      </c>
      <c r="H19" s="44">
        <f t="shared" si="2"/>
        <v>-5259155</v>
      </c>
      <c r="I19" s="40">
        <f t="shared" si="2"/>
        <v>-30118066</v>
      </c>
      <c r="J19" s="41">
        <f t="shared" si="2"/>
        <v>-17195607</v>
      </c>
      <c r="K19" s="43">
        <f t="shared" si="2"/>
        <v>-18422482</v>
      </c>
    </row>
    <row r="20" spans="1:11" ht="13.5">
      <c r="A20" s="22" t="s">
        <v>30</v>
      </c>
      <c r="B20" s="24">
        <v>0</v>
      </c>
      <c r="C20" s="6">
        <v>26112379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-7453200</v>
      </c>
      <c r="C22" s="52">
        <f aca="true" t="shared" si="3" ref="C22:K22">SUM(C19:C21)</f>
        <v>7783279</v>
      </c>
      <c r="D22" s="53">
        <f t="shared" si="3"/>
        <v>5510350</v>
      </c>
      <c r="E22" s="51">
        <f t="shared" si="3"/>
        <v>-28546837</v>
      </c>
      <c r="F22" s="52">
        <f t="shared" si="3"/>
        <v>-28746859</v>
      </c>
      <c r="G22" s="54">
        <f t="shared" si="3"/>
        <v>-28746859</v>
      </c>
      <c r="H22" s="55">
        <f t="shared" si="3"/>
        <v>-5259155</v>
      </c>
      <c r="I22" s="51">
        <f t="shared" si="3"/>
        <v>-30118066</v>
      </c>
      <c r="J22" s="52">
        <f t="shared" si="3"/>
        <v>-17195607</v>
      </c>
      <c r="K22" s="54">
        <f t="shared" si="3"/>
        <v>-18422482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-7453200</v>
      </c>
      <c r="C24" s="41">
        <f aca="true" t="shared" si="4" ref="C24:K24">SUM(C22:C23)</f>
        <v>7783279</v>
      </c>
      <c r="D24" s="42">
        <f t="shared" si="4"/>
        <v>5510350</v>
      </c>
      <c r="E24" s="40">
        <f t="shared" si="4"/>
        <v>-28546837</v>
      </c>
      <c r="F24" s="41">
        <f t="shared" si="4"/>
        <v>-28746859</v>
      </c>
      <c r="G24" s="43">
        <f t="shared" si="4"/>
        <v>-28746859</v>
      </c>
      <c r="H24" s="44">
        <f t="shared" si="4"/>
        <v>-5259155</v>
      </c>
      <c r="I24" s="40">
        <f t="shared" si="4"/>
        <v>-30118066</v>
      </c>
      <c r="J24" s="41">
        <f t="shared" si="4"/>
        <v>-17195607</v>
      </c>
      <c r="K24" s="43">
        <f t="shared" si="4"/>
        <v>-18422482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2906903</v>
      </c>
      <c r="C27" s="7">
        <v>3994918</v>
      </c>
      <c r="D27" s="64">
        <v>259820</v>
      </c>
      <c r="E27" s="65">
        <v>300000</v>
      </c>
      <c r="F27" s="7">
        <v>1100000</v>
      </c>
      <c r="G27" s="66">
        <v>1100000</v>
      </c>
      <c r="H27" s="67">
        <v>0</v>
      </c>
      <c r="I27" s="65">
        <v>666000</v>
      </c>
      <c r="J27" s="7">
        <v>0</v>
      </c>
      <c r="K27" s="66">
        <v>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300000</v>
      </c>
      <c r="F28" s="6">
        <v>0</v>
      </c>
      <c r="G28" s="25">
        <v>0</v>
      </c>
      <c r="H28" s="26">
        <v>0</v>
      </c>
      <c r="I28" s="24">
        <v>666000</v>
      </c>
      <c r="J28" s="6">
        <v>0</v>
      </c>
      <c r="K28" s="25">
        <v>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2906903</v>
      </c>
      <c r="C31" s="6">
        <v>3994918</v>
      </c>
      <c r="D31" s="23">
        <v>259820</v>
      </c>
      <c r="E31" s="24">
        <v>0</v>
      </c>
      <c r="F31" s="6">
        <v>1100000</v>
      </c>
      <c r="G31" s="25">
        <v>1100000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2906903</v>
      </c>
      <c r="C32" s="7">
        <f aca="true" t="shared" si="5" ref="C32:K32">SUM(C28:C31)</f>
        <v>3994918</v>
      </c>
      <c r="D32" s="64">
        <f t="shared" si="5"/>
        <v>259820</v>
      </c>
      <c r="E32" s="65">
        <f t="shared" si="5"/>
        <v>300000</v>
      </c>
      <c r="F32" s="7">
        <f t="shared" si="5"/>
        <v>1100000</v>
      </c>
      <c r="G32" s="66">
        <f t="shared" si="5"/>
        <v>1100000</v>
      </c>
      <c r="H32" s="67">
        <f t="shared" si="5"/>
        <v>0</v>
      </c>
      <c r="I32" s="65">
        <f t="shared" si="5"/>
        <v>666000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116171612</v>
      </c>
      <c r="C35" s="6">
        <v>171339503</v>
      </c>
      <c r="D35" s="23">
        <v>136038632</v>
      </c>
      <c r="E35" s="24">
        <v>66806405</v>
      </c>
      <c r="F35" s="6">
        <v>64688688</v>
      </c>
      <c r="G35" s="25">
        <v>64688688</v>
      </c>
      <c r="H35" s="26">
        <v>133597839</v>
      </c>
      <c r="I35" s="24">
        <v>107630000</v>
      </c>
      <c r="J35" s="6">
        <v>98139000</v>
      </c>
      <c r="K35" s="25">
        <v>95643000</v>
      </c>
    </row>
    <row r="36" spans="1:11" ht="13.5">
      <c r="A36" s="22" t="s">
        <v>39</v>
      </c>
      <c r="B36" s="6">
        <v>63415626</v>
      </c>
      <c r="C36" s="6">
        <v>61399551</v>
      </c>
      <c r="D36" s="23">
        <v>55447762</v>
      </c>
      <c r="E36" s="24">
        <v>44447214</v>
      </c>
      <c r="F36" s="6">
        <v>45247210</v>
      </c>
      <c r="G36" s="25">
        <v>45247210</v>
      </c>
      <c r="H36" s="26">
        <v>50054725</v>
      </c>
      <c r="I36" s="24">
        <v>49092998</v>
      </c>
      <c r="J36" s="6">
        <v>47992998</v>
      </c>
      <c r="K36" s="25">
        <v>46892998</v>
      </c>
    </row>
    <row r="37" spans="1:11" ht="13.5">
      <c r="A37" s="22" t="s">
        <v>40</v>
      </c>
      <c r="B37" s="6">
        <v>29878606</v>
      </c>
      <c r="C37" s="6">
        <v>74020376</v>
      </c>
      <c r="D37" s="23">
        <v>26630604</v>
      </c>
      <c r="E37" s="24">
        <v>13922037</v>
      </c>
      <c r="F37" s="6">
        <v>13922037</v>
      </c>
      <c r="G37" s="25">
        <v>13922037</v>
      </c>
      <c r="H37" s="26">
        <v>24297534</v>
      </c>
      <c r="I37" s="24">
        <v>12863000</v>
      </c>
      <c r="J37" s="6">
        <v>11863000</v>
      </c>
      <c r="K37" s="25">
        <v>10863000</v>
      </c>
    </row>
    <row r="38" spans="1:11" ht="13.5">
      <c r="A38" s="22" t="s">
        <v>41</v>
      </c>
      <c r="B38" s="6">
        <v>23526844</v>
      </c>
      <c r="C38" s="6">
        <v>24721030</v>
      </c>
      <c r="D38" s="23">
        <v>25347789</v>
      </c>
      <c r="E38" s="24">
        <v>25403950</v>
      </c>
      <c r="F38" s="6">
        <v>25403470</v>
      </c>
      <c r="G38" s="25">
        <v>25403470</v>
      </c>
      <c r="H38" s="26">
        <v>27443610</v>
      </c>
      <c r="I38" s="24">
        <v>25652789</v>
      </c>
      <c r="J38" s="6">
        <v>24752789</v>
      </c>
      <c r="K38" s="25">
        <v>23782789</v>
      </c>
    </row>
    <row r="39" spans="1:11" ht="13.5">
      <c r="A39" s="22" t="s">
        <v>42</v>
      </c>
      <c r="B39" s="6">
        <v>126181788</v>
      </c>
      <c r="C39" s="6">
        <v>133997648</v>
      </c>
      <c r="D39" s="23">
        <v>139508001</v>
      </c>
      <c r="E39" s="24">
        <v>71927632</v>
      </c>
      <c r="F39" s="6">
        <v>70610391</v>
      </c>
      <c r="G39" s="25">
        <v>70610391</v>
      </c>
      <c r="H39" s="26">
        <v>131911420</v>
      </c>
      <c r="I39" s="24">
        <v>118207209</v>
      </c>
      <c r="J39" s="6">
        <v>109516209</v>
      </c>
      <c r="K39" s="25">
        <v>107890209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25827043</v>
      </c>
      <c r="C42" s="6">
        <v>56090186</v>
      </c>
      <c r="D42" s="23">
        <v>-31927085</v>
      </c>
      <c r="E42" s="24">
        <v>-13484752</v>
      </c>
      <c r="F42" s="6">
        <v>-26546879</v>
      </c>
      <c r="G42" s="25">
        <v>-26546879</v>
      </c>
      <c r="H42" s="26">
        <v>826125</v>
      </c>
      <c r="I42" s="24">
        <v>-18921144</v>
      </c>
      <c r="J42" s="6">
        <v>-10830629</v>
      </c>
      <c r="K42" s="25">
        <v>-12066709</v>
      </c>
    </row>
    <row r="43" spans="1:11" ht="13.5">
      <c r="A43" s="22" t="s">
        <v>45</v>
      </c>
      <c r="B43" s="6">
        <v>-5204053</v>
      </c>
      <c r="C43" s="6">
        <v>-2935264</v>
      </c>
      <c r="D43" s="23">
        <v>-6335417</v>
      </c>
      <c r="E43" s="24">
        <v>0</v>
      </c>
      <c r="F43" s="6">
        <v>-170172</v>
      </c>
      <c r="G43" s="25">
        <v>-170172</v>
      </c>
      <c r="H43" s="26">
        <v>337179</v>
      </c>
      <c r="I43" s="24">
        <v>-666000</v>
      </c>
      <c r="J43" s="6">
        <v>0</v>
      </c>
      <c r="K43" s="25">
        <v>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83059082</v>
      </c>
      <c r="C45" s="7">
        <v>136214004</v>
      </c>
      <c r="D45" s="64">
        <v>97951502</v>
      </c>
      <c r="E45" s="65">
        <v>-8479552</v>
      </c>
      <c r="F45" s="7">
        <v>-26717051</v>
      </c>
      <c r="G45" s="66">
        <v>-26717051</v>
      </c>
      <c r="H45" s="67">
        <v>95954220</v>
      </c>
      <c r="I45" s="65">
        <v>111381856</v>
      </c>
      <c r="J45" s="7">
        <v>100551227</v>
      </c>
      <c r="K45" s="66">
        <v>88484518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114235170</v>
      </c>
      <c r="C48" s="6">
        <v>166330440</v>
      </c>
      <c r="D48" s="23">
        <v>134127593</v>
      </c>
      <c r="E48" s="24">
        <v>64658688</v>
      </c>
      <c r="F48" s="6">
        <v>64658688</v>
      </c>
      <c r="G48" s="25">
        <v>64658688</v>
      </c>
      <c r="H48" s="26">
        <v>130538908</v>
      </c>
      <c r="I48" s="24">
        <v>106000000</v>
      </c>
      <c r="J48" s="6">
        <v>96000000</v>
      </c>
      <c r="K48" s="25">
        <v>93000000</v>
      </c>
    </row>
    <row r="49" spans="1:11" ht="13.5">
      <c r="A49" s="22" t="s">
        <v>50</v>
      </c>
      <c r="B49" s="6">
        <f>+B75</f>
        <v>27997019.21383484</v>
      </c>
      <c r="C49" s="6">
        <f aca="true" t="shared" si="6" ref="C49:K49">+C75</f>
        <v>59434306.65069786</v>
      </c>
      <c r="D49" s="23">
        <f t="shared" si="6"/>
        <v>7066491.157435901</v>
      </c>
      <c r="E49" s="24">
        <f t="shared" si="6"/>
        <v>2950976.512257399</v>
      </c>
      <c r="F49" s="6">
        <f t="shared" si="6"/>
        <v>12907755.894898945</v>
      </c>
      <c r="G49" s="25">
        <f t="shared" si="6"/>
        <v>12907755.894898945</v>
      </c>
      <c r="H49" s="26">
        <f t="shared" si="6"/>
        <v>-12069411.931002147</v>
      </c>
      <c r="I49" s="24">
        <f t="shared" si="6"/>
        <v>11348002.160147488</v>
      </c>
      <c r="J49" s="6">
        <f t="shared" si="6"/>
        <v>9838000.913122587</v>
      </c>
      <c r="K49" s="25">
        <f t="shared" si="6"/>
        <v>8333000</v>
      </c>
    </row>
    <row r="50" spans="1:11" ht="13.5">
      <c r="A50" s="34" t="s">
        <v>51</v>
      </c>
      <c r="B50" s="7">
        <f>+B48-B49</f>
        <v>86238150.78616516</v>
      </c>
      <c r="C50" s="7">
        <f aca="true" t="shared" si="7" ref="C50:K50">+C48-C49</f>
        <v>106896133.34930214</v>
      </c>
      <c r="D50" s="64">
        <f t="shared" si="7"/>
        <v>127061101.8425641</v>
      </c>
      <c r="E50" s="65">
        <f t="shared" si="7"/>
        <v>61707711.4877426</v>
      </c>
      <c r="F50" s="7">
        <f t="shared" si="7"/>
        <v>51750932.10510106</v>
      </c>
      <c r="G50" s="66">
        <f t="shared" si="7"/>
        <v>51750932.10510106</v>
      </c>
      <c r="H50" s="67">
        <f t="shared" si="7"/>
        <v>142608319.93100214</v>
      </c>
      <c r="I50" s="65">
        <f t="shared" si="7"/>
        <v>94651997.83985251</v>
      </c>
      <c r="J50" s="7">
        <f t="shared" si="7"/>
        <v>86161999.0868774</v>
      </c>
      <c r="K50" s="66">
        <f t="shared" si="7"/>
        <v>84667000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63361214</v>
      </c>
      <c r="C53" s="6">
        <v>61344639</v>
      </c>
      <c r="D53" s="23">
        <v>55392987</v>
      </c>
      <c r="E53" s="24">
        <v>44447214</v>
      </c>
      <c r="F53" s="6">
        <v>9791399</v>
      </c>
      <c r="G53" s="25">
        <v>9791399</v>
      </c>
      <c r="H53" s="26">
        <v>44147214</v>
      </c>
      <c r="I53" s="24">
        <v>49092998</v>
      </c>
      <c r="J53" s="6">
        <v>47992998</v>
      </c>
      <c r="K53" s="25">
        <v>46892998</v>
      </c>
    </row>
    <row r="54" spans="1:11" ht="13.5">
      <c r="A54" s="22" t="s">
        <v>101</v>
      </c>
      <c r="B54" s="6">
        <v>7021312</v>
      </c>
      <c r="C54" s="6">
        <v>6175914</v>
      </c>
      <c r="D54" s="23">
        <v>6197671</v>
      </c>
      <c r="E54" s="24">
        <v>8691400</v>
      </c>
      <c r="F54" s="6">
        <v>8691400</v>
      </c>
      <c r="G54" s="25">
        <v>8691400</v>
      </c>
      <c r="H54" s="26">
        <v>6415577</v>
      </c>
      <c r="I54" s="24">
        <v>6375200</v>
      </c>
      <c r="J54" s="6">
        <v>6365000</v>
      </c>
      <c r="K54" s="25">
        <v>6355800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778277</v>
      </c>
      <c r="C56" s="6">
        <v>1442300</v>
      </c>
      <c r="D56" s="23">
        <v>2308454</v>
      </c>
      <c r="E56" s="24">
        <v>2908769</v>
      </c>
      <c r="F56" s="6">
        <v>0</v>
      </c>
      <c r="G56" s="25">
        <v>0</v>
      </c>
      <c r="H56" s="26">
        <v>0</v>
      </c>
      <c r="I56" s="24">
        <v>4143987</v>
      </c>
      <c r="J56" s="6">
        <v>4254400</v>
      </c>
      <c r="K56" s="25">
        <v>4372596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0.5305056769869454</v>
      </c>
      <c r="C70" s="5">
        <f aca="true" t="shared" si="8" ref="C70:K70">IF(ISERROR(C71/C72),0,(C71/C72))</f>
        <v>2.6552260696354506</v>
      </c>
      <c r="D70" s="5">
        <f t="shared" si="8"/>
        <v>10.077014602692605</v>
      </c>
      <c r="E70" s="5">
        <f t="shared" si="8"/>
        <v>4.90096489735454</v>
      </c>
      <c r="F70" s="5">
        <f t="shared" si="8"/>
        <v>1.0000035033684889</v>
      </c>
      <c r="G70" s="5">
        <f t="shared" si="8"/>
        <v>1.0000035033684889</v>
      </c>
      <c r="H70" s="5">
        <f t="shared" si="8"/>
        <v>11.744254699070988</v>
      </c>
      <c r="I70" s="5">
        <f t="shared" si="8"/>
        <v>0.9999985741600733</v>
      </c>
      <c r="J70" s="5">
        <f t="shared" si="8"/>
        <v>0.9999995490752661</v>
      </c>
      <c r="K70" s="5">
        <f t="shared" si="8"/>
        <v>1</v>
      </c>
    </row>
    <row r="71" spans="1:11" ht="12.75" hidden="1">
      <c r="A71" s="1" t="s">
        <v>107</v>
      </c>
      <c r="B71" s="1">
        <f>+B83</f>
        <v>1378832</v>
      </c>
      <c r="C71" s="1">
        <f aca="true" t="shared" si="9" ref="C71:K71">+C83</f>
        <v>3892349</v>
      </c>
      <c r="D71" s="1">
        <f t="shared" si="9"/>
        <v>10645852</v>
      </c>
      <c r="E71" s="1">
        <f t="shared" si="9"/>
        <v>9792814</v>
      </c>
      <c r="F71" s="1">
        <f t="shared" si="9"/>
        <v>1998084</v>
      </c>
      <c r="G71" s="1">
        <f t="shared" si="9"/>
        <v>1998084</v>
      </c>
      <c r="H71" s="1">
        <f t="shared" si="9"/>
        <v>12774402</v>
      </c>
      <c r="I71" s="1">
        <f t="shared" si="9"/>
        <v>2104020</v>
      </c>
      <c r="J71" s="1">
        <f t="shared" si="9"/>
        <v>2217664</v>
      </c>
      <c r="K71" s="1">
        <f t="shared" si="9"/>
        <v>2339693</v>
      </c>
    </row>
    <row r="72" spans="1:11" ht="12.75" hidden="1">
      <c r="A72" s="1" t="s">
        <v>108</v>
      </c>
      <c r="B72" s="1">
        <f>+B77</f>
        <v>2599090</v>
      </c>
      <c r="C72" s="1">
        <f aca="true" t="shared" si="10" ref="C72:K72">+C77</f>
        <v>1465920</v>
      </c>
      <c r="D72" s="1">
        <f t="shared" si="10"/>
        <v>1056449</v>
      </c>
      <c r="E72" s="1">
        <f t="shared" si="10"/>
        <v>1998140</v>
      </c>
      <c r="F72" s="1">
        <f t="shared" si="10"/>
        <v>1998077</v>
      </c>
      <c r="G72" s="1">
        <f t="shared" si="10"/>
        <v>1998077</v>
      </c>
      <c r="H72" s="1">
        <f t="shared" si="10"/>
        <v>1087715</v>
      </c>
      <c r="I72" s="1">
        <f t="shared" si="10"/>
        <v>2104023</v>
      </c>
      <c r="J72" s="1">
        <f t="shared" si="10"/>
        <v>2217665</v>
      </c>
      <c r="K72" s="1">
        <f t="shared" si="10"/>
        <v>2339693</v>
      </c>
    </row>
    <row r="73" spans="1:11" ht="12.75" hidden="1">
      <c r="A73" s="1" t="s">
        <v>109</v>
      </c>
      <c r="B73" s="1">
        <f>+B74</f>
        <v>1515338.3333333337</v>
      </c>
      <c r="C73" s="1">
        <f aca="true" t="shared" si="11" ref="C73:K73">+(C78+C80+C81+C82)-(B78+B80+B81+B82)</f>
        <v>3107359</v>
      </c>
      <c r="D73" s="1">
        <f t="shared" si="11"/>
        <v>-3129263</v>
      </c>
      <c r="E73" s="1">
        <f t="shared" si="11"/>
        <v>186239</v>
      </c>
      <c r="F73" s="1">
        <f>+(F78+F80+F81+F82)-(D78+D80+D81+D82)</f>
        <v>-1821478</v>
      </c>
      <c r="G73" s="1">
        <f>+(G78+G80+G81+G82)-(D78+D80+D81+D82)</f>
        <v>-1821478</v>
      </c>
      <c r="H73" s="1">
        <f>+(H78+H80+H81+H82)-(D78+D80+D81+D82)</f>
        <v>1166087</v>
      </c>
      <c r="I73" s="1">
        <f>+(I78+I80+I81+I82)-(E78+E80+E81+E82)</f>
        <v>-522717</v>
      </c>
      <c r="J73" s="1">
        <f t="shared" si="11"/>
        <v>510000</v>
      </c>
      <c r="K73" s="1">
        <f t="shared" si="11"/>
        <v>505000</v>
      </c>
    </row>
    <row r="74" spans="1:11" ht="12.75" hidden="1">
      <c r="A74" s="1" t="s">
        <v>110</v>
      </c>
      <c r="B74" s="1">
        <f>+TREND(C74:E74)</f>
        <v>1515338.3333333337</v>
      </c>
      <c r="C74" s="1">
        <f>+C73</f>
        <v>3107359</v>
      </c>
      <c r="D74" s="1">
        <f aca="true" t="shared" si="12" ref="D74:K74">+D73</f>
        <v>-3129263</v>
      </c>
      <c r="E74" s="1">
        <f t="shared" si="12"/>
        <v>186239</v>
      </c>
      <c r="F74" s="1">
        <f t="shared" si="12"/>
        <v>-1821478</v>
      </c>
      <c r="G74" s="1">
        <f t="shared" si="12"/>
        <v>-1821478</v>
      </c>
      <c r="H74" s="1">
        <f t="shared" si="12"/>
        <v>1166087</v>
      </c>
      <c r="I74" s="1">
        <f t="shared" si="12"/>
        <v>-522717</v>
      </c>
      <c r="J74" s="1">
        <f t="shared" si="12"/>
        <v>510000</v>
      </c>
      <c r="K74" s="1">
        <f t="shared" si="12"/>
        <v>505000</v>
      </c>
    </row>
    <row r="75" spans="1:11" ht="12.75" hidden="1">
      <c r="A75" s="1" t="s">
        <v>111</v>
      </c>
      <c r="B75" s="1">
        <f>+B84-(((B80+B81+B78)*B70)-B79)</f>
        <v>27997019.21383484</v>
      </c>
      <c r="C75" s="1">
        <f aca="true" t="shared" si="13" ref="C75:K75">+C84-(((C80+C81+C78)*C70)-C79)</f>
        <v>59434306.65069786</v>
      </c>
      <c r="D75" s="1">
        <f t="shared" si="13"/>
        <v>7066491.157435901</v>
      </c>
      <c r="E75" s="1">
        <f t="shared" si="13"/>
        <v>2950976.512257399</v>
      </c>
      <c r="F75" s="1">
        <f t="shared" si="13"/>
        <v>12907755.894898945</v>
      </c>
      <c r="G75" s="1">
        <f t="shared" si="13"/>
        <v>12907755.894898945</v>
      </c>
      <c r="H75" s="1">
        <f t="shared" si="13"/>
        <v>-12069411.931002147</v>
      </c>
      <c r="I75" s="1">
        <f t="shared" si="13"/>
        <v>11348002.160147488</v>
      </c>
      <c r="J75" s="1">
        <f t="shared" si="13"/>
        <v>9838000.913122587</v>
      </c>
      <c r="K75" s="1">
        <f t="shared" si="13"/>
        <v>8333000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2599090</v>
      </c>
      <c r="C77" s="3">
        <v>1465920</v>
      </c>
      <c r="D77" s="3">
        <v>1056449</v>
      </c>
      <c r="E77" s="3">
        <v>1998140</v>
      </c>
      <c r="F77" s="3">
        <v>1998077</v>
      </c>
      <c r="G77" s="3">
        <v>1998077</v>
      </c>
      <c r="H77" s="3">
        <v>1087715</v>
      </c>
      <c r="I77" s="3">
        <v>2104023</v>
      </c>
      <c r="J77" s="3">
        <v>2217665</v>
      </c>
      <c r="K77" s="3">
        <v>2339693</v>
      </c>
    </row>
    <row r="78" spans="1:11" ht="12.75" hidden="1">
      <c r="A78" s="2" t="s">
        <v>65</v>
      </c>
      <c r="B78" s="3">
        <v>54775</v>
      </c>
      <c r="C78" s="3">
        <v>54775</v>
      </c>
      <c r="D78" s="3">
        <v>54775</v>
      </c>
      <c r="E78" s="3">
        <v>0</v>
      </c>
      <c r="F78" s="3">
        <v>0</v>
      </c>
      <c r="G78" s="3">
        <v>0</v>
      </c>
      <c r="H78" s="3">
        <v>54775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28990859</v>
      </c>
      <c r="C79" s="3">
        <v>72659300</v>
      </c>
      <c r="D79" s="3">
        <v>25723862</v>
      </c>
      <c r="E79" s="3">
        <v>12937756</v>
      </c>
      <c r="F79" s="3">
        <v>12937756</v>
      </c>
      <c r="G79" s="3">
        <v>12937756</v>
      </c>
      <c r="H79" s="3">
        <v>23369640</v>
      </c>
      <c r="I79" s="3">
        <v>12863000</v>
      </c>
      <c r="J79" s="3">
        <v>11863000</v>
      </c>
      <c r="K79" s="3">
        <v>10863000</v>
      </c>
    </row>
    <row r="80" spans="1:11" ht="12.75" hidden="1">
      <c r="A80" s="2" t="s">
        <v>67</v>
      </c>
      <c r="B80" s="3">
        <v>14919</v>
      </c>
      <c r="C80" s="3">
        <v>8256</v>
      </c>
      <c r="D80" s="3">
        <v>10178</v>
      </c>
      <c r="E80" s="3">
        <v>30000</v>
      </c>
      <c r="F80" s="3">
        <v>30000</v>
      </c>
      <c r="G80" s="3">
        <v>30000</v>
      </c>
      <c r="H80" s="3">
        <v>54978</v>
      </c>
      <c r="I80" s="3">
        <v>15000</v>
      </c>
      <c r="J80" s="3">
        <v>25000</v>
      </c>
      <c r="K80" s="3">
        <v>30000</v>
      </c>
    </row>
    <row r="81" spans="1:11" ht="12.75" hidden="1">
      <c r="A81" s="2" t="s">
        <v>68</v>
      </c>
      <c r="B81" s="3">
        <v>1803688</v>
      </c>
      <c r="C81" s="3">
        <v>4917710</v>
      </c>
      <c r="D81" s="3">
        <v>1786525</v>
      </c>
      <c r="E81" s="3">
        <v>2007717</v>
      </c>
      <c r="F81" s="3">
        <v>0</v>
      </c>
      <c r="G81" s="3">
        <v>0</v>
      </c>
      <c r="H81" s="3">
        <v>2907812</v>
      </c>
      <c r="I81" s="3">
        <v>1500000</v>
      </c>
      <c r="J81" s="3">
        <v>2000000</v>
      </c>
      <c r="K81" s="3">
        <v>2500000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1378832</v>
      </c>
      <c r="C83" s="3">
        <v>3892349</v>
      </c>
      <c r="D83" s="3">
        <v>10645852</v>
      </c>
      <c r="E83" s="3">
        <v>9792814</v>
      </c>
      <c r="F83" s="3">
        <v>1998084</v>
      </c>
      <c r="G83" s="3">
        <v>1998084</v>
      </c>
      <c r="H83" s="3">
        <v>12774402</v>
      </c>
      <c r="I83" s="3">
        <v>2104020</v>
      </c>
      <c r="J83" s="3">
        <v>2217664</v>
      </c>
      <c r="K83" s="3">
        <v>2339693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25771581</v>
      </c>
      <c r="C5" s="6">
        <v>29797752</v>
      </c>
      <c r="D5" s="23">
        <v>31425047</v>
      </c>
      <c r="E5" s="24">
        <v>35127971</v>
      </c>
      <c r="F5" s="6">
        <v>35127971</v>
      </c>
      <c r="G5" s="25">
        <v>35127971</v>
      </c>
      <c r="H5" s="26">
        <v>33446970</v>
      </c>
      <c r="I5" s="24">
        <v>37810283</v>
      </c>
      <c r="J5" s="6">
        <v>39776417</v>
      </c>
      <c r="K5" s="25">
        <v>41844791</v>
      </c>
    </row>
    <row r="6" spans="1:11" ht="13.5">
      <c r="A6" s="22" t="s">
        <v>18</v>
      </c>
      <c r="B6" s="6">
        <v>40764929</v>
      </c>
      <c r="C6" s="6">
        <v>49000161</v>
      </c>
      <c r="D6" s="23">
        <v>51171471</v>
      </c>
      <c r="E6" s="24">
        <v>53653926</v>
      </c>
      <c r="F6" s="6">
        <v>53653926</v>
      </c>
      <c r="G6" s="25">
        <v>53653926</v>
      </c>
      <c r="H6" s="26">
        <v>50077</v>
      </c>
      <c r="I6" s="24">
        <v>54231964</v>
      </c>
      <c r="J6" s="6">
        <v>57037602</v>
      </c>
      <c r="K6" s="25">
        <v>59988267</v>
      </c>
    </row>
    <row r="7" spans="1:11" ht="13.5">
      <c r="A7" s="22" t="s">
        <v>19</v>
      </c>
      <c r="B7" s="6">
        <v>2451977</v>
      </c>
      <c r="C7" s="6">
        <v>4676603</v>
      </c>
      <c r="D7" s="23">
        <v>7435467</v>
      </c>
      <c r="E7" s="24">
        <v>6933293</v>
      </c>
      <c r="F7" s="6">
        <v>6933293</v>
      </c>
      <c r="G7" s="25">
        <v>6933293</v>
      </c>
      <c r="H7" s="26">
        <v>4355752</v>
      </c>
      <c r="I7" s="24">
        <v>9274063</v>
      </c>
      <c r="J7" s="6">
        <v>9756314</v>
      </c>
      <c r="K7" s="25">
        <v>10263642</v>
      </c>
    </row>
    <row r="8" spans="1:11" ht="13.5">
      <c r="A8" s="22" t="s">
        <v>20</v>
      </c>
      <c r="B8" s="6">
        <v>94712291</v>
      </c>
      <c r="C8" s="6">
        <v>121961278</v>
      </c>
      <c r="D8" s="23">
        <v>120499328</v>
      </c>
      <c r="E8" s="24">
        <v>127358000</v>
      </c>
      <c r="F8" s="6">
        <v>127358000</v>
      </c>
      <c r="G8" s="25">
        <v>127358000</v>
      </c>
      <c r="H8" s="26">
        <v>127358000</v>
      </c>
      <c r="I8" s="24">
        <v>133485000</v>
      </c>
      <c r="J8" s="6">
        <v>144429000</v>
      </c>
      <c r="K8" s="25">
        <v>157096000</v>
      </c>
    </row>
    <row r="9" spans="1:11" ht="13.5">
      <c r="A9" s="22" t="s">
        <v>21</v>
      </c>
      <c r="B9" s="6">
        <v>23445620</v>
      </c>
      <c r="C9" s="6">
        <v>12559028</v>
      </c>
      <c r="D9" s="23">
        <v>13745491</v>
      </c>
      <c r="E9" s="24">
        <v>18555354</v>
      </c>
      <c r="F9" s="6">
        <v>18555354</v>
      </c>
      <c r="G9" s="25">
        <v>18555354</v>
      </c>
      <c r="H9" s="26">
        <v>71032483</v>
      </c>
      <c r="I9" s="24">
        <v>14592514</v>
      </c>
      <c r="J9" s="6">
        <v>15365753</v>
      </c>
      <c r="K9" s="25">
        <v>16180060</v>
      </c>
    </row>
    <row r="10" spans="1:11" ht="25.5">
      <c r="A10" s="27" t="s">
        <v>100</v>
      </c>
      <c r="B10" s="28">
        <f>SUM(B5:B9)</f>
        <v>187146398</v>
      </c>
      <c r="C10" s="29">
        <f aca="true" t="shared" si="0" ref="C10:K10">SUM(C5:C9)</f>
        <v>217994822</v>
      </c>
      <c r="D10" s="30">
        <f t="shared" si="0"/>
        <v>224276804</v>
      </c>
      <c r="E10" s="28">
        <f t="shared" si="0"/>
        <v>241628544</v>
      </c>
      <c r="F10" s="29">
        <f t="shared" si="0"/>
        <v>241628544</v>
      </c>
      <c r="G10" s="31">
        <f t="shared" si="0"/>
        <v>241628544</v>
      </c>
      <c r="H10" s="32">
        <f t="shared" si="0"/>
        <v>236243282</v>
      </c>
      <c r="I10" s="28">
        <f t="shared" si="0"/>
        <v>249393824</v>
      </c>
      <c r="J10" s="29">
        <f t="shared" si="0"/>
        <v>266365086</v>
      </c>
      <c r="K10" s="31">
        <f t="shared" si="0"/>
        <v>285372760</v>
      </c>
    </row>
    <row r="11" spans="1:11" ht="13.5">
      <c r="A11" s="22" t="s">
        <v>22</v>
      </c>
      <c r="B11" s="6">
        <v>53150283</v>
      </c>
      <c r="C11" s="6">
        <v>59377039</v>
      </c>
      <c r="D11" s="23">
        <v>70975660</v>
      </c>
      <c r="E11" s="24">
        <v>82321696</v>
      </c>
      <c r="F11" s="6">
        <v>82321696</v>
      </c>
      <c r="G11" s="25">
        <v>82321696</v>
      </c>
      <c r="H11" s="26">
        <v>72065553</v>
      </c>
      <c r="I11" s="24">
        <v>92788574</v>
      </c>
      <c r="J11" s="6">
        <v>124668244</v>
      </c>
      <c r="K11" s="25">
        <v>132777562</v>
      </c>
    </row>
    <row r="12" spans="1:11" ht="13.5">
      <c r="A12" s="22" t="s">
        <v>23</v>
      </c>
      <c r="B12" s="6">
        <v>10343455</v>
      </c>
      <c r="C12" s="6">
        <v>10633213</v>
      </c>
      <c r="D12" s="23">
        <v>11328932</v>
      </c>
      <c r="E12" s="24">
        <v>12596200</v>
      </c>
      <c r="F12" s="6">
        <v>12596200</v>
      </c>
      <c r="G12" s="25">
        <v>12596200</v>
      </c>
      <c r="H12" s="26">
        <v>13388894</v>
      </c>
      <c r="I12" s="24">
        <v>13524691</v>
      </c>
      <c r="J12" s="6">
        <v>14336172</v>
      </c>
      <c r="K12" s="25">
        <v>15196342</v>
      </c>
    </row>
    <row r="13" spans="1:11" ht="13.5">
      <c r="A13" s="22" t="s">
        <v>101</v>
      </c>
      <c r="B13" s="6">
        <v>40721576</v>
      </c>
      <c r="C13" s="6">
        <v>41399062</v>
      </c>
      <c r="D13" s="23">
        <v>46756190</v>
      </c>
      <c r="E13" s="24">
        <v>45000000</v>
      </c>
      <c r="F13" s="6">
        <v>45000000</v>
      </c>
      <c r="G13" s="25">
        <v>45000000</v>
      </c>
      <c r="H13" s="26">
        <v>0</v>
      </c>
      <c r="I13" s="24">
        <v>47700000</v>
      </c>
      <c r="J13" s="6">
        <v>50562000</v>
      </c>
      <c r="K13" s="25">
        <v>53595720</v>
      </c>
    </row>
    <row r="14" spans="1:11" ht="13.5">
      <c r="A14" s="22" t="s">
        <v>24</v>
      </c>
      <c r="B14" s="6">
        <v>2042079</v>
      </c>
      <c r="C14" s="6">
        <v>2428839</v>
      </c>
      <c r="D14" s="23">
        <v>3493578</v>
      </c>
      <c r="E14" s="24">
        <v>422258</v>
      </c>
      <c r="F14" s="6">
        <v>422258</v>
      </c>
      <c r="G14" s="25">
        <v>422258</v>
      </c>
      <c r="H14" s="26">
        <v>0</v>
      </c>
      <c r="I14" s="24">
        <v>447591</v>
      </c>
      <c r="J14" s="6">
        <v>474447</v>
      </c>
      <c r="K14" s="25">
        <v>502914</v>
      </c>
    </row>
    <row r="15" spans="1:11" ht="13.5">
      <c r="A15" s="22" t="s">
        <v>25</v>
      </c>
      <c r="B15" s="6">
        <v>31454440</v>
      </c>
      <c r="C15" s="6">
        <v>35682150</v>
      </c>
      <c r="D15" s="23">
        <v>36195720</v>
      </c>
      <c r="E15" s="24">
        <v>42557435</v>
      </c>
      <c r="F15" s="6">
        <v>42557435</v>
      </c>
      <c r="G15" s="25">
        <v>42557435</v>
      </c>
      <c r="H15" s="26">
        <v>30469771</v>
      </c>
      <c r="I15" s="24">
        <v>46554984</v>
      </c>
      <c r="J15" s="6">
        <v>50009285</v>
      </c>
      <c r="K15" s="25">
        <v>54223842</v>
      </c>
    </row>
    <row r="16" spans="1:11" ht="13.5">
      <c r="A16" s="33" t="s">
        <v>26</v>
      </c>
      <c r="B16" s="6">
        <v>1587562</v>
      </c>
      <c r="C16" s="6">
        <v>1936760</v>
      </c>
      <c r="D16" s="23">
        <v>3228000</v>
      </c>
      <c r="E16" s="24">
        <v>2910422</v>
      </c>
      <c r="F16" s="6">
        <v>2910422</v>
      </c>
      <c r="G16" s="25">
        <v>2910422</v>
      </c>
      <c r="H16" s="26">
        <v>0</v>
      </c>
      <c r="I16" s="24">
        <v>2653081</v>
      </c>
      <c r="J16" s="6">
        <v>2812265</v>
      </c>
      <c r="K16" s="25">
        <v>2981001</v>
      </c>
    </row>
    <row r="17" spans="1:11" ht="13.5">
      <c r="A17" s="22" t="s">
        <v>27</v>
      </c>
      <c r="B17" s="6">
        <v>39574315</v>
      </c>
      <c r="C17" s="6">
        <v>45210996</v>
      </c>
      <c r="D17" s="23">
        <v>55818124</v>
      </c>
      <c r="E17" s="24">
        <v>84345535</v>
      </c>
      <c r="F17" s="6">
        <v>84345535</v>
      </c>
      <c r="G17" s="25">
        <v>84345535</v>
      </c>
      <c r="H17" s="26">
        <v>237778140</v>
      </c>
      <c r="I17" s="24">
        <v>80593909</v>
      </c>
      <c r="J17" s="6">
        <v>66524669</v>
      </c>
      <c r="K17" s="25">
        <v>74381101</v>
      </c>
    </row>
    <row r="18" spans="1:11" ht="13.5">
      <c r="A18" s="34" t="s">
        <v>28</v>
      </c>
      <c r="B18" s="35">
        <f>SUM(B11:B17)</f>
        <v>178873710</v>
      </c>
      <c r="C18" s="36">
        <f aca="true" t="shared" si="1" ref="C18:K18">SUM(C11:C17)</f>
        <v>196668059</v>
      </c>
      <c r="D18" s="37">
        <f t="shared" si="1"/>
        <v>227796204</v>
      </c>
      <c r="E18" s="35">
        <f t="shared" si="1"/>
        <v>270153546</v>
      </c>
      <c r="F18" s="36">
        <f t="shared" si="1"/>
        <v>270153546</v>
      </c>
      <c r="G18" s="38">
        <f t="shared" si="1"/>
        <v>270153546</v>
      </c>
      <c r="H18" s="39">
        <f t="shared" si="1"/>
        <v>353702358</v>
      </c>
      <c r="I18" s="35">
        <f t="shared" si="1"/>
        <v>284262830</v>
      </c>
      <c r="J18" s="36">
        <f t="shared" si="1"/>
        <v>309387082</v>
      </c>
      <c r="K18" s="38">
        <f t="shared" si="1"/>
        <v>333658482</v>
      </c>
    </row>
    <row r="19" spans="1:11" ht="13.5">
      <c r="A19" s="34" t="s">
        <v>29</v>
      </c>
      <c r="B19" s="40">
        <f>+B10-B18</f>
        <v>8272688</v>
      </c>
      <c r="C19" s="41">
        <f aca="true" t="shared" si="2" ref="C19:K19">+C10-C18</f>
        <v>21326763</v>
      </c>
      <c r="D19" s="42">
        <f t="shared" si="2"/>
        <v>-3519400</v>
      </c>
      <c r="E19" s="40">
        <f t="shared" si="2"/>
        <v>-28525002</v>
      </c>
      <c r="F19" s="41">
        <f t="shared" si="2"/>
        <v>-28525002</v>
      </c>
      <c r="G19" s="43">
        <f t="shared" si="2"/>
        <v>-28525002</v>
      </c>
      <c r="H19" s="44">
        <f t="shared" si="2"/>
        <v>-117459076</v>
      </c>
      <c r="I19" s="40">
        <f t="shared" si="2"/>
        <v>-34869006</v>
      </c>
      <c r="J19" s="41">
        <f t="shared" si="2"/>
        <v>-43021996</v>
      </c>
      <c r="K19" s="43">
        <f t="shared" si="2"/>
        <v>-48285722</v>
      </c>
    </row>
    <row r="20" spans="1:11" ht="13.5">
      <c r="A20" s="22" t="s">
        <v>30</v>
      </c>
      <c r="B20" s="24">
        <v>31583815</v>
      </c>
      <c r="C20" s="6">
        <v>46308894</v>
      </c>
      <c r="D20" s="23">
        <v>37720309</v>
      </c>
      <c r="E20" s="24">
        <v>44810000</v>
      </c>
      <c r="F20" s="6">
        <v>44810000</v>
      </c>
      <c r="G20" s="25">
        <v>44810000</v>
      </c>
      <c r="H20" s="26">
        <v>43008217</v>
      </c>
      <c r="I20" s="24">
        <v>32823000</v>
      </c>
      <c r="J20" s="6">
        <v>33443000</v>
      </c>
      <c r="K20" s="25">
        <v>35160000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39856503</v>
      </c>
      <c r="C22" s="52">
        <f aca="true" t="shared" si="3" ref="C22:K22">SUM(C19:C21)</f>
        <v>67635657</v>
      </c>
      <c r="D22" s="53">
        <f t="shared" si="3"/>
        <v>34200909</v>
      </c>
      <c r="E22" s="51">
        <f t="shared" si="3"/>
        <v>16284998</v>
      </c>
      <c r="F22" s="52">
        <f t="shared" si="3"/>
        <v>16284998</v>
      </c>
      <c r="G22" s="54">
        <f t="shared" si="3"/>
        <v>16284998</v>
      </c>
      <c r="H22" s="55">
        <f t="shared" si="3"/>
        <v>-74450859</v>
      </c>
      <c r="I22" s="51">
        <f t="shared" si="3"/>
        <v>-2046006</v>
      </c>
      <c r="J22" s="52">
        <f t="shared" si="3"/>
        <v>-9578996</v>
      </c>
      <c r="K22" s="54">
        <f t="shared" si="3"/>
        <v>-13125722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39856503</v>
      </c>
      <c r="C24" s="41">
        <f aca="true" t="shared" si="4" ref="C24:K24">SUM(C22:C23)</f>
        <v>67635657</v>
      </c>
      <c r="D24" s="42">
        <f t="shared" si="4"/>
        <v>34200909</v>
      </c>
      <c r="E24" s="40">
        <f t="shared" si="4"/>
        <v>16284998</v>
      </c>
      <c r="F24" s="41">
        <f t="shared" si="4"/>
        <v>16284998</v>
      </c>
      <c r="G24" s="43">
        <f t="shared" si="4"/>
        <v>16284998</v>
      </c>
      <c r="H24" s="44">
        <f t="shared" si="4"/>
        <v>-74450859</v>
      </c>
      <c r="I24" s="40">
        <f t="shared" si="4"/>
        <v>-2046006</v>
      </c>
      <c r="J24" s="41">
        <f t="shared" si="4"/>
        <v>-9578996</v>
      </c>
      <c r="K24" s="43">
        <f t="shared" si="4"/>
        <v>-13125722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46508203</v>
      </c>
      <c r="C27" s="7">
        <v>64980181</v>
      </c>
      <c r="D27" s="64">
        <v>57566056</v>
      </c>
      <c r="E27" s="65">
        <v>61285000</v>
      </c>
      <c r="F27" s="7">
        <v>9424167</v>
      </c>
      <c r="G27" s="66">
        <v>9424167</v>
      </c>
      <c r="H27" s="67">
        <v>53361017</v>
      </c>
      <c r="I27" s="65">
        <v>45653999</v>
      </c>
      <c r="J27" s="7">
        <v>40783000</v>
      </c>
      <c r="K27" s="66">
        <v>40310000</v>
      </c>
    </row>
    <row r="28" spans="1:11" ht="13.5">
      <c r="A28" s="68" t="s">
        <v>30</v>
      </c>
      <c r="B28" s="6">
        <v>31583815</v>
      </c>
      <c r="C28" s="6">
        <v>46308893</v>
      </c>
      <c r="D28" s="23">
        <v>37720309</v>
      </c>
      <c r="E28" s="24">
        <v>44810000</v>
      </c>
      <c r="F28" s="6">
        <v>0</v>
      </c>
      <c r="G28" s="25">
        <v>0</v>
      </c>
      <c r="H28" s="26">
        <v>42879321</v>
      </c>
      <c r="I28" s="24">
        <v>31575726</v>
      </c>
      <c r="J28" s="6">
        <v>33443000</v>
      </c>
      <c r="K28" s="25">
        <v>35160000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14924388</v>
      </c>
      <c r="C31" s="6">
        <v>18671288</v>
      </c>
      <c r="D31" s="23">
        <v>19845747</v>
      </c>
      <c r="E31" s="24">
        <v>16475000</v>
      </c>
      <c r="F31" s="6">
        <v>9424167</v>
      </c>
      <c r="G31" s="25">
        <v>9424167</v>
      </c>
      <c r="H31" s="26">
        <v>10481696</v>
      </c>
      <c r="I31" s="24">
        <v>14078273</v>
      </c>
      <c r="J31" s="6">
        <v>7340000</v>
      </c>
      <c r="K31" s="25">
        <v>5150000</v>
      </c>
    </row>
    <row r="32" spans="1:11" ht="13.5">
      <c r="A32" s="34" t="s">
        <v>36</v>
      </c>
      <c r="B32" s="7">
        <f>SUM(B28:B31)</f>
        <v>46508203</v>
      </c>
      <c r="C32" s="7">
        <f aca="true" t="shared" si="5" ref="C32:K32">SUM(C28:C31)</f>
        <v>64980181</v>
      </c>
      <c r="D32" s="64">
        <f t="shared" si="5"/>
        <v>57566056</v>
      </c>
      <c r="E32" s="65">
        <f t="shared" si="5"/>
        <v>61285000</v>
      </c>
      <c r="F32" s="7">
        <f t="shared" si="5"/>
        <v>9424167</v>
      </c>
      <c r="G32" s="66">
        <f t="shared" si="5"/>
        <v>9424167</v>
      </c>
      <c r="H32" s="67">
        <f t="shared" si="5"/>
        <v>53361017</v>
      </c>
      <c r="I32" s="65">
        <f t="shared" si="5"/>
        <v>45653999</v>
      </c>
      <c r="J32" s="7">
        <f t="shared" si="5"/>
        <v>40783000</v>
      </c>
      <c r="K32" s="66">
        <f t="shared" si="5"/>
        <v>40310000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106435612</v>
      </c>
      <c r="C35" s="6">
        <v>221545192</v>
      </c>
      <c r="D35" s="23">
        <v>182134844</v>
      </c>
      <c r="E35" s="24">
        <v>189826344</v>
      </c>
      <c r="F35" s="6">
        <v>157002861</v>
      </c>
      <c r="G35" s="25">
        <v>157002861</v>
      </c>
      <c r="H35" s="26">
        <v>114480874</v>
      </c>
      <c r="I35" s="24">
        <v>156733954</v>
      </c>
      <c r="J35" s="6">
        <v>155720456</v>
      </c>
      <c r="K35" s="25">
        <v>158542870</v>
      </c>
    </row>
    <row r="36" spans="1:11" ht="13.5">
      <c r="A36" s="22" t="s">
        <v>39</v>
      </c>
      <c r="B36" s="6">
        <v>853895208</v>
      </c>
      <c r="C36" s="6">
        <v>891706545</v>
      </c>
      <c r="D36" s="23">
        <v>914537329</v>
      </c>
      <c r="E36" s="24">
        <v>900000000</v>
      </c>
      <c r="F36" s="6">
        <v>900000000</v>
      </c>
      <c r="G36" s="25">
        <v>900000000</v>
      </c>
      <c r="H36" s="26">
        <v>928579533</v>
      </c>
      <c r="I36" s="24">
        <v>929000000</v>
      </c>
      <c r="J36" s="6">
        <v>935000000</v>
      </c>
      <c r="K36" s="25">
        <v>950400000</v>
      </c>
    </row>
    <row r="37" spans="1:11" ht="13.5">
      <c r="A37" s="22" t="s">
        <v>40</v>
      </c>
      <c r="B37" s="6">
        <v>49088361</v>
      </c>
      <c r="C37" s="6">
        <v>54834556</v>
      </c>
      <c r="D37" s="23">
        <v>48017926</v>
      </c>
      <c r="E37" s="24">
        <v>42105000</v>
      </c>
      <c r="F37" s="6">
        <v>42105000</v>
      </c>
      <c r="G37" s="25">
        <v>42105000</v>
      </c>
      <c r="H37" s="26">
        <v>38444930</v>
      </c>
      <c r="I37" s="24">
        <v>40200000</v>
      </c>
      <c r="J37" s="6">
        <v>42100000</v>
      </c>
      <c r="K37" s="25">
        <v>42000000</v>
      </c>
    </row>
    <row r="38" spans="1:11" ht="13.5">
      <c r="A38" s="22" t="s">
        <v>41</v>
      </c>
      <c r="B38" s="6">
        <v>30208317</v>
      </c>
      <c r="C38" s="6">
        <v>28489295</v>
      </c>
      <c r="D38" s="23">
        <v>39371742</v>
      </c>
      <c r="E38" s="24">
        <v>30000000</v>
      </c>
      <c r="F38" s="6">
        <v>30000000</v>
      </c>
      <c r="G38" s="25">
        <v>30000000</v>
      </c>
      <c r="H38" s="26">
        <v>45900234</v>
      </c>
      <c r="I38" s="24">
        <v>30200550</v>
      </c>
      <c r="J38" s="6">
        <v>32605412</v>
      </c>
      <c r="K38" s="25">
        <v>35600000</v>
      </c>
    </row>
    <row r="39" spans="1:11" ht="13.5">
      <c r="A39" s="22" t="s">
        <v>42</v>
      </c>
      <c r="B39" s="6">
        <v>881034142</v>
      </c>
      <c r="C39" s="6">
        <v>1029927886</v>
      </c>
      <c r="D39" s="23">
        <v>1009282505</v>
      </c>
      <c r="E39" s="24">
        <v>1017721344</v>
      </c>
      <c r="F39" s="6">
        <v>984897861</v>
      </c>
      <c r="G39" s="25">
        <v>984897861</v>
      </c>
      <c r="H39" s="26">
        <v>958715243</v>
      </c>
      <c r="I39" s="24">
        <v>1015333404</v>
      </c>
      <c r="J39" s="6">
        <v>1016015044</v>
      </c>
      <c r="K39" s="25">
        <v>1031342870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78898022</v>
      </c>
      <c r="C42" s="6">
        <v>235478036</v>
      </c>
      <c r="D42" s="23">
        <v>74326955</v>
      </c>
      <c r="E42" s="24">
        <v>50211252</v>
      </c>
      <c r="F42" s="6">
        <v>17622820</v>
      </c>
      <c r="G42" s="25">
        <v>17622820</v>
      </c>
      <c r="H42" s="26">
        <v>17556728</v>
      </c>
      <c r="I42" s="24">
        <v>44314535</v>
      </c>
      <c r="J42" s="6">
        <v>37387980</v>
      </c>
      <c r="K42" s="25">
        <v>40675802</v>
      </c>
    </row>
    <row r="43" spans="1:11" ht="13.5">
      <c r="A43" s="22" t="s">
        <v>45</v>
      </c>
      <c r="B43" s="6">
        <v>47813867</v>
      </c>
      <c r="C43" s="6">
        <v>-201626305</v>
      </c>
      <c r="D43" s="23">
        <v>-53765320</v>
      </c>
      <c r="E43" s="24">
        <v>-61285000</v>
      </c>
      <c r="F43" s="6">
        <v>0</v>
      </c>
      <c r="G43" s="25">
        <v>0</v>
      </c>
      <c r="H43" s="26">
        <v>-71893440</v>
      </c>
      <c r="I43" s="24">
        <v>-44654000</v>
      </c>
      <c r="J43" s="6">
        <v>-40783000</v>
      </c>
      <c r="K43" s="25">
        <v>-40310000</v>
      </c>
    </row>
    <row r="44" spans="1:11" ht="13.5">
      <c r="A44" s="22" t="s">
        <v>46</v>
      </c>
      <c r="B44" s="6">
        <v>1573670</v>
      </c>
      <c r="C44" s="6">
        <v>-1406820</v>
      </c>
      <c r="D44" s="23">
        <v>-1537792</v>
      </c>
      <c r="E44" s="24">
        <v>0</v>
      </c>
      <c r="F44" s="6">
        <v>0</v>
      </c>
      <c r="G44" s="25">
        <v>0</v>
      </c>
      <c r="H44" s="26">
        <v>0</v>
      </c>
      <c r="I44" s="24">
        <v>-1535368</v>
      </c>
      <c r="J44" s="6">
        <v>-1627490</v>
      </c>
      <c r="K44" s="25">
        <v>-1725139</v>
      </c>
    </row>
    <row r="45" spans="1:11" ht="13.5">
      <c r="A45" s="34" t="s">
        <v>47</v>
      </c>
      <c r="B45" s="7">
        <v>178030570</v>
      </c>
      <c r="C45" s="7">
        <v>113249508</v>
      </c>
      <c r="D45" s="64">
        <v>124746340</v>
      </c>
      <c r="E45" s="65">
        <v>118926251</v>
      </c>
      <c r="F45" s="7">
        <v>17622821</v>
      </c>
      <c r="G45" s="66">
        <v>17622821</v>
      </c>
      <c r="H45" s="67">
        <v>68645417</v>
      </c>
      <c r="I45" s="65">
        <v>122871505</v>
      </c>
      <c r="J45" s="7">
        <v>117848995</v>
      </c>
      <c r="K45" s="66">
        <v>116489658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81866825</v>
      </c>
      <c r="C48" s="6">
        <v>171151241</v>
      </c>
      <c r="D48" s="23">
        <v>124746340</v>
      </c>
      <c r="E48" s="24">
        <v>160926344</v>
      </c>
      <c r="F48" s="6">
        <v>128102861</v>
      </c>
      <c r="G48" s="25">
        <v>128102861</v>
      </c>
      <c r="H48" s="26">
        <v>68645417</v>
      </c>
      <c r="I48" s="24">
        <v>124313954</v>
      </c>
      <c r="J48" s="6">
        <v>120820456</v>
      </c>
      <c r="K48" s="25">
        <v>121081870</v>
      </c>
    </row>
    <row r="49" spans="1:11" ht="13.5">
      <c r="A49" s="22" t="s">
        <v>50</v>
      </c>
      <c r="B49" s="6">
        <f>+B75</f>
        <v>25241700.485548053</v>
      </c>
      <c r="C49" s="6">
        <f aca="true" t="shared" si="6" ref="C49:K49">+C75</f>
        <v>16729019.063438006</v>
      </c>
      <c r="D49" s="23">
        <f t="shared" si="6"/>
        <v>925629.9125718176</v>
      </c>
      <c r="E49" s="24">
        <f t="shared" si="6"/>
        <v>17508515.547878154</v>
      </c>
      <c r="F49" s="6">
        <f t="shared" si="6"/>
        <v>13225047.546634112</v>
      </c>
      <c r="G49" s="25">
        <f t="shared" si="6"/>
        <v>13225047.546634112</v>
      </c>
      <c r="H49" s="26">
        <f t="shared" si="6"/>
        <v>-5856394.08424712</v>
      </c>
      <c r="I49" s="24">
        <f t="shared" si="6"/>
        <v>15173496.516769052</v>
      </c>
      <c r="J49" s="6">
        <f t="shared" si="6"/>
        <v>15367392.456458192</v>
      </c>
      <c r="K49" s="25">
        <f t="shared" si="6"/>
        <v>14456272.26813887</v>
      </c>
    </row>
    <row r="50" spans="1:11" ht="13.5">
      <c r="A50" s="34" t="s">
        <v>51</v>
      </c>
      <c r="B50" s="7">
        <f>+B48-B49</f>
        <v>56625124.51445195</v>
      </c>
      <c r="C50" s="7">
        <f aca="true" t="shared" si="7" ref="C50:K50">+C48-C49</f>
        <v>154422221.936562</v>
      </c>
      <c r="D50" s="64">
        <f t="shared" si="7"/>
        <v>123820710.08742818</v>
      </c>
      <c r="E50" s="65">
        <f t="shared" si="7"/>
        <v>143417828.45212185</v>
      </c>
      <c r="F50" s="7">
        <f t="shared" si="7"/>
        <v>114877813.45336589</v>
      </c>
      <c r="G50" s="66">
        <f t="shared" si="7"/>
        <v>114877813.45336589</v>
      </c>
      <c r="H50" s="67">
        <f t="shared" si="7"/>
        <v>74501811.08424711</v>
      </c>
      <c r="I50" s="65">
        <f t="shared" si="7"/>
        <v>109140457.48323095</v>
      </c>
      <c r="J50" s="7">
        <f t="shared" si="7"/>
        <v>105453063.5435418</v>
      </c>
      <c r="K50" s="66">
        <f t="shared" si="7"/>
        <v>106625597.73186113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853895411</v>
      </c>
      <c r="C53" s="6">
        <v>803262378</v>
      </c>
      <c r="D53" s="23">
        <v>826176684</v>
      </c>
      <c r="E53" s="24">
        <v>900000000</v>
      </c>
      <c r="F53" s="6">
        <v>18848334</v>
      </c>
      <c r="G53" s="25">
        <v>18848334</v>
      </c>
      <c r="H53" s="26">
        <v>110927073</v>
      </c>
      <c r="I53" s="24">
        <v>838899999</v>
      </c>
      <c r="J53" s="6">
        <v>852715000</v>
      </c>
      <c r="K53" s="25">
        <v>863290000</v>
      </c>
    </row>
    <row r="54" spans="1:11" ht="13.5">
      <c r="A54" s="22" t="s">
        <v>101</v>
      </c>
      <c r="B54" s="6">
        <v>40721576</v>
      </c>
      <c r="C54" s="6">
        <v>41399062</v>
      </c>
      <c r="D54" s="23">
        <v>46756190</v>
      </c>
      <c r="E54" s="24">
        <v>45000000</v>
      </c>
      <c r="F54" s="6">
        <v>45000000</v>
      </c>
      <c r="G54" s="25">
        <v>45000000</v>
      </c>
      <c r="H54" s="26">
        <v>0</v>
      </c>
      <c r="I54" s="24">
        <v>47700000</v>
      </c>
      <c r="J54" s="6">
        <v>50562000</v>
      </c>
      <c r="K54" s="25">
        <v>53595720</v>
      </c>
    </row>
    <row r="55" spans="1:11" ht="13.5">
      <c r="A55" s="22" t="s">
        <v>54</v>
      </c>
      <c r="B55" s="6">
        <v>0</v>
      </c>
      <c r="C55" s="6">
        <v>12776711</v>
      </c>
      <c r="D55" s="23">
        <v>0</v>
      </c>
      <c r="E55" s="24">
        <v>18620000</v>
      </c>
      <c r="F55" s="6">
        <v>0</v>
      </c>
      <c r="G55" s="25">
        <v>0</v>
      </c>
      <c r="H55" s="26">
        <v>513299</v>
      </c>
      <c r="I55" s="24">
        <v>5000000</v>
      </c>
      <c r="J55" s="6">
        <v>3680000</v>
      </c>
      <c r="K55" s="25">
        <v>5350000</v>
      </c>
    </row>
    <row r="56" spans="1:11" ht="13.5">
      <c r="A56" s="22" t="s">
        <v>55</v>
      </c>
      <c r="B56" s="6">
        <v>7894000</v>
      </c>
      <c r="C56" s="6">
        <v>7879034</v>
      </c>
      <c r="D56" s="23">
        <v>6838645</v>
      </c>
      <c r="E56" s="24">
        <v>10853969</v>
      </c>
      <c r="F56" s="6">
        <v>0</v>
      </c>
      <c r="G56" s="25">
        <v>0</v>
      </c>
      <c r="H56" s="26">
        <v>0</v>
      </c>
      <c r="I56" s="24">
        <v>12213784</v>
      </c>
      <c r="J56" s="6">
        <v>12217883</v>
      </c>
      <c r="K56" s="25">
        <v>12963188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1679622</v>
      </c>
      <c r="E59" s="24">
        <v>0</v>
      </c>
      <c r="F59" s="6">
        <v>1199994</v>
      </c>
      <c r="G59" s="25">
        <v>1199994</v>
      </c>
      <c r="H59" s="26">
        <v>1803081</v>
      </c>
      <c r="I59" s="24">
        <v>1803081</v>
      </c>
      <c r="J59" s="6">
        <v>1911265</v>
      </c>
      <c r="K59" s="25">
        <v>2025941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1679622</v>
      </c>
      <c r="F60" s="6">
        <v>1679622</v>
      </c>
      <c r="G60" s="25">
        <v>1679622</v>
      </c>
      <c r="H60" s="26">
        <v>1199994</v>
      </c>
      <c r="I60" s="24">
        <v>1803081</v>
      </c>
      <c r="J60" s="6">
        <v>1911265</v>
      </c>
      <c r="K60" s="25">
        <v>2025941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928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0.868674557937226</v>
      </c>
      <c r="C70" s="5">
        <f aca="true" t="shared" si="8" ref="C70:K70">IF(ISERROR(C71/C72),0,(C71/C72))</f>
        <v>0.6901388530179771</v>
      </c>
      <c r="D70" s="5">
        <f t="shared" si="8"/>
        <v>0.7707708067412212</v>
      </c>
      <c r="E70" s="5">
        <f t="shared" si="8"/>
        <v>0.8032673018614945</v>
      </c>
      <c r="F70" s="5">
        <f t="shared" si="8"/>
        <v>0.9562483019059246</v>
      </c>
      <c r="G70" s="5">
        <f t="shared" si="8"/>
        <v>0.9562483019059246</v>
      </c>
      <c r="H70" s="5">
        <f t="shared" si="8"/>
        <v>0.9400949760321318</v>
      </c>
      <c r="I70" s="5">
        <f t="shared" si="8"/>
        <v>0.7540032747857895</v>
      </c>
      <c r="J70" s="5">
        <f t="shared" si="8"/>
        <v>0.7539002218688767</v>
      </c>
      <c r="K70" s="5">
        <f t="shared" si="8"/>
        <v>0.7537965991204469</v>
      </c>
    </row>
    <row r="71" spans="1:11" ht="12.75" hidden="1">
      <c r="A71" s="1" t="s">
        <v>107</v>
      </c>
      <c r="B71" s="1">
        <f>+B83</f>
        <v>78165187</v>
      </c>
      <c r="C71" s="1">
        <f aca="true" t="shared" si="9" ref="C71:K71">+C83</f>
        <v>62418857</v>
      </c>
      <c r="D71" s="1">
        <f t="shared" si="9"/>
        <v>74257608</v>
      </c>
      <c r="E71" s="1">
        <f t="shared" si="9"/>
        <v>86220504</v>
      </c>
      <c r="F71" s="1">
        <f t="shared" si="9"/>
        <v>102641064</v>
      </c>
      <c r="G71" s="1">
        <f t="shared" si="9"/>
        <v>102641064</v>
      </c>
      <c r="H71" s="1">
        <f t="shared" si="9"/>
        <v>98267686</v>
      </c>
      <c r="I71" s="1">
        <f t="shared" si="9"/>
        <v>80402959</v>
      </c>
      <c r="J71" s="1">
        <f t="shared" si="9"/>
        <v>84572355</v>
      </c>
      <c r="K71" s="1">
        <f t="shared" si="9"/>
        <v>88957887</v>
      </c>
    </row>
    <row r="72" spans="1:11" ht="12.75" hidden="1">
      <c r="A72" s="1" t="s">
        <v>108</v>
      </c>
      <c r="B72" s="1">
        <f>+B77</f>
        <v>89982130</v>
      </c>
      <c r="C72" s="1">
        <f aca="true" t="shared" si="10" ref="C72:K72">+C77</f>
        <v>90443911</v>
      </c>
      <c r="D72" s="1">
        <f t="shared" si="10"/>
        <v>96342009</v>
      </c>
      <c r="E72" s="1">
        <f t="shared" si="10"/>
        <v>107337251</v>
      </c>
      <c r="F72" s="1">
        <f t="shared" si="10"/>
        <v>107337251</v>
      </c>
      <c r="G72" s="1">
        <f t="shared" si="10"/>
        <v>107337251</v>
      </c>
      <c r="H72" s="1">
        <f t="shared" si="10"/>
        <v>104529530</v>
      </c>
      <c r="I72" s="1">
        <f t="shared" si="10"/>
        <v>106634761</v>
      </c>
      <c r="J72" s="1">
        <f t="shared" si="10"/>
        <v>112179772</v>
      </c>
      <c r="K72" s="1">
        <f t="shared" si="10"/>
        <v>118013118</v>
      </c>
    </row>
    <row r="73" spans="1:11" ht="12.75" hidden="1">
      <c r="A73" s="1" t="s">
        <v>109</v>
      </c>
      <c r="B73" s="1">
        <f>+B74</f>
        <v>28660081.499999996</v>
      </c>
      <c r="C73" s="1">
        <f aca="true" t="shared" si="11" ref="C73:K73">+(C78+C80+C81+C82)-(B78+B80+B81+B82)</f>
        <v>25832030</v>
      </c>
      <c r="D73" s="1">
        <f t="shared" si="11"/>
        <v>7066091</v>
      </c>
      <c r="E73" s="1">
        <f t="shared" si="11"/>
        <v>-28668157</v>
      </c>
      <c r="F73" s="1">
        <f>+(F78+F80+F81+F82)-(D78+D80+D81+D82)</f>
        <v>-28668157</v>
      </c>
      <c r="G73" s="1">
        <f>+(G78+G80+G81+G82)-(D78+D80+D81+D82)</f>
        <v>-28668157</v>
      </c>
      <c r="H73" s="1">
        <f>+(H78+H80+H81+H82)-(D78+D80+D81+D82)</f>
        <v>-11587265</v>
      </c>
      <c r="I73" s="1">
        <f>+(I78+I80+I81+I82)-(E78+E80+E81+E82)</f>
        <v>3600000</v>
      </c>
      <c r="J73" s="1">
        <f t="shared" si="11"/>
        <v>2400000</v>
      </c>
      <c r="K73" s="1">
        <f t="shared" si="11"/>
        <v>2540000</v>
      </c>
    </row>
    <row r="74" spans="1:11" ht="12.75" hidden="1">
      <c r="A74" s="1" t="s">
        <v>110</v>
      </c>
      <c r="B74" s="1">
        <f>+TREND(C74:E74)</f>
        <v>28660081.499999996</v>
      </c>
      <c r="C74" s="1">
        <f>+C73</f>
        <v>25832030</v>
      </c>
      <c r="D74" s="1">
        <f aca="true" t="shared" si="12" ref="D74:K74">+D73</f>
        <v>7066091</v>
      </c>
      <c r="E74" s="1">
        <f t="shared" si="12"/>
        <v>-28668157</v>
      </c>
      <c r="F74" s="1">
        <f t="shared" si="12"/>
        <v>-28668157</v>
      </c>
      <c r="G74" s="1">
        <f t="shared" si="12"/>
        <v>-28668157</v>
      </c>
      <c r="H74" s="1">
        <f t="shared" si="12"/>
        <v>-11587265</v>
      </c>
      <c r="I74" s="1">
        <f t="shared" si="12"/>
        <v>3600000</v>
      </c>
      <c r="J74" s="1">
        <f t="shared" si="12"/>
        <v>2400000</v>
      </c>
      <c r="K74" s="1">
        <f t="shared" si="12"/>
        <v>2540000</v>
      </c>
    </row>
    <row r="75" spans="1:11" ht="12.75" hidden="1">
      <c r="A75" s="1" t="s">
        <v>111</v>
      </c>
      <c r="B75" s="1">
        <f>+B84-(((B80+B81+B78)*B70)-B79)</f>
        <v>25241700.485548053</v>
      </c>
      <c r="C75" s="1">
        <f aca="true" t="shared" si="13" ref="C75:K75">+C84-(((C80+C81+C78)*C70)-C79)</f>
        <v>16729019.063438006</v>
      </c>
      <c r="D75" s="1">
        <f t="shared" si="13"/>
        <v>925629.9125718176</v>
      </c>
      <c r="E75" s="1">
        <f t="shared" si="13"/>
        <v>17508515.547878154</v>
      </c>
      <c r="F75" s="1">
        <f t="shared" si="13"/>
        <v>13225047.546634112</v>
      </c>
      <c r="G75" s="1">
        <f t="shared" si="13"/>
        <v>13225047.546634112</v>
      </c>
      <c r="H75" s="1">
        <f t="shared" si="13"/>
        <v>-5856394.08424712</v>
      </c>
      <c r="I75" s="1">
        <f t="shared" si="13"/>
        <v>15173496.516769052</v>
      </c>
      <c r="J75" s="1">
        <f t="shared" si="13"/>
        <v>15367392.456458192</v>
      </c>
      <c r="K75" s="1">
        <f t="shared" si="13"/>
        <v>14456272.26813887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89982130</v>
      </c>
      <c r="C77" s="3">
        <v>90443911</v>
      </c>
      <c r="D77" s="3">
        <v>96342009</v>
      </c>
      <c r="E77" s="3">
        <v>107337251</v>
      </c>
      <c r="F77" s="3">
        <v>107337251</v>
      </c>
      <c r="G77" s="3">
        <v>107337251</v>
      </c>
      <c r="H77" s="3">
        <v>104529530</v>
      </c>
      <c r="I77" s="3">
        <v>106634761</v>
      </c>
      <c r="J77" s="3">
        <v>112179772</v>
      </c>
      <c r="K77" s="3">
        <v>118013118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45890126</v>
      </c>
      <c r="C79" s="3">
        <v>50961332</v>
      </c>
      <c r="D79" s="3">
        <v>44603791</v>
      </c>
      <c r="E79" s="3">
        <v>40000000</v>
      </c>
      <c r="F79" s="3">
        <v>40000000</v>
      </c>
      <c r="G79" s="3">
        <v>40000000</v>
      </c>
      <c r="H79" s="3">
        <v>36523926</v>
      </c>
      <c r="I79" s="3">
        <v>39000000</v>
      </c>
      <c r="J79" s="3">
        <v>41000000</v>
      </c>
      <c r="K79" s="3">
        <v>42000000</v>
      </c>
    </row>
    <row r="80" spans="1:11" ht="12.75" hidden="1">
      <c r="A80" s="2" t="s">
        <v>67</v>
      </c>
      <c r="B80" s="3">
        <v>5236458</v>
      </c>
      <c r="C80" s="3">
        <v>9399366</v>
      </c>
      <c r="D80" s="3">
        <v>13214703</v>
      </c>
      <c r="E80" s="3">
        <v>8000000</v>
      </c>
      <c r="F80" s="3">
        <v>8000000</v>
      </c>
      <c r="G80" s="3">
        <v>8000000</v>
      </c>
      <c r="H80" s="3">
        <v>15949862</v>
      </c>
      <c r="I80" s="3">
        <v>8600000</v>
      </c>
      <c r="J80" s="3">
        <v>9000000</v>
      </c>
      <c r="K80" s="3">
        <v>10000000</v>
      </c>
    </row>
    <row r="81" spans="1:11" ht="12.75" hidden="1">
      <c r="A81" s="2" t="s">
        <v>68</v>
      </c>
      <c r="B81" s="3">
        <v>18533578</v>
      </c>
      <c r="C81" s="3">
        <v>40202700</v>
      </c>
      <c r="D81" s="3">
        <v>43453454</v>
      </c>
      <c r="E81" s="3">
        <v>20000000</v>
      </c>
      <c r="F81" s="3">
        <v>20000000</v>
      </c>
      <c r="G81" s="3">
        <v>20000000</v>
      </c>
      <c r="H81" s="3">
        <v>29131030</v>
      </c>
      <c r="I81" s="3">
        <v>23000000</v>
      </c>
      <c r="J81" s="3">
        <v>25000000</v>
      </c>
      <c r="K81" s="3">
        <v>26540000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78165187</v>
      </c>
      <c r="C83" s="3">
        <v>62418857</v>
      </c>
      <c r="D83" s="3">
        <v>74257608</v>
      </c>
      <c r="E83" s="3">
        <v>86220504</v>
      </c>
      <c r="F83" s="3">
        <v>102641064</v>
      </c>
      <c r="G83" s="3">
        <v>102641064</v>
      </c>
      <c r="H83" s="3">
        <v>98267686</v>
      </c>
      <c r="I83" s="3">
        <v>80402959</v>
      </c>
      <c r="J83" s="3">
        <v>84572355</v>
      </c>
      <c r="K83" s="3">
        <v>88957887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19271378</v>
      </c>
      <c r="C5" s="6">
        <v>22395062</v>
      </c>
      <c r="D5" s="23">
        <v>25814661</v>
      </c>
      <c r="E5" s="24">
        <v>26471732</v>
      </c>
      <c r="F5" s="6">
        <v>34805392</v>
      </c>
      <c r="G5" s="25">
        <v>34805392</v>
      </c>
      <c r="H5" s="26">
        <v>29098531</v>
      </c>
      <c r="I5" s="24">
        <v>36650073</v>
      </c>
      <c r="J5" s="6">
        <v>38629177</v>
      </c>
      <c r="K5" s="25">
        <v>40753782</v>
      </c>
    </row>
    <row r="6" spans="1:11" ht="13.5">
      <c r="A6" s="22" t="s">
        <v>18</v>
      </c>
      <c r="B6" s="6">
        <v>59178598</v>
      </c>
      <c r="C6" s="6">
        <v>68787522</v>
      </c>
      <c r="D6" s="23">
        <v>77250735</v>
      </c>
      <c r="E6" s="24">
        <v>89821777</v>
      </c>
      <c r="F6" s="6">
        <v>92821788</v>
      </c>
      <c r="G6" s="25">
        <v>92821788</v>
      </c>
      <c r="H6" s="26">
        <v>75394277</v>
      </c>
      <c r="I6" s="24">
        <v>101546076</v>
      </c>
      <c r="J6" s="6">
        <v>108458325</v>
      </c>
      <c r="K6" s="25">
        <v>116095628</v>
      </c>
    </row>
    <row r="7" spans="1:11" ht="13.5">
      <c r="A7" s="22" t="s">
        <v>19</v>
      </c>
      <c r="B7" s="6">
        <v>3965150</v>
      </c>
      <c r="C7" s="6">
        <v>4290304</v>
      </c>
      <c r="D7" s="23">
        <v>2889230</v>
      </c>
      <c r="E7" s="24">
        <v>3701471</v>
      </c>
      <c r="F7" s="6">
        <v>2500001</v>
      </c>
      <c r="G7" s="25">
        <v>2500001</v>
      </c>
      <c r="H7" s="26">
        <v>2927874</v>
      </c>
      <c r="I7" s="24">
        <v>3000000</v>
      </c>
      <c r="J7" s="6">
        <v>3162000</v>
      </c>
      <c r="K7" s="25">
        <v>3335910</v>
      </c>
    </row>
    <row r="8" spans="1:11" ht="13.5">
      <c r="A8" s="22" t="s">
        <v>20</v>
      </c>
      <c r="B8" s="6">
        <v>170641000</v>
      </c>
      <c r="C8" s="6">
        <v>216652000</v>
      </c>
      <c r="D8" s="23">
        <v>213105000</v>
      </c>
      <c r="E8" s="24">
        <v>226163001</v>
      </c>
      <c r="F8" s="6">
        <v>226163028</v>
      </c>
      <c r="G8" s="25">
        <v>226163028</v>
      </c>
      <c r="H8" s="26">
        <v>226164864</v>
      </c>
      <c r="I8" s="24">
        <v>245278001</v>
      </c>
      <c r="J8" s="6">
        <v>269940000</v>
      </c>
      <c r="K8" s="25">
        <v>293775000</v>
      </c>
    </row>
    <row r="9" spans="1:11" ht="13.5">
      <c r="A9" s="22" t="s">
        <v>21</v>
      </c>
      <c r="B9" s="6">
        <v>22962492</v>
      </c>
      <c r="C9" s="6">
        <v>18177751</v>
      </c>
      <c r="D9" s="23">
        <v>72025732</v>
      </c>
      <c r="E9" s="24">
        <v>45864771</v>
      </c>
      <c r="F9" s="6">
        <v>88453715</v>
      </c>
      <c r="G9" s="25">
        <v>88453715</v>
      </c>
      <c r="H9" s="26">
        <v>105116694</v>
      </c>
      <c r="I9" s="24">
        <v>90309333</v>
      </c>
      <c r="J9" s="6">
        <v>95186037</v>
      </c>
      <c r="K9" s="25">
        <v>100421270</v>
      </c>
    </row>
    <row r="10" spans="1:11" ht="25.5">
      <c r="A10" s="27" t="s">
        <v>100</v>
      </c>
      <c r="B10" s="28">
        <f>SUM(B5:B9)</f>
        <v>276018618</v>
      </c>
      <c r="C10" s="29">
        <f aca="true" t="shared" si="0" ref="C10:K10">SUM(C5:C9)</f>
        <v>330302639</v>
      </c>
      <c r="D10" s="30">
        <f t="shared" si="0"/>
        <v>391085358</v>
      </c>
      <c r="E10" s="28">
        <f t="shared" si="0"/>
        <v>392022752</v>
      </c>
      <c r="F10" s="29">
        <f t="shared" si="0"/>
        <v>444743924</v>
      </c>
      <c r="G10" s="31">
        <f t="shared" si="0"/>
        <v>444743924</v>
      </c>
      <c r="H10" s="32">
        <f t="shared" si="0"/>
        <v>438702240</v>
      </c>
      <c r="I10" s="28">
        <f t="shared" si="0"/>
        <v>476783483</v>
      </c>
      <c r="J10" s="29">
        <f t="shared" si="0"/>
        <v>515375539</v>
      </c>
      <c r="K10" s="31">
        <f t="shared" si="0"/>
        <v>554381590</v>
      </c>
    </row>
    <row r="11" spans="1:11" ht="13.5">
      <c r="A11" s="22" t="s">
        <v>22</v>
      </c>
      <c r="B11" s="6">
        <v>102669168</v>
      </c>
      <c r="C11" s="6">
        <v>112150611</v>
      </c>
      <c r="D11" s="23">
        <v>117780736</v>
      </c>
      <c r="E11" s="24">
        <v>123460143</v>
      </c>
      <c r="F11" s="6">
        <v>126137196</v>
      </c>
      <c r="G11" s="25">
        <v>126137196</v>
      </c>
      <c r="H11" s="26">
        <v>120826367</v>
      </c>
      <c r="I11" s="24">
        <v>134148576</v>
      </c>
      <c r="J11" s="6">
        <v>142723444</v>
      </c>
      <c r="K11" s="25">
        <v>152000468</v>
      </c>
    </row>
    <row r="12" spans="1:11" ht="13.5">
      <c r="A12" s="22" t="s">
        <v>23</v>
      </c>
      <c r="B12" s="6">
        <v>18843915</v>
      </c>
      <c r="C12" s="6">
        <v>19060569</v>
      </c>
      <c r="D12" s="23">
        <v>20297858</v>
      </c>
      <c r="E12" s="24">
        <v>22112835</v>
      </c>
      <c r="F12" s="6">
        <v>23430264</v>
      </c>
      <c r="G12" s="25">
        <v>23430264</v>
      </c>
      <c r="H12" s="26">
        <v>22433458</v>
      </c>
      <c r="I12" s="24">
        <v>25070360</v>
      </c>
      <c r="J12" s="6">
        <v>26674863</v>
      </c>
      <c r="K12" s="25">
        <v>28408729</v>
      </c>
    </row>
    <row r="13" spans="1:11" ht="13.5">
      <c r="A13" s="22" t="s">
        <v>101</v>
      </c>
      <c r="B13" s="6">
        <v>32042158</v>
      </c>
      <c r="C13" s="6">
        <v>49728016</v>
      </c>
      <c r="D13" s="23">
        <v>47997650</v>
      </c>
      <c r="E13" s="24">
        <v>51200000</v>
      </c>
      <c r="F13" s="6">
        <v>51200014</v>
      </c>
      <c r="G13" s="25">
        <v>51200014</v>
      </c>
      <c r="H13" s="26">
        <v>51465825</v>
      </c>
      <c r="I13" s="24">
        <v>51180557</v>
      </c>
      <c r="J13" s="6">
        <v>53944306</v>
      </c>
      <c r="K13" s="25">
        <v>56911243</v>
      </c>
    </row>
    <row r="14" spans="1:11" ht="13.5">
      <c r="A14" s="22" t="s">
        <v>24</v>
      </c>
      <c r="B14" s="6">
        <v>0</v>
      </c>
      <c r="C14" s="6">
        <v>2141105</v>
      </c>
      <c r="D14" s="23">
        <v>1426148</v>
      </c>
      <c r="E14" s="24">
        <v>3124140</v>
      </c>
      <c r="F14" s="6">
        <v>2124140</v>
      </c>
      <c r="G14" s="25">
        <v>2124140</v>
      </c>
      <c r="H14" s="26">
        <v>7221255</v>
      </c>
      <c r="I14" s="24">
        <v>2500000</v>
      </c>
      <c r="J14" s="6">
        <v>2300000</v>
      </c>
      <c r="K14" s="25">
        <v>2000000</v>
      </c>
    </row>
    <row r="15" spans="1:11" ht="13.5">
      <c r="A15" s="22" t="s">
        <v>25</v>
      </c>
      <c r="B15" s="6">
        <v>53540107</v>
      </c>
      <c r="C15" s="6">
        <v>69966196</v>
      </c>
      <c r="D15" s="23">
        <v>78602573</v>
      </c>
      <c r="E15" s="24">
        <v>82662072</v>
      </c>
      <c r="F15" s="6">
        <v>81985916</v>
      </c>
      <c r="G15" s="25">
        <v>81985916</v>
      </c>
      <c r="H15" s="26">
        <v>78407539</v>
      </c>
      <c r="I15" s="24">
        <v>97093458</v>
      </c>
      <c r="J15" s="6">
        <v>102336503</v>
      </c>
      <c r="K15" s="25">
        <v>107965010</v>
      </c>
    </row>
    <row r="16" spans="1:11" ht="13.5">
      <c r="A16" s="33" t="s">
        <v>26</v>
      </c>
      <c r="B16" s="6">
        <v>1831579</v>
      </c>
      <c r="C16" s="6">
        <v>1279474</v>
      </c>
      <c r="D16" s="23">
        <v>707968</v>
      </c>
      <c r="E16" s="24">
        <v>3723680</v>
      </c>
      <c r="F16" s="6">
        <v>3723684</v>
      </c>
      <c r="G16" s="25">
        <v>3723684</v>
      </c>
      <c r="H16" s="26">
        <v>10304579</v>
      </c>
      <c r="I16" s="24">
        <v>4403972</v>
      </c>
      <c r="J16" s="6">
        <v>4641787</v>
      </c>
      <c r="K16" s="25">
        <v>4897085</v>
      </c>
    </row>
    <row r="17" spans="1:11" ht="13.5">
      <c r="A17" s="22" t="s">
        <v>27</v>
      </c>
      <c r="B17" s="6">
        <v>128685819</v>
      </c>
      <c r="C17" s="6">
        <v>114764804</v>
      </c>
      <c r="D17" s="23">
        <v>229262726</v>
      </c>
      <c r="E17" s="24">
        <v>100105264</v>
      </c>
      <c r="F17" s="6">
        <v>142530844</v>
      </c>
      <c r="G17" s="25">
        <v>142530844</v>
      </c>
      <c r="H17" s="26">
        <v>223582740</v>
      </c>
      <c r="I17" s="24">
        <v>156909367</v>
      </c>
      <c r="J17" s="6">
        <v>164223071</v>
      </c>
      <c r="K17" s="25">
        <v>173255338</v>
      </c>
    </row>
    <row r="18" spans="1:11" ht="13.5">
      <c r="A18" s="34" t="s">
        <v>28</v>
      </c>
      <c r="B18" s="35">
        <f>SUM(B11:B17)</f>
        <v>337612746</v>
      </c>
      <c r="C18" s="36">
        <f aca="true" t="shared" si="1" ref="C18:K18">SUM(C11:C17)</f>
        <v>369090775</v>
      </c>
      <c r="D18" s="37">
        <f t="shared" si="1"/>
        <v>496075659</v>
      </c>
      <c r="E18" s="35">
        <f t="shared" si="1"/>
        <v>386388134</v>
      </c>
      <c r="F18" s="36">
        <f t="shared" si="1"/>
        <v>431132058</v>
      </c>
      <c r="G18" s="38">
        <f t="shared" si="1"/>
        <v>431132058</v>
      </c>
      <c r="H18" s="39">
        <f t="shared" si="1"/>
        <v>514241763</v>
      </c>
      <c r="I18" s="35">
        <f t="shared" si="1"/>
        <v>471306290</v>
      </c>
      <c r="J18" s="36">
        <f t="shared" si="1"/>
        <v>496843974</v>
      </c>
      <c r="K18" s="38">
        <f t="shared" si="1"/>
        <v>525437873</v>
      </c>
    </row>
    <row r="19" spans="1:11" ht="13.5">
      <c r="A19" s="34" t="s">
        <v>29</v>
      </c>
      <c r="B19" s="40">
        <f>+B10-B18</f>
        <v>-61594128</v>
      </c>
      <c r="C19" s="41">
        <f aca="true" t="shared" si="2" ref="C19:K19">+C10-C18</f>
        <v>-38788136</v>
      </c>
      <c r="D19" s="42">
        <f t="shared" si="2"/>
        <v>-104990301</v>
      </c>
      <c r="E19" s="40">
        <f t="shared" si="2"/>
        <v>5634618</v>
      </c>
      <c r="F19" s="41">
        <f t="shared" si="2"/>
        <v>13611866</v>
      </c>
      <c r="G19" s="43">
        <f t="shared" si="2"/>
        <v>13611866</v>
      </c>
      <c r="H19" s="44">
        <f t="shared" si="2"/>
        <v>-75539523</v>
      </c>
      <c r="I19" s="40">
        <f t="shared" si="2"/>
        <v>5477193</v>
      </c>
      <c r="J19" s="41">
        <f t="shared" si="2"/>
        <v>18531565</v>
      </c>
      <c r="K19" s="43">
        <f t="shared" si="2"/>
        <v>28943717</v>
      </c>
    </row>
    <row r="20" spans="1:11" ht="13.5">
      <c r="A20" s="22" t="s">
        <v>30</v>
      </c>
      <c r="B20" s="24">
        <v>58967474</v>
      </c>
      <c r="C20" s="6">
        <v>77188422</v>
      </c>
      <c r="D20" s="23">
        <v>68930154</v>
      </c>
      <c r="E20" s="24">
        <v>70860000</v>
      </c>
      <c r="F20" s="6">
        <v>91349319</v>
      </c>
      <c r="G20" s="25">
        <v>91349319</v>
      </c>
      <c r="H20" s="26">
        <v>97486375</v>
      </c>
      <c r="I20" s="24">
        <v>63830000</v>
      </c>
      <c r="J20" s="6">
        <v>67721000</v>
      </c>
      <c r="K20" s="25">
        <v>70734000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-2626654</v>
      </c>
      <c r="C22" s="52">
        <f aca="true" t="shared" si="3" ref="C22:K22">SUM(C19:C21)</f>
        <v>38400286</v>
      </c>
      <c r="D22" s="53">
        <f t="shared" si="3"/>
        <v>-36060147</v>
      </c>
      <c r="E22" s="51">
        <f t="shared" si="3"/>
        <v>76494618</v>
      </c>
      <c r="F22" s="52">
        <f t="shared" si="3"/>
        <v>104961185</v>
      </c>
      <c r="G22" s="54">
        <f t="shared" si="3"/>
        <v>104961185</v>
      </c>
      <c r="H22" s="55">
        <f t="shared" si="3"/>
        <v>21946852</v>
      </c>
      <c r="I22" s="51">
        <f t="shared" si="3"/>
        <v>69307193</v>
      </c>
      <c r="J22" s="52">
        <f t="shared" si="3"/>
        <v>86252565</v>
      </c>
      <c r="K22" s="54">
        <f t="shared" si="3"/>
        <v>99677717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-2626654</v>
      </c>
      <c r="C24" s="41">
        <f aca="true" t="shared" si="4" ref="C24:K24">SUM(C22:C23)</f>
        <v>38400286</v>
      </c>
      <c r="D24" s="42">
        <f t="shared" si="4"/>
        <v>-36060147</v>
      </c>
      <c r="E24" s="40">
        <f t="shared" si="4"/>
        <v>76494618</v>
      </c>
      <c r="F24" s="41">
        <f t="shared" si="4"/>
        <v>104961185</v>
      </c>
      <c r="G24" s="43">
        <f t="shared" si="4"/>
        <v>104961185</v>
      </c>
      <c r="H24" s="44">
        <f t="shared" si="4"/>
        <v>21946852</v>
      </c>
      <c r="I24" s="40">
        <f t="shared" si="4"/>
        <v>69307193</v>
      </c>
      <c r="J24" s="41">
        <f t="shared" si="4"/>
        <v>86252565</v>
      </c>
      <c r="K24" s="43">
        <f t="shared" si="4"/>
        <v>99677717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72211562</v>
      </c>
      <c r="C27" s="7">
        <v>108388067</v>
      </c>
      <c r="D27" s="64">
        <v>80664683</v>
      </c>
      <c r="E27" s="65">
        <v>77301755</v>
      </c>
      <c r="F27" s="7">
        <v>104559899</v>
      </c>
      <c r="G27" s="66">
        <v>104559899</v>
      </c>
      <c r="H27" s="67">
        <v>108653530</v>
      </c>
      <c r="I27" s="65">
        <v>75868904</v>
      </c>
      <c r="J27" s="7">
        <v>85122608</v>
      </c>
      <c r="K27" s="66">
        <v>84646956</v>
      </c>
    </row>
    <row r="28" spans="1:11" ht="13.5">
      <c r="A28" s="68" t="s">
        <v>30</v>
      </c>
      <c r="B28" s="6">
        <v>51461581</v>
      </c>
      <c r="C28" s="6">
        <v>77188424</v>
      </c>
      <c r="D28" s="23">
        <v>68894845</v>
      </c>
      <c r="E28" s="24">
        <v>62157895</v>
      </c>
      <c r="F28" s="6">
        <v>80130602</v>
      </c>
      <c r="G28" s="25">
        <v>80130602</v>
      </c>
      <c r="H28" s="26">
        <v>88063254</v>
      </c>
      <c r="I28" s="24">
        <v>55504348</v>
      </c>
      <c r="J28" s="6">
        <v>58887826</v>
      </c>
      <c r="K28" s="25">
        <v>61507826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20749981</v>
      </c>
      <c r="C31" s="6">
        <v>31199642</v>
      </c>
      <c r="D31" s="23">
        <v>11769838</v>
      </c>
      <c r="E31" s="24">
        <v>15143859</v>
      </c>
      <c r="F31" s="6">
        <v>24429297</v>
      </c>
      <c r="G31" s="25">
        <v>24429297</v>
      </c>
      <c r="H31" s="26">
        <v>20590277</v>
      </c>
      <c r="I31" s="24">
        <v>20364556</v>
      </c>
      <c r="J31" s="6">
        <v>26234782</v>
      </c>
      <c r="K31" s="25">
        <v>23139130</v>
      </c>
    </row>
    <row r="32" spans="1:11" ht="13.5">
      <c r="A32" s="34" t="s">
        <v>36</v>
      </c>
      <c r="B32" s="7">
        <f>SUM(B28:B31)</f>
        <v>72211562</v>
      </c>
      <c r="C32" s="7">
        <f aca="true" t="shared" si="5" ref="C32:K32">SUM(C28:C31)</f>
        <v>108388066</v>
      </c>
      <c r="D32" s="64">
        <f t="shared" si="5"/>
        <v>80664683</v>
      </c>
      <c r="E32" s="65">
        <f t="shared" si="5"/>
        <v>77301754</v>
      </c>
      <c r="F32" s="7">
        <f t="shared" si="5"/>
        <v>104559899</v>
      </c>
      <c r="G32" s="66">
        <f t="shared" si="5"/>
        <v>104559899</v>
      </c>
      <c r="H32" s="67">
        <f t="shared" si="5"/>
        <v>108653531</v>
      </c>
      <c r="I32" s="65">
        <f t="shared" si="5"/>
        <v>75868904</v>
      </c>
      <c r="J32" s="7">
        <f t="shared" si="5"/>
        <v>85122608</v>
      </c>
      <c r="K32" s="66">
        <f t="shared" si="5"/>
        <v>84646956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78137611</v>
      </c>
      <c r="C35" s="6">
        <v>58123708</v>
      </c>
      <c r="D35" s="23">
        <v>87617554</v>
      </c>
      <c r="E35" s="24">
        <v>107613835</v>
      </c>
      <c r="F35" s="6">
        <v>92913835</v>
      </c>
      <c r="G35" s="25">
        <v>92913835</v>
      </c>
      <c r="H35" s="26">
        <v>53715102</v>
      </c>
      <c r="I35" s="24">
        <v>120844778</v>
      </c>
      <c r="J35" s="6">
        <v>153340016</v>
      </c>
      <c r="K35" s="25">
        <v>172725705</v>
      </c>
    </row>
    <row r="36" spans="1:11" ht="13.5">
      <c r="A36" s="22" t="s">
        <v>39</v>
      </c>
      <c r="B36" s="6">
        <v>830214994</v>
      </c>
      <c r="C36" s="6">
        <v>979291813</v>
      </c>
      <c r="D36" s="23">
        <v>1006770340</v>
      </c>
      <c r="E36" s="24">
        <v>1066797219</v>
      </c>
      <c r="F36" s="6">
        <v>1026670605</v>
      </c>
      <c r="G36" s="25">
        <v>1026670605</v>
      </c>
      <c r="H36" s="26">
        <v>1026698331</v>
      </c>
      <c r="I36" s="24">
        <v>1083492227</v>
      </c>
      <c r="J36" s="6">
        <v>1118641616</v>
      </c>
      <c r="K36" s="25">
        <v>1150738955</v>
      </c>
    </row>
    <row r="37" spans="1:11" ht="13.5">
      <c r="A37" s="22" t="s">
        <v>40</v>
      </c>
      <c r="B37" s="6">
        <v>68432135</v>
      </c>
      <c r="C37" s="6">
        <v>69263087</v>
      </c>
      <c r="D37" s="23">
        <v>99680468</v>
      </c>
      <c r="E37" s="24">
        <v>60491164</v>
      </c>
      <c r="F37" s="6">
        <v>62491164</v>
      </c>
      <c r="G37" s="25">
        <v>62491164</v>
      </c>
      <c r="H37" s="26">
        <v>90774656</v>
      </c>
      <c r="I37" s="24">
        <v>73138250</v>
      </c>
      <c r="J37" s="6">
        <v>85587150</v>
      </c>
      <c r="K37" s="25">
        <v>93532877</v>
      </c>
    </row>
    <row r="38" spans="1:11" ht="13.5">
      <c r="A38" s="22" t="s">
        <v>41</v>
      </c>
      <c r="B38" s="6">
        <v>79033156</v>
      </c>
      <c r="C38" s="6">
        <v>95864926</v>
      </c>
      <c r="D38" s="23">
        <v>89811211</v>
      </c>
      <c r="E38" s="24">
        <v>98733000</v>
      </c>
      <c r="F38" s="6">
        <v>106433000</v>
      </c>
      <c r="G38" s="25">
        <v>106433000</v>
      </c>
      <c r="H38" s="26">
        <v>93954731</v>
      </c>
      <c r="I38" s="24">
        <v>116628789</v>
      </c>
      <c r="J38" s="6">
        <v>106083227</v>
      </c>
      <c r="K38" s="25">
        <v>92380000</v>
      </c>
    </row>
    <row r="39" spans="1:11" ht="13.5">
      <c r="A39" s="22" t="s">
        <v>42</v>
      </c>
      <c r="B39" s="6">
        <v>760887314</v>
      </c>
      <c r="C39" s="6">
        <v>872287508</v>
      </c>
      <c r="D39" s="23">
        <v>904896215</v>
      </c>
      <c r="E39" s="24">
        <v>1015186890</v>
      </c>
      <c r="F39" s="6">
        <v>950660276</v>
      </c>
      <c r="G39" s="25">
        <v>950660276</v>
      </c>
      <c r="H39" s="26">
        <v>895684046</v>
      </c>
      <c r="I39" s="24">
        <v>1014569966</v>
      </c>
      <c r="J39" s="6">
        <v>1080311255</v>
      </c>
      <c r="K39" s="25">
        <v>1137551783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57728236</v>
      </c>
      <c r="C42" s="6">
        <v>22789796</v>
      </c>
      <c r="D42" s="23">
        <v>98321066</v>
      </c>
      <c r="E42" s="24">
        <v>93102285</v>
      </c>
      <c r="F42" s="6">
        <v>106586792</v>
      </c>
      <c r="G42" s="25">
        <v>106586792</v>
      </c>
      <c r="H42" s="26">
        <v>100699907</v>
      </c>
      <c r="I42" s="24">
        <v>83769300</v>
      </c>
      <c r="J42" s="6">
        <v>101352747</v>
      </c>
      <c r="K42" s="25">
        <v>115441196</v>
      </c>
    </row>
    <row r="43" spans="1:11" ht="13.5">
      <c r="A43" s="22" t="s">
        <v>45</v>
      </c>
      <c r="B43" s="6">
        <v>-70368780</v>
      </c>
      <c r="C43" s="6">
        <v>-30567362</v>
      </c>
      <c r="D43" s="23">
        <v>-81193278</v>
      </c>
      <c r="E43" s="24">
        <v>-77301755</v>
      </c>
      <c r="F43" s="6">
        <v>-102522981</v>
      </c>
      <c r="G43" s="25">
        <v>-102522981</v>
      </c>
      <c r="H43" s="26">
        <v>-108653531</v>
      </c>
      <c r="I43" s="24">
        <v>-71868905</v>
      </c>
      <c r="J43" s="6">
        <v>-82622608</v>
      </c>
      <c r="K43" s="25">
        <v>-81946956</v>
      </c>
    </row>
    <row r="44" spans="1:11" ht="13.5">
      <c r="A44" s="22" t="s">
        <v>46</v>
      </c>
      <c r="B44" s="6">
        <v>2360768</v>
      </c>
      <c r="C44" s="6">
        <v>-5414929</v>
      </c>
      <c r="D44" s="23">
        <v>-8148935</v>
      </c>
      <c r="E44" s="24">
        <v>-8496647</v>
      </c>
      <c r="F44" s="6">
        <v>-9041029</v>
      </c>
      <c r="G44" s="25">
        <v>-9041029</v>
      </c>
      <c r="H44" s="26">
        <v>-6899877</v>
      </c>
      <c r="I44" s="24">
        <v>-9828996</v>
      </c>
      <c r="J44" s="6">
        <v>-13797200</v>
      </c>
      <c r="K44" s="25">
        <v>-16450627</v>
      </c>
    </row>
    <row r="45" spans="1:11" ht="13.5">
      <c r="A45" s="34" t="s">
        <v>47</v>
      </c>
      <c r="B45" s="7">
        <v>24967089</v>
      </c>
      <c r="C45" s="7">
        <v>11965225</v>
      </c>
      <c r="D45" s="64">
        <v>20944078</v>
      </c>
      <c r="E45" s="65">
        <v>32967513</v>
      </c>
      <c r="F45" s="7">
        <v>15966862</v>
      </c>
      <c r="G45" s="66">
        <v>15966862</v>
      </c>
      <c r="H45" s="67">
        <v>6194085</v>
      </c>
      <c r="I45" s="65">
        <v>18038930</v>
      </c>
      <c r="J45" s="7">
        <v>22971869</v>
      </c>
      <c r="K45" s="66">
        <v>40015482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24967089</v>
      </c>
      <c r="C48" s="6">
        <v>11965225</v>
      </c>
      <c r="D48" s="23">
        <v>20944077</v>
      </c>
      <c r="E48" s="24">
        <v>32967531</v>
      </c>
      <c r="F48" s="6">
        <v>15967531</v>
      </c>
      <c r="G48" s="25">
        <v>15967531</v>
      </c>
      <c r="H48" s="26">
        <v>6194085</v>
      </c>
      <c r="I48" s="24">
        <v>18038929</v>
      </c>
      <c r="J48" s="6">
        <v>22971867</v>
      </c>
      <c r="K48" s="25">
        <v>40015478</v>
      </c>
    </row>
    <row r="49" spans="1:11" ht="13.5">
      <c r="A49" s="22" t="s">
        <v>50</v>
      </c>
      <c r="B49" s="6">
        <f>+B75</f>
        <v>23600195.584473222</v>
      </c>
      <c r="C49" s="6">
        <f aca="true" t="shared" si="6" ref="C49:K49">+C75</f>
        <v>28275108.54651378</v>
      </c>
      <c r="D49" s="23">
        <f t="shared" si="6"/>
        <v>45956401.0979335</v>
      </c>
      <c r="E49" s="24">
        <f t="shared" si="6"/>
        <v>7404878.710149854</v>
      </c>
      <c r="F49" s="6">
        <f t="shared" si="6"/>
        <v>11175993.666964442</v>
      </c>
      <c r="G49" s="25">
        <f t="shared" si="6"/>
        <v>11175993.666964442</v>
      </c>
      <c r="H49" s="26">
        <f t="shared" si="6"/>
        <v>63542928.80292188</v>
      </c>
      <c r="I49" s="24">
        <f t="shared" si="6"/>
        <v>-1016660.7269301787</v>
      </c>
      <c r="J49" s="6">
        <f t="shared" si="6"/>
        <v>-8020409.711315706</v>
      </c>
      <c r="K49" s="25">
        <f t="shared" si="6"/>
        <v>-4339143.979416281</v>
      </c>
    </row>
    <row r="50" spans="1:11" ht="13.5">
      <c r="A50" s="34" t="s">
        <v>51</v>
      </c>
      <c r="B50" s="7">
        <f>+B48-B49</f>
        <v>1366893.4155267775</v>
      </c>
      <c r="C50" s="7">
        <f aca="true" t="shared" si="7" ref="C50:K50">+C48-C49</f>
        <v>-16309883.546513781</v>
      </c>
      <c r="D50" s="64">
        <f t="shared" si="7"/>
        <v>-25012324.0979335</v>
      </c>
      <c r="E50" s="65">
        <f t="shared" si="7"/>
        <v>25562652.289850146</v>
      </c>
      <c r="F50" s="7">
        <f t="shared" si="7"/>
        <v>4791537.333035558</v>
      </c>
      <c r="G50" s="66">
        <f t="shared" si="7"/>
        <v>4791537.333035558</v>
      </c>
      <c r="H50" s="67">
        <f t="shared" si="7"/>
        <v>-57348843.80292188</v>
      </c>
      <c r="I50" s="65">
        <f t="shared" si="7"/>
        <v>19055589.72693018</v>
      </c>
      <c r="J50" s="7">
        <f t="shared" si="7"/>
        <v>30992276.711315706</v>
      </c>
      <c r="K50" s="66">
        <f t="shared" si="7"/>
        <v>44354621.97941628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819564710</v>
      </c>
      <c r="C53" s="6">
        <v>967888156</v>
      </c>
      <c r="D53" s="23">
        <v>938646419</v>
      </c>
      <c r="E53" s="24">
        <v>1054011189</v>
      </c>
      <c r="F53" s="6">
        <v>1015321485</v>
      </c>
      <c r="G53" s="25">
        <v>1015321485</v>
      </c>
      <c r="H53" s="26">
        <v>961114964</v>
      </c>
      <c r="I53" s="24">
        <v>1070651028</v>
      </c>
      <c r="J53" s="6">
        <v>1105655418</v>
      </c>
      <c r="K53" s="25">
        <v>1137738955</v>
      </c>
    </row>
    <row r="54" spans="1:11" ht="13.5">
      <c r="A54" s="22" t="s">
        <v>101</v>
      </c>
      <c r="B54" s="6">
        <v>32042158</v>
      </c>
      <c r="C54" s="6">
        <v>49728016</v>
      </c>
      <c r="D54" s="23">
        <v>47997650</v>
      </c>
      <c r="E54" s="24">
        <v>51200000</v>
      </c>
      <c r="F54" s="6">
        <v>51200014</v>
      </c>
      <c r="G54" s="25">
        <v>51200014</v>
      </c>
      <c r="H54" s="26">
        <v>51465825</v>
      </c>
      <c r="I54" s="24">
        <v>51180557</v>
      </c>
      <c r="J54" s="6">
        <v>53944306</v>
      </c>
      <c r="K54" s="25">
        <v>56911243</v>
      </c>
    </row>
    <row r="55" spans="1:11" ht="13.5">
      <c r="A55" s="22" t="s">
        <v>54</v>
      </c>
      <c r="B55" s="6">
        <v>18641828</v>
      </c>
      <c r="C55" s="6">
        <v>30190496</v>
      </c>
      <c r="D55" s="23">
        <v>40622075</v>
      </c>
      <c r="E55" s="24">
        <v>42921053</v>
      </c>
      <c r="F55" s="6">
        <v>53965895</v>
      </c>
      <c r="G55" s="25">
        <v>53965895</v>
      </c>
      <c r="H55" s="26">
        <v>50905568</v>
      </c>
      <c r="I55" s="24">
        <v>37071304</v>
      </c>
      <c r="J55" s="6">
        <v>37105217</v>
      </c>
      <c r="K55" s="25">
        <v>37113043</v>
      </c>
    </row>
    <row r="56" spans="1:11" ht="13.5">
      <c r="A56" s="22" t="s">
        <v>55</v>
      </c>
      <c r="B56" s="6">
        <v>10987637</v>
      </c>
      <c r="C56" s="6">
        <v>9336535</v>
      </c>
      <c r="D56" s="23">
        <v>10353102</v>
      </c>
      <c r="E56" s="24">
        <v>11310640</v>
      </c>
      <c r="F56" s="6">
        <v>12692588</v>
      </c>
      <c r="G56" s="25">
        <v>12692588</v>
      </c>
      <c r="H56" s="26">
        <v>7011632</v>
      </c>
      <c r="I56" s="24">
        <v>17950000</v>
      </c>
      <c r="J56" s="6">
        <v>18919300</v>
      </c>
      <c r="K56" s="25">
        <v>19959862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690000</v>
      </c>
      <c r="C59" s="6">
        <v>800000</v>
      </c>
      <c r="D59" s="23">
        <v>707968</v>
      </c>
      <c r="E59" s="24">
        <v>2000000</v>
      </c>
      <c r="F59" s="6">
        <v>2000000</v>
      </c>
      <c r="G59" s="25">
        <v>2000000</v>
      </c>
      <c r="H59" s="26">
        <v>2000000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17799186</v>
      </c>
      <c r="C60" s="6">
        <v>5235000</v>
      </c>
      <c r="D60" s="23">
        <v>8567898</v>
      </c>
      <c r="E60" s="24">
        <v>8192800</v>
      </c>
      <c r="F60" s="6">
        <v>8192800</v>
      </c>
      <c r="G60" s="25">
        <v>8192800</v>
      </c>
      <c r="H60" s="26">
        <v>8192800</v>
      </c>
      <c r="I60" s="24">
        <v>9112110</v>
      </c>
      <c r="J60" s="6">
        <v>9604164</v>
      </c>
      <c r="K60" s="25">
        <v>10132393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3000</v>
      </c>
      <c r="C64" s="92">
        <v>3126</v>
      </c>
      <c r="D64" s="93">
        <v>0</v>
      </c>
      <c r="E64" s="91">
        <v>1600</v>
      </c>
      <c r="F64" s="92">
        <v>3895</v>
      </c>
      <c r="G64" s="93">
        <v>3895</v>
      </c>
      <c r="H64" s="94">
        <v>3895</v>
      </c>
      <c r="I64" s="91">
        <v>3600</v>
      </c>
      <c r="J64" s="92">
        <v>3480</v>
      </c>
      <c r="K64" s="93">
        <v>3000</v>
      </c>
    </row>
    <row r="65" spans="1:11" ht="13.5">
      <c r="A65" s="90" t="s">
        <v>63</v>
      </c>
      <c r="B65" s="91">
        <v>50306</v>
      </c>
      <c r="C65" s="92">
        <v>50312</v>
      </c>
      <c r="D65" s="93">
        <v>50317</v>
      </c>
      <c r="E65" s="91">
        <v>55294</v>
      </c>
      <c r="F65" s="92">
        <v>50317</v>
      </c>
      <c r="G65" s="93">
        <v>50317</v>
      </c>
      <c r="H65" s="94">
        <v>50317</v>
      </c>
      <c r="I65" s="91">
        <v>54129</v>
      </c>
      <c r="J65" s="92">
        <v>54129</v>
      </c>
      <c r="K65" s="93">
        <v>54129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0.8085226167654257</v>
      </c>
      <c r="C70" s="5">
        <f aca="true" t="shared" si="8" ref="C70:K70">IF(ISERROR(C71/C72),0,(C71/C72))</f>
        <v>0.7041859829708824</v>
      </c>
      <c r="D70" s="5">
        <f t="shared" si="8"/>
        <v>0.5717107265423523</v>
      </c>
      <c r="E70" s="5">
        <f t="shared" si="8"/>
        <v>0.7262746620154087</v>
      </c>
      <c r="F70" s="5">
        <f t="shared" si="8"/>
        <v>0.6006908847725756</v>
      </c>
      <c r="G70" s="5">
        <f t="shared" si="8"/>
        <v>0.6006908847725756</v>
      </c>
      <c r="H70" s="5">
        <f t="shared" si="8"/>
        <v>0.5291206216405209</v>
      </c>
      <c r="I70" s="5">
        <f t="shared" si="8"/>
        <v>0.6071364143465057</v>
      </c>
      <c r="J70" s="5">
        <f t="shared" si="8"/>
        <v>0.610481543343452</v>
      </c>
      <c r="K70" s="5">
        <f t="shared" si="8"/>
        <v>0.6126061663925325</v>
      </c>
    </row>
    <row r="71" spans="1:11" ht="12.75" hidden="1">
      <c r="A71" s="1" t="s">
        <v>107</v>
      </c>
      <c r="B71" s="1">
        <f>+B83</f>
        <v>81994274</v>
      </c>
      <c r="C71" s="1">
        <f aca="true" t="shared" si="9" ref="C71:K71">+C83</f>
        <v>77010015</v>
      </c>
      <c r="D71" s="1">
        <f t="shared" si="9"/>
        <v>100101476</v>
      </c>
      <c r="E71" s="1">
        <f t="shared" si="9"/>
        <v>117771450</v>
      </c>
      <c r="F71" s="1">
        <f t="shared" si="9"/>
        <v>129797824</v>
      </c>
      <c r="G71" s="1">
        <f t="shared" si="9"/>
        <v>129797824</v>
      </c>
      <c r="H71" s="1">
        <f t="shared" si="9"/>
        <v>110908710</v>
      </c>
      <c r="I71" s="1">
        <f t="shared" si="9"/>
        <v>138733999</v>
      </c>
      <c r="J71" s="1">
        <f t="shared" si="9"/>
        <v>147903524</v>
      </c>
      <c r="K71" s="1">
        <f t="shared" si="9"/>
        <v>157605605</v>
      </c>
    </row>
    <row r="72" spans="1:11" ht="12.75" hidden="1">
      <c r="A72" s="1" t="s">
        <v>108</v>
      </c>
      <c r="B72" s="1">
        <f>+B77</f>
        <v>101412468</v>
      </c>
      <c r="C72" s="1">
        <f aca="true" t="shared" si="10" ref="C72:K72">+C77</f>
        <v>109360335</v>
      </c>
      <c r="D72" s="1">
        <f t="shared" si="10"/>
        <v>175091128</v>
      </c>
      <c r="E72" s="1">
        <f t="shared" si="10"/>
        <v>162158280</v>
      </c>
      <c r="F72" s="1">
        <f t="shared" si="10"/>
        <v>216080895</v>
      </c>
      <c r="G72" s="1">
        <f t="shared" si="10"/>
        <v>216080895</v>
      </c>
      <c r="H72" s="1">
        <f t="shared" si="10"/>
        <v>209609502</v>
      </c>
      <c r="I72" s="1">
        <f t="shared" si="10"/>
        <v>228505482</v>
      </c>
      <c r="J72" s="1">
        <f t="shared" si="10"/>
        <v>242273539</v>
      </c>
      <c r="K72" s="1">
        <f t="shared" si="10"/>
        <v>257270680</v>
      </c>
    </row>
    <row r="73" spans="1:11" ht="12.75" hidden="1">
      <c r="A73" s="1" t="s">
        <v>109</v>
      </c>
      <c r="B73" s="1">
        <f>+B74</f>
        <v>-899148.3333333358</v>
      </c>
      <c r="C73" s="1">
        <f aca="true" t="shared" si="11" ref="C73:K73">+(C78+C80+C81+C82)-(B78+B80+B81+B82)</f>
        <v>-7764268</v>
      </c>
      <c r="D73" s="1">
        <f t="shared" si="11"/>
        <v>20700714</v>
      </c>
      <c r="E73" s="1">
        <f t="shared" si="11"/>
        <v>7974978</v>
      </c>
      <c r="F73" s="1">
        <f>+(F78+F80+F81+F82)-(D78+D80+D81+D82)</f>
        <v>9974978</v>
      </c>
      <c r="G73" s="1">
        <f>+(G78+G80+G81+G82)-(D78+D80+D81+D82)</f>
        <v>9974978</v>
      </c>
      <c r="H73" s="1">
        <f>+(H78+H80+H81+H82)-(D78+D80+D81+D82)</f>
        <v>-19278650</v>
      </c>
      <c r="I73" s="1">
        <f>+(I78+I80+I81+I82)-(E78+E80+E81+E82)</f>
        <v>27959545</v>
      </c>
      <c r="J73" s="1">
        <f t="shared" si="11"/>
        <v>27662300</v>
      </c>
      <c r="K73" s="1">
        <f t="shared" si="11"/>
        <v>2492078</v>
      </c>
    </row>
    <row r="74" spans="1:11" ht="12.75" hidden="1">
      <c r="A74" s="1" t="s">
        <v>110</v>
      </c>
      <c r="B74" s="1">
        <f>+TREND(C74:E74)</f>
        <v>-899148.3333333358</v>
      </c>
      <c r="C74" s="1">
        <f>+C73</f>
        <v>-7764268</v>
      </c>
      <c r="D74" s="1">
        <f aca="true" t="shared" si="12" ref="D74:K74">+D73</f>
        <v>20700714</v>
      </c>
      <c r="E74" s="1">
        <f t="shared" si="12"/>
        <v>7974978</v>
      </c>
      <c r="F74" s="1">
        <f t="shared" si="12"/>
        <v>9974978</v>
      </c>
      <c r="G74" s="1">
        <f t="shared" si="12"/>
        <v>9974978</v>
      </c>
      <c r="H74" s="1">
        <f t="shared" si="12"/>
        <v>-19278650</v>
      </c>
      <c r="I74" s="1">
        <f t="shared" si="12"/>
        <v>27959545</v>
      </c>
      <c r="J74" s="1">
        <f t="shared" si="12"/>
        <v>27662300</v>
      </c>
      <c r="K74" s="1">
        <f t="shared" si="12"/>
        <v>2492078</v>
      </c>
    </row>
    <row r="75" spans="1:11" ht="12.75" hidden="1">
      <c r="A75" s="1" t="s">
        <v>111</v>
      </c>
      <c r="B75" s="1">
        <f>+B84-(((B80+B81+B78)*B70)-B79)</f>
        <v>23600195.584473222</v>
      </c>
      <c r="C75" s="1">
        <f aca="true" t="shared" si="13" ref="C75:K75">+C84-(((C80+C81+C78)*C70)-C79)</f>
        <v>28275108.54651378</v>
      </c>
      <c r="D75" s="1">
        <f t="shared" si="13"/>
        <v>45956401.0979335</v>
      </c>
      <c r="E75" s="1">
        <f t="shared" si="13"/>
        <v>7404878.710149854</v>
      </c>
      <c r="F75" s="1">
        <f t="shared" si="13"/>
        <v>11175993.666964442</v>
      </c>
      <c r="G75" s="1">
        <f t="shared" si="13"/>
        <v>11175993.666964442</v>
      </c>
      <c r="H75" s="1">
        <f t="shared" si="13"/>
        <v>63542928.80292188</v>
      </c>
      <c r="I75" s="1">
        <f t="shared" si="13"/>
        <v>-1016660.7269301787</v>
      </c>
      <c r="J75" s="1">
        <f t="shared" si="13"/>
        <v>-8020409.711315706</v>
      </c>
      <c r="K75" s="1">
        <f t="shared" si="13"/>
        <v>-4339143.979416281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101412468</v>
      </c>
      <c r="C77" s="3">
        <v>109360335</v>
      </c>
      <c r="D77" s="3">
        <v>175091128</v>
      </c>
      <c r="E77" s="3">
        <v>162158280</v>
      </c>
      <c r="F77" s="3">
        <v>216080895</v>
      </c>
      <c r="G77" s="3">
        <v>216080895</v>
      </c>
      <c r="H77" s="3">
        <v>209609502</v>
      </c>
      <c r="I77" s="3">
        <v>228505482</v>
      </c>
      <c r="J77" s="3">
        <v>242273539</v>
      </c>
      <c r="K77" s="3">
        <v>257270680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61539134</v>
      </c>
      <c r="C79" s="3">
        <v>53643528</v>
      </c>
      <c r="D79" s="3">
        <v>82243639</v>
      </c>
      <c r="E79" s="3">
        <v>45253000</v>
      </c>
      <c r="F79" s="3">
        <v>50253000</v>
      </c>
      <c r="G79" s="3">
        <v>50253000</v>
      </c>
      <c r="H79" s="3">
        <v>81274375</v>
      </c>
      <c r="I79" s="3">
        <v>52466250</v>
      </c>
      <c r="J79" s="3">
        <v>60466250</v>
      </c>
      <c r="K79" s="3">
        <v>65466250</v>
      </c>
    </row>
    <row r="80" spans="1:11" ht="12.75" hidden="1">
      <c r="A80" s="2" t="s">
        <v>67</v>
      </c>
      <c r="B80" s="3">
        <v>18744033</v>
      </c>
      <c r="C80" s="3">
        <v>24545020</v>
      </c>
      <c r="D80" s="3">
        <v>20636049</v>
      </c>
      <c r="E80" s="3">
        <v>34600304</v>
      </c>
      <c r="F80" s="3">
        <v>30600304</v>
      </c>
      <c r="G80" s="3">
        <v>30600304</v>
      </c>
      <c r="H80" s="3">
        <v>8718511</v>
      </c>
      <c r="I80" s="3">
        <v>40482567</v>
      </c>
      <c r="J80" s="3">
        <v>60343931</v>
      </c>
      <c r="K80" s="3">
        <v>61636958</v>
      </c>
    </row>
    <row r="81" spans="1:11" ht="12.75" hidden="1">
      <c r="A81" s="2" t="s">
        <v>68</v>
      </c>
      <c r="B81" s="3">
        <v>31790847</v>
      </c>
      <c r="C81" s="3">
        <v>18225592</v>
      </c>
      <c r="D81" s="3">
        <v>42835277</v>
      </c>
      <c r="E81" s="3">
        <v>36846000</v>
      </c>
      <c r="F81" s="3">
        <v>42846000</v>
      </c>
      <c r="G81" s="3">
        <v>42846000</v>
      </c>
      <c r="H81" s="3">
        <v>35474165</v>
      </c>
      <c r="I81" s="3">
        <v>58923282</v>
      </c>
      <c r="J81" s="3">
        <v>66724218</v>
      </c>
      <c r="K81" s="3">
        <v>67923269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81994274</v>
      </c>
      <c r="C83" s="3">
        <v>77010015</v>
      </c>
      <c r="D83" s="3">
        <v>100101476</v>
      </c>
      <c r="E83" s="3">
        <v>117771450</v>
      </c>
      <c r="F83" s="3">
        <v>129797824</v>
      </c>
      <c r="G83" s="3">
        <v>129797824</v>
      </c>
      <c r="H83" s="3">
        <v>110908710</v>
      </c>
      <c r="I83" s="3">
        <v>138733999</v>
      </c>
      <c r="J83" s="3">
        <v>147903524</v>
      </c>
      <c r="K83" s="3">
        <v>157605605</v>
      </c>
    </row>
    <row r="84" spans="1:11" ht="12.75" hidden="1">
      <c r="A84" s="2" t="s">
        <v>71</v>
      </c>
      <c r="B84" s="3">
        <v>2919655</v>
      </c>
      <c r="C84" s="3">
        <v>4750046</v>
      </c>
      <c r="D84" s="3">
        <v>0</v>
      </c>
      <c r="E84" s="3">
        <v>14041519</v>
      </c>
      <c r="F84" s="3">
        <v>5041519</v>
      </c>
      <c r="G84" s="3">
        <v>5041519</v>
      </c>
      <c r="H84" s="3">
        <v>5651810</v>
      </c>
      <c r="I84" s="3">
        <v>6870000</v>
      </c>
      <c r="J84" s="3">
        <v>9086100</v>
      </c>
      <c r="K84" s="3">
        <v>9564000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43000000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29841456</v>
      </c>
      <c r="C5" s="6">
        <v>31833949</v>
      </c>
      <c r="D5" s="23">
        <v>37893650</v>
      </c>
      <c r="E5" s="24">
        <v>38840991</v>
      </c>
      <c r="F5" s="6">
        <v>37727750</v>
      </c>
      <c r="G5" s="25">
        <v>37727750</v>
      </c>
      <c r="H5" s="26">
        <v>37707750</v>
      </c>
      <c r="I5" s="24">
        <v>37237289</v>
      </c>
      <c r="J5" s="6">
        <v>37124106</v>
      </c>
      <c r="K5" s="25">
        <v>37086378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8119268</v>
      </c>
      <c r="C7" s="6">
        <v>11702407</v>
      </c>
      <c r="D7" s="23">
        <v>10224527</v>
      </c>
      <c r="E7" s="24">
        <v>12259455</v>
      </c>
      <c r="F7" s="6">
        <v>9028402</v>
      </c>
      <c r="G7" s="25">
        <v>9028402</v>
      </c>
      <c r="H7" s="26">
        <v>7828088</v>
      </c>
      <c r="I7" s="24">
        <v>10234567</v>
      </c>
      <c r="J7" s="6">
        <v>10746296</v>
      </c>
      <c r="K7" s="25">
        <v>9722839</v>
      </c>
    </row>
    <row r="8" spans="1:11" ht="13.5">
      <c r="A8" s="22" t="s">
        <v>20</v>
      </c>
      <c r="B8" s="6">
        <v>182401195</v>
      </c>
      <c r="C8" s="6">
        <v>232170000</v>
      </c>
      <c r="D8" s="23">
        <v>228253000</v>
      </c>
      <c r="E8" s="24">
        <v>236226000</v>
      </c>
      <c r="F8" s="6">
        <v>236226000</v>
      </c>
      <c r="G8" s="25">
        <v>236226000</v>
      </c>
      <c r="H8" s="26">
        <v>236246473</v>
      </c>
      <c r="I8" s="24">
        <v>256837000</v>
      </c>
      <c r="J8" s="6">
        <v>269899000</v>
      </c>
      <c r="K8" s="25">
        <v>290739000</v>
      </c>
    </row>
    <row r="9" spans="1:11" ht="13.5">
      <c r="A9" s="22" t="s">
        <v>21</v>
      </c>
      <c r="B9" s="6">
        <v>23898904</v>
      </c>
      <c r="C9" s="6">
        <v>27080699</v>
      </c>
      <c r="D9" s="23">
        <v>30115554</v>
      </c>
      <c r="E9" s="24">
        <v>28011358</v>
      </c>
      <c r="F9" s="6">
        <v>39871260</v>
      </c>
      <c r="G9" s="25">
        <v>39871260</v>
      </c>
      <c r="H9" s="26">
        <v>44409478</v>
      </c>
      <c r="I9" s="24">
        <v>35888993</v>
      </c>
      <c r="J9" s="6">
        <v>32235623</v>
      </c>
      <c r="K9" s="25">
        <v>31314295</v>
      </c>
    </row>
    <row r="10" spans="1:11" ht="25.5">
      <c r="A10" s="27" t="s">
        <v>100</v>
      </c>
      <c r="B10" s="28">
        <f>SUM(B5:B9)</f>
        <v>244260823</v>
      </c>
      <c r="C10" s="29">
        <f aca="true" t="shared" si="0" ref="C10:K10">SUM(C5:C9)</f>
        <v>302787055</v>
      </c>
      <c r="D10" s="30">
        <f t="shared" si="0"/>
        <v>306486731</v>
      </c>
      <c r="E10" s="28">
        <f t="shared" si="0"/>
        <v>315337804</v>
      </c>
      <c r="F10" s="29">
        <f t="shared" si="0"/>
        <v>322853412</v>
      </c>
      <c r="G10" s="31">
        <f t="shared" si="0"/>
        <v>322853412</v>
      </c>
      <c r="H10" s="32">
        <f t="shared" si="0"/>
        <v>326191789</v>
      </c>
      <c r="I10" s="28">
        <f t="shared" si="0"/>
        <v>340197849</v>
      </c>
      <c r="J10" s="29">
        <f t="shared" si="0"/>
        <v>350005025</v>
      </c>
      <c r="K10" s="31">
        <f t="shared" si="0"/>
        <v>368862512</v>
      </c>
    </row>
    <row r="11" spans="1:11" ht="13.5">
      <c r="A11" s="22" t="s">
        <v>22</v>
      </c>
      <c r="B11" s="6">
        <v>43604441</v>
      </c>
      <c r="C11" s="6">
        <v>51285222</v>
      </c>
      <c r="D11" s="23">
        <v>63112267</v>
      </c>
      <c r="E11" s="24">
        <v>72815287</v>
      </c>
      <c r="F11" s="6">
        <v>69635150</v>
      </c>
      <c r="G11" s="25">
        <v>69635150</v>
      </c>
      <c r="H11" s="26">
        <v>62121190</v>
      </c>
      <c r="I11" s="24">
        <v>81995545</v>
      </c>
      <c r="J11" s="6">
        <v>87243121</v>
      </c>
      <c r="K11" s="25">
        <v>92914072</v>
      </c>
    </row>
    <row r="12" spans="1:11" ht="13.5">
      <c r="A12" s="22" t="s">
        <v>23</v>
      </c>
      <c r="B12" s="6">
        <v>17529038</v>
      </c>
      <c r="C12" s="6">
        <v>19909469</v>
      </c>
      <c r="D12" s="23">
        <v>20792343</v>
      </c>
      <c r="E12" s="24">
        <v>22039884</v>
      </c>
      <c r="F12" s="6">
        <v>22039884</v>
      </c>
      <c r="G12" s="25">
        <v>22039884</v>
      </c>
      <c r="H12" s="26">
        <v>22111974</v>
      </c>
      <c r="I12" s="24">
        <v>24909098</v>
      </c>
      <c r="J12" s="6">
        <v>26503281</v>
      </c>
      <c r="K12" s="25">
        <v>28225994</v>
      </c>
    </row>
    <row r="13" spans="1:11" ht="13.5">
      <c r="A13" s="22" t="s">
        <v>101</v>
      </c>
      <c r="B13" s="6">
        <v>13714802</v>
      </c>
      <c r="C13" s="6">
        <v>16615720</v>
      </c>
      <c r="D13" s="23">
        <v>18937775</v>
      </c>
      <c r="E13" s="24">
        <v>21500000</v>
      </c>
      <c r="F13" s="6">
        <v>23217892</v>
      </c>
      <c r="G13" s="25">
        <v>23217892</v>
      </c>
      <c r="H13" s="26">
        <v>26101445</v>
      </c>
      <c r="I13" s="24">
        <v>22197873</v>
      </c>
      <c r="J13" s="6">
        <v>23396558</v>
      </c>
      <c r="K13" s="25">
        <v>24683368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403110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4685022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216317625</v>
      </c>
      <c r="C17" s="6">
        <v>253051149</v>
      </c>
      <c r="D17" s="23">
        <v>170163356</v>
      </c>
      <c r="E17" s="24">
        <v>152461380</v>
      </c>
      <c r="F17" s="6">
        <v>212257115</v>
      </c>
      <c r="G17" s="25">
        <v>212257115</v>
      </c>
      <c r="H17" s="26">
        <v>360140443</v>
      </c>
      <c r="I17" s="24">
        <v>189297029</v>
      </c>
      <c r="J17" s="6">
        <v>189829563</v>
      </c>
      <c r="K17" s="25">
        <v>195183805</v>
      </c>
    </row>
    <row r="18" spans="1:11" ht="13.5">
      <c r="A18" s="34" t="s">
        <v>28</v>
      </c>
      <c r="B18" s="35">
        <f>SUM(B11:B17)</f>
        <v>291165906</v>
      </c>
      <c r="C18" s="36">
        <f aca="true" t="shared" si="1" ref="C18:K18">SUM(C11:C17)</f>
        <v>340861560</v>
      </c>
      <c r="D18" s="37">
        <f t="shared" si="1"/>
        <v>273005741</v>
      </c>
      <c r="E18" s="35">
        <f t="shared" si="1"/>
        <v>268816551</v>
      </c>
      <c r="F18" s="36">
        <f t="shared" si="1"/>
        <v>327150041</v>
      </c>
      <c r="G18" s="38">
        <f t="shared" si="1"/>
        <v>327150041</v>
      </c>
      <c r="H18" s="39">
        <f t="shared" si="1"/>
        <v>475563184</v>
      </c>
      <c r="I18" s="35">
        <f t="shared" si="1"/>
        <v>318399545</v>
      </c>
      <c r="J18" s="36">
        <f t="shared" si="1"/>
        <v>326972523</v>
      </c>
      <c r="K18" s="38">
        <f t="shared" si="1"/>
        <v>341007239</v>
      </c>
    </row>
    <row r="19" spans="1:11" ht="13.5">
      <c r="A19" s="34" t="s">
        <v>29</v>
      </c>
      <c r="B19" s="40">
        <f>+B10-B18</f>
        <v>-46905083</v>
      </c>
      <c r="C19" s="41">
        <f aca="true" t="shared" si="2" ref="C19:K19">+C10-C18</f>
        <v>-38074505</v>
      </c>
      <c r="D19" s="42">
        <f t="shared" si="2"/>
        <v>33480990</v>
      </c>
      <c r="E19" s="40">
        <f t="shared" si="2"/>
        <v>46521253</v>
      </c>
      <c r="F19" s="41">
        <f t="shared" si="2"/>
        <v>-4296629</v>
      </c>
      <c r="G19" s="43">
        <f t="shared" si="2"/>
        <v>-4296629</v>
      </c>
      <c r="H19" s="44">
        <f t="shared" si="2"/>
        <v>-149371395</v>
      </c>
      <c r="I19" s="40">
        <f t="shared" si="2"/>
        <v>21798304</v>
      </c>
      <c r="J19" s="41">
        <f t="shared" si="2"/>
        <v>23032502</v>
      </c>
      <c r="K19" s="43">
        <f t="shared" si="2"/>
        <v>27855273</v>
      </c>
    </row>
    <row r="20" spans="1:11" ht="13.5">
      <c r="A20" s="22" t="s">
        <v>30</v>
      </c>
      <c r="B20" s="24">
        <v>54735352</v>
      </c>
      <c r="C20" s="6">
        <v>75450000</v>
      </c>
      <c r="D20" s="23">
        <v>94210000</v>
      </c>
      <c r="E20" s="24">
        <v>76196000</v>
      </c>
      <c r="F20" s="6">
        <v>87646000</v>
      </c>
      <c r="G20" s="25">
        <v>87646000</v>
      </c>
      <c r="H20" s="26">
        <v>85931725</v>
      </c>
      <c r="I20" s="24">
        <v>66000000</v>
      </c>
      <c r="J20" s="6">
        <v>62122000</v>
      </c>
      <c r="K20" s="25">
        <v>65569000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7830269</v>
      </c>
      <c r="C22" s="52">
        <f aca="true" t="shared" si="3" ref="C22:K22">SUM(C19:C21)</f>
        <v>37375495</v>
      </c>
      <c r="D22" s="53">
        <f t="shared" si="3"/>
        <v>127690990</v>
      </c>
      <c r="E22" s="51">
        <f t="shared" si="3"/>
        <v>122717253</v>
      </c>
      <c r="F22" s="52">
        <f t="shared" si="3"/>
        <v>83349371</v>
      </c>
      <c r="G22" s="54">
        <f t="shared" si="3"/>
        <v>83349371</v>
      </c>
      <c r="H22" s="55">
        <f t="shared" si="3"/>
        <v>-63439670</v>
      </c>
      <c r="I22" s="51">
        <f t="shared" si="3"/>
        <v>87798304</v>
      </c>
      <c r="J22" s="52">
        <f t="shared" si="3"/>
        <v>85154502</v>
      </c>
      <c r="K22" s="54">
        <f t="shared" si="3"/>
        <v>93424273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7830269</v>
      </c>
      <c r="C24" s="41">
        <f aca="true" t="shared" si="4" ref="C24:K24">SUM(C22:C23)</f>
        <v>37375495</v>
      </c>
      <c r="D24" s="42">
        <f t="shared" si="4"/>
        <v>127690990</v>
      </c>
      <c r="E24" s="40">
        <f t="shared" si="4"/>
        <v>122717253</v>
      </c>
      <c r="F24" s="41">
        <f t="shared" si="4"/>
        <v>83349371</v>
      </c>
      <c r="G24" s="43">
        <f t="shared" si="4"/>
        <v>83349371</v>
      </c>
      <c r="H24" s="44">
        <f t="shared" si="4"/>
        <v>-63439670</v>
      </c>
      <c r="I24" s="40">
        <f t="shared" si="4"/>
        <v>87798304</v>
      </c>
      <c r="J24" s="41">
        <f t="shared" si="4"/>
        <v>85154502</v>
      </c>
      <c r="K24" s="43">
        <f t="shared" si="4"/>
        <v>93424273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127499708</v>
      </c>
      <c r="C27" s="7">
        <v>171040001</v>
      </c>
      <c r="D27" s="64">
        <v>168070808</v>
      </c>
      <c r="E27" s="65">
        <v>144961811</v>
      </c>
      <c r="F27" s="7">
        <v>160759599</v>
      </c>
      <c r="G27" s="66">
        <v>160759599</v>
      </c>
      <c r="H27" s="67">
        <v>160282264</v>
      </c>
      <c r="I27" s="65">
        <v>104112173</v>
      </c>
      <c r="J27" s="7">
        <v>84955652</v>
      </c>
      <c r="K27" s="66">
        <v>93219721</v>
      </c>
    </row>
    <row r="28" spans="1:11" ht="13.5">
      <c r="A28" s="68" t="s">
        <v>30</v>
      </c>
      <c r="B28" s="6">
        <v>127499708</v>
      </c>
      <c r="C28" s="6">
        <v>171040001</v>
      </c>
      <c r="D28" s="23">
        <v>168070808</v>
      </c>
      <c r="E28" s="24">
        <v>144961811</v>
      </c>
      <c r="F28" s="6">
        <v>160759599</v>
      </c>
      <c r="G28" s="25">
        <v>160759599</v>
      </c>
      <c r="H28" s="26">
        <v>160282264</v>
      </c>
      <c r="I28" s="24">
        <v>104112173</v>
      </c>
      <c r="J28" s="6">
        <v>84955652</v>
      </c>
      <c r="K28" s="25">
        <v>93219721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127499708</v>
      </c>
      <c r="C32" s="7">
        <f aca="true" t="shared" si="5" ref="C32:K32">SUM(C28:C31)</f>
        <v>171040001</v>
      </c>
      <c r="D32" s="64">
        <f t="shared" si="5"/>
        <v>168070808</v>
      </c>
      <c r="E32" s="65">
        <f t="shared" si="5"/>
        <v>144961811</v>
      </c>
      <c r="F32" s="7">
        <f t="shared" si="5"/>
        <v>160759599</v>
      </c>
      <c r="G32" s="66">
        <f t="shared" si="5"/>
        <v>160759599</v>
      </c>
      <c r="H32" s="67">
        <f t="shared" si="5"/>
        <v>160282264</v>
      </c>
      <c r="I32" s="65">
        <f t="shared" si="5"/>
        <v>104112173</v>
      </c>
      <c r="J32" s="7">
        <f t="shared" si="5"/>
        <v>84955652</v>
      </c>
      <c r="K32" s="66">
        <f t="shared" si="5"/>
        <v>93219721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143429489</v>
      </c>
      <c r="C35" s="6">
        <v>148282015</v>
      </c>
      <c r="D35" s="23">
        <v>120361551</v>
      </c>
      <c r="E35" s="24">
        <v>133183015</v>
      </c>
      <c r="F35" s="6">
        <v>119878766</v>
      </c>
      <c r="G35" s="25">
        <v>119878766</v>
      </c>
      <c r="H35" s="26">
        <v>46837900</v>
      </c>
      <c r="I35" s="24">
        <v>86038618</v>
      </c>
      <c r="J35" s="6">
        <v>100553979</v>
      </c>
      <c r="K35" s="25">
        <v>124624806</v>
      </c>
    </row>
    <row r="36" spans="1:11" ht="13.5">
      <c r="A36" s="22" t="s">
        <v>39</v>
      </c>
      <c r="B36" s="6">
        <v>220410505</v>
      </c>
      <c r="C36" s="6">
        <v>356144613</v>
      </c>
      <c r="D36" s="23">
        <v>425341078</v>
      </c>
      <c r="E36" s="24">
        <v>521519219</v>
      </c>
      <c r="F36" s="6">
        <v>521519219</v>
      </c>
      <c r="G36" s="25">
        <v>521519219</v>
      </c>
      <c r="H36" s="26">
        <v>295273101</v>
      </c>
      <c r="I36" s="24">
        <v>386222057</v>
      </c>
      <c r="J36" s="6">
        <v>408463499</v>
      </c>
      <c r="K36" s="25">
        <v>462604506</v>
      </c>
    </row>
    <row r="37" spans="1:11" ht="13.5">
      <c r="A37" s="22" t="s">
        <v>40</v>
      </c>
      <c r="B37" s="6">
        <v>31379194</v>
      </c>
      <c r="C37" s="6">
        <v>14375890</v>
      </c>
      <c r="D37" s="23">
        <v>21579821</v>
      </c>
      <c r="E37" s="24">
        <v>33613124</v>
      </c>
      <c r="F37" s="6">
        <v>33613124</v>
      </c>
      <c r="G37" s="25">
        <v>33613124</v>
      </c>
      <c r="H37" s="26">
        <v>47825489</v>
      </c>
      <c r="I37" s="24">
        <v>17726203</v>
      </c>
      <c r="J37" s="6">
        <v>18896133</v>
      </c>
      <c r="K37" s="25">
        <v>19935420</v>
      </c>
    </row>
    <row r="38" spans="1:11" ht="13.5">
      <c r="A38" s="22" t="s">
        <v>41</v>
      </c>
      <c r="B38" s="6">
        <v>2813000</v>
      </c>
      <c r="C38" s="6">
        <v>3743900</v>
      </c>
      <c r="D38" s="23">
        <v>4028436</v>
      </c>
      <c r="E38" s="24">
        <v>4326540</v>
      </c>
      <c r="F38" s="6">
        <v>4326540</v>
      </c>
      <c r="G38" s="25">
        <v>4326540</v>
      </c>
      <c r="H38" s="26">
        <v>4504106</v>
      </c>
      <c r="I38" s="24">
        <v>4616418</v>
      </c>
      <c r="J38" s="6">
        <v>4921102</v>
      </c>
      <c r="K38" s="25">
        <v>5191763</v>
      </c>
    </row>
    <row r="39" spans="1:11" ht="13.5">
      <c r="A39" s="22" t="s">
        <v>42</v>
      </c>
      <c r="B39" s="6">
        <v>329647800</v>
      </c>
      <c r="C39" s="6">
        <v>486306838</v>
      </c>
      <c r="D39" s="23">
        <v>520094372</v>
      </c>
      <c r="E39" s="24">
        <v>616762570</v>
      </c>
      <c r="F39" s="6">
        <v>603458321</v>
      </c>
      <c r="G39" s="25">
        <v>603458321</v>
      </c>
      <c r="H39" s="26">
        <v>289781406</v>
      </c>
      <c r="I39" s="24">
        <v>449918054</v>
      </c>
      <c r="J39" s="6">
        <v>485200243</v>
      </c>
      <c r="K39" s="25">
        <v>562102129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111213654</v>
      </c>
      <c r="C42" s="6">
        <v>174642105</v>
      </c>
      <c r="D42" s="23">
        <v>164712588</v>
      </c>
      <c r="E42" s="24">
        <v>157039364</v>
      </c>
      <c r="F42" s="6">
        <v>137227878</v>
      </c>
      <c r="G42" s="25">
        <v>137227878</v>
      </c>
      <c r="H42" s="26">
        <v>-40865157</v>
      </c>
      <c r="I42" s="24">
        <v>110907491</v>
      </c>
      <c r="J42" s="6">
        <v>107971644</v>
      </c>
      <c r="K42" s="25">
        <v>127563835</v>
      </c>
    </row>
    <row r="43" spans="1:11" ht="13.5">
      <c r="A43" s="22" t="s">
        <v>45</v>
      </c>
      <c r="B43" s="6">
        <v>-128798211</v>
      </c>
      <c r="C43" s="6">
        <v>-171040000</v>
      </c>
      <c r="D43" s="23">
        <v>-168070808</v>
      </c>
      <c r="E43" s="24">
        <v>-144961810</v>
      </c>
      <c r="F43" s="6">
        <v>-160759598</v>
      </c>
      <c r="G43" s="25">
        <v>-160759598</v>
      </c>
      <c r="H43" s="26">
        <v>-24061430</v>
      </c>
      <c r="I43" s="24">
        <v>-119729000</v>
      </c>
      <c r="J43" s="6">
        <v>-97699000</v>
      </c>
      <c r="K43" s="25">
        <v>-107202680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112117414</v>
      </c>
      <c r="C45" s="7">
        <v>115719519</v>
      </c>
      <c r="D45" s="64">
        <v>65337605</v>
      </c>
      <c r="E45" s="65">
        <v>73977001</v>
      </c>
      <c r="F45" s="7">
        <v>60672745</v>
      </c>
      <c r="G45" s="66">
        <v>60672745</v>
      </c>
      <c r="H45" s="67">
        <v>19277879</v>
      </c>
      <c r="I45" s="65">
        <v>22840934</v>
      </c>
      <c r="J45" s="7">
        <v>33113578</v>
      </c>
      <c r="K45" s="66">
        <v>53474733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112117414</v>
      </c>
      <c r="C48" s="6">
        <v>115719909</v>
      </c>
      <c r="D48" s="23">
        <v>65338044</v>
      </c>
      <c r="E48" s="24">
        <v>73976991</v>
      </c>
      <c r="F48" s="6">
        <v>60672742</v>
      </c>
      <c r="G48" s="25">
        <v>60672742</v>
      </c>
      <c r="H48" s="26">
        <v>19277879</v>
      </c>
      <c r="I48" s="24">
        <v>22840941</v>
      </c>
      <c r="J48" s="6">
        <v>33113585</v>
      </c>
      <c r="K48" s="25">
        <v>53474740</v>
      </c>
    </row>
    <row r="49" spans="1:11" ht="13.5">
      <c r="A49" s="22" t="s">
        <v>50</v>
      </c>
      <c r="B49" s="6">
        <f>+B75</f>
        <v>23561272.87662247</v>
      </c>
      <c r="C49" s="6">
        <f aca="true" t="shared" si="6" ref="C49:K49">+C75</f>
        <v>-9151716.998497725</v>
      </c>
      <c r="D49" s="23">
        <f t="shared" si="6"/>
        <v>-21839358.430464692</v>
      </c>
      <c r="E49" s="24">
        <f t="shared" si="6"/>
        <v>-11760190.292567946</v>
      </c>
      <c r="F49" s="6">
        <f t="shared" si="6"/>
        <v>-27120480.36360144</v>
      </c>
      <c r="G49" s="25">
        <f t="shared" si="6"/>
        <v>-27120480.36360144</v>
      </c>
      <c r="H49" s="26">
        <f t="shared" si="6"/>
        <v>43300535.627523914</v>
      </c>
      <c r="I49" s="24">
        <f t="shared" si="6"/>
        <v>-12937214.38726037</v>
      </c>
      <c r="J49" s="6">
        <f t="shared" si="6"/>
        <v>-19594366.153727777</v>
      </c>
      <c r="K49" s="25">
        <f t="shared" si="6"/>
        <v>-23863616.07515142</v>
      </c>
    </row>
    <row r="50" spans="1:11" ht="13.5">
      <c r="A50" s="34" t="s">
        <v>51</v>
      </c>
      <c r="B50" s="7">
        <f>+B48-B49</f>
        <v>88556141.12337753</v>
      </c>
      <c r="C50" s="7">
        <f aca="true" t="shared" si="7" ref="C50:K50">+C48-C49</f>
        <v>124871625.99849772</v>
      </c>
      <c r="D50" s="64">
        <f t="shared" si="7"/>
        <v>87177402.43046468</v>
      </c>
      <c r="E50" s="65">
        <f t="shared" si="7"/>
        <v>85737181.29256794</v>
      </c>
      <c r="F50" s="7">
        <f t="shared" si="7"/>
        <v>87793222.36360145</v>
      </c>
      <c r="G50" s="66">
        <f t="shared" si="7"/>
        <v>87793222.36360145</v>
      </c>
      <c r="H50" s="67">
        <f t="shared" si="7"/>
        <v>-24022656.627523914</v>
      </c>
      <c r="I50" s="65">
        <f t="shared" si="7"/>
        <v>35778155.38726037</v>
      </c>
      <c r="J50" s="7">
        <f t="shared" si="7"/>
        <v>52707951.15372778</v>
      </c>
      <c r="K50" s="66">
        <f t="shared" si="7"/>
        <v>77338356.07515141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220411105</v>
      </c>
      <c r="C53" s="6">
        <v>356144613</v>
      </c>
      <c r="D53" s="23">
        <v>425341079</v>
      </c>
      <c r="E53" s="24">
        <v>521519219</v>
      </c>
      <c r="F53" s="6">
        <v>521519219</v>
      </c>
      <c r="G53" s="25">
        <v>521519219</v>
      </c>
      <c r="H53" s="26">
        <v>295273101</v>
      </c>
      <c r="I53" s="24">
        <v>386222058</v>
      </c>
      <c r="J53" s="6">
        <v>408019367</v>
      </c>
      <c r="K53" s="25">
        <v>462604506</v>
      </c>
    </row>
    <row r="54" spans="1:11" ht="13.5">
      <c r="A54" s="22" t="s">
        <v>101</v>
      </c>
      <c r="B54" s="6">
        <v>13714802</v>
      </c>
      <c r="C54" s="6">
        <v>16615720</v>
      </c>
      <c r="D54" s="23">
        <v>18937775</v>
      </c>
      <c r="E54" s="24">
        <v>21500000</v>
      </c>
      <c r="F54" s="6">
        <v>23217892</v>
      </c>
      <c r="G54" s="25">
        <v>23217892</v>
      </c>
      <c r="H54" s="26">
        <v>26101445</v>
      </c>
      <c r="I54" s="24">
        <v>22197873</v>
      </c>
      <c r="J54" s="6">
        <v>23396558</v>
      </c>
      <c r="K54" s="25">
        <v>24683368</v>
      </c>
    </row>
    <row r="55" spans="1:11" ht="13.5">
      <c r="A55" s="22" t="s">
        <v>54</v>
      </c>
      <c r="B55" s="6">
        <v>6700000</v>
      </c>
      <c r="C55" s="6">
        <v>0</v>
      </c>
      <c r="D55" s="23">
        <v>18421404</v>
      </c>
      <c r="E55" s="24">
        <v>0</v>
      </c>
      <c r="F55" s="6">
        <v>0</v>
      </c>
      <c r="G55" s="25">
        <v>0</v>
      </c>
      <c r="H55" s="26">
        <v>0</v>
      </c>
      <c r="I55" s="24">
        <v>6798217</v>
      </c>
      <c r="J55" s="6">
        <v>2652174</v>
      </c>
      <c r="K55" s="25">
        <v>0</v>
      </c>
    </row>
    <row r="56" spans="1:11" ht="13.5">
      <c r="A56" s="22" t="s">
        <v>55</v>
      </c>
      <c r="B56" s="6">
        <v>22625628</v>
      </c>
      <c r="C56" s="6">
        <v>58827504</v>
      </c>
      <c r="D56" s="23">
        <v>42200000</v>
      </c>
      <c r="E56" s="24">
        <v>22581000</v>
      </c>
      <c r="F56" s="6">
        <v>0</v>
      </c>
      <c r="G56" s="25">
        <v>0</v>
      </c>
      <c r="H56" s="26">
        <v>40809447</v>
      </c>
      <c r="I56" s="24">
        <v>53021740</v>
      </c>
      <c r="J56" s="6">
        <v>59131826</v>
      </c>
      <c r="K56" s="25">
        <v>62427577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9981</v>
      </c>
      <c r="C59" s="6">
        <v>9981</v>
      </c>
      <c r="D59" s="23">
        <v>9981</v>
      </c>
      <c r="E59" s="24">
        <v>0</v>
      </c>
      <c r="F59" s="6">
        <v>9981</v>
      </c>
      <c r="G59" s="25">
        <v>9981</v>
      </c>
      <c r="H59" s="26">
        <v>9981</v>
      </c>
      <c r="I59" s="24">
        <v>9981</v>
      </c>
      <c r="J59" s="6">
        <v>9981</v>
      </c>
      <c r="K59" s="25">
        <v>9981</v>
      </c>
    </row>
    <row r="60" spans="1:11" ht="13.5">
      <c r="A60" s="33" t="s">
        <v>58</v>
      </c>
      <c r="B60" s="6">
        <v>604800</v>
      </c>
      <c r="C60" s="6">
        <v>604800</v>
      </c>
      <c r="D60" s="23">
        <v>604800</v>
      </c>
      <c r="E60" s="24">
        <v>604800</v>
      </c>
      <c r="F60" s="6">
        <v>604800</v>
      </c>
      <c r="G60" s="25">
        <v>604800</v>
      </c>
      <c r="H60" s="26">
        <v>604800</v>
      </c>
      <c r="I60" s="24">
        <v>604800</v>
      </c>
      <c r="J60" s="6">
        <v>604800</v>
      </c>
      <c r="K60" s="25">
        <v>604800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0.2529682039049628</v>
      </c>
      <c r="C70" s="5">
        <f aca="true" t="shared" si="8" ref="C70:K70">IF(ISERROR(C71/C72),0,(C71/C72))</f>
        <v>0.7318732516232636</v>
      </c>
      <c r="D70" s="5">
        <f t="shared" si="8"/>
        <v>0.7936581789723638</v>
      </c>
      <c r="E70" s="5">
        <f t="shared" si="8"/>
        <v>0.7722325508711744</v>
      </c>
      <c r="F70" s="5">
        <f t="shared" si="8"/>
        <v>1.0336574912489218</v>
      </c>
      <c r="G70" s="5">
        <f t="shared" si="8"/>
        <v>1.0336574912489218</v>
      </c>
      <c r="H70" s="5">
        <f t="shared" si="8"/>
        <v>0.16431939227174108</v>
      </c>
      <c r="I70" s="5">
        <f t="shared" si="8"/>
        <v>0.489106843966168</v>
      </c>
      <c r="J70" s="5">
        <f t="shared" si="8"/>
        <v>0.5759430230761138</v>
      </c>
      <c r="K70" s="5">
        <f t="shared" si="8"/>
        <v>0.6212094726027038</v>
      </c>
    </row>
    <row r="71" spans="1:11" ht="12.75" hidden="1">
      <c r="A71" s="1" t="s">
        <v>107</v>
      </c>
      <c r="B71" s="1">
        <f>+B83</f>
        <v>13594168</v>
      </c>
      <c r="C71" s="1">
        <f aca="true" t="shared" si="9" ref="C71:K71">+C83</f>
        <v>43118055</v>
      </c>
      <c r="D71" s="1">
        <f t="shared" si="9"/>
        <v>53976061</v>
      </c>
      <c r="E71" s="1">
        <f t="shared" si="9"/>
        <v>51625560</v>
      </c>
      <c r="F71" s="1">
        <f t="shared" si="9"/>
        <v>80210798</v>
      </c>
      <c r="G71" s="1">
        <f t="shared" si="9"/>
        <v>80210798</v>
      </c>
      <c r="H71" s="1">
        <f t="shared" si="9"/>
        <v>13493453</v>
      </c>
      <c r="I71" s="1">
        <f t="shared" si="9"/>
        <v>35766565</v>
      </c>
      <c r="J71" s="1">
        <f t="shared" si="9"/>
        <v>39947252</v>
      </c>
      <c r="K71" s="1">
        <f t="shared" si="9"/>
        <v>42491146</v>
      </c>
    </row>
    <row r="72" spans="1:11" ht="12.75" hidden="1">
      <c r="A72" s="1" t="s">
        <v>108</v>
      </c>
      <c r="B72" s="1">
        <f>+B77</f>
        <v>53738643</v>
      </c>
      <c r="C72" s="1">
        <f aca="true" t="shared" si="10" ref="C72:K72">+C77</f>
        <v>58914648</v>
      </c>
      <c r="D72" s="1">
        <f t="shared" si="10"/>
        <v>68009204</v>
      </c>
      <c r="E72" s="1">
        <f t="shared" si="10"/>
        <v>66852349</v>
      </c>
      <c r="F72" s="1">
        <f t="shared" si="10"/>
        <v>77599010</v>
      </c>
      <c r="G72" s="1">
        <f t="shared" si="10"/>
        <v>77599010</v>
      </c>
      <c r="H72" s="1">
        <f t="shared" si="10"/>
        <v>82117228</v>
      </c>
      <c r="I72" s="1">
        <f t="shared" si="10"/>
        <v>73126282</v>
      </c>
      <c r="J72" s="1">
        <f t="shared" si="10"/>
        <v>69359729</v>
      </c>
      <c r="K72" s="1">
        <f t="shared" si="10"/>
        <v>68400673</v>
      </c>
    </row>
    <row r="73" spans="1:11" ht="12.75" hidden="1">
      <c r="A73" s="1" t="s">
        <v>109</v>
      </c>
      <c r="B73" s="1">
        <f>+B74</f>
        <v>7880745.833333335</v>
      </c>
      <c r="C73" s="1">
        <f aca="true" t="shared" si="11" ref="C73:K73">+(C78+C80+C81+C82)-(B78+B80+B81+B82)</f>
        <v>1242348</v>
      </c>
      <c r="D73" s="1">
        <f t="shared" si="11"/>
        <v>22560551</v>
      </c>
      <c r="E73" s="1">
        <f t="shared" si="11"/>
        <v>4048367</v>
      </c>
      <c r="F73" s="1">
        <f>+(F78+F80+F81+F82)-(D78+D80+D81+D82)</f>
        <v>4048367</v>
      </c>
      <c r="G73" s="1">
        <f>+(G78+G80+G81+G82)-(D78+D80+D81+D82)</f>
        <v>4048367</v>
      </c>
      <c r="H73" s="1">
        <f>+(H78+H80+H81+H82)-(D78+D80+D81+D82)</f>
        <v>-27662405</v>
      </c>
      <c r="I73" s="1">
        <f>+(I78+I80+I81+I82)-(E78+E80+E81+E82)</f>
        <v>3936653</v>
      </c>
      <c r="J73" s="1">
        <f t="shared" si="11"/>
        <v>4137717</v>
      </c>
      <c r="K73" s="1">
        <f t="shared" si="11"/>
        <v>3675672</v>
      </c>
    </row>
    <row r="74" spans="1:11" ht="12.75" hidden="1">
      <c r="A74" s="1" t="s">
        <v>110</v>
      </c>
      <c r="B74" s="1">
        <f>+TREND(C74:E74)</f>
        <v>7880745.833333335</v>
      </c>
      <c r="C74" s="1">
        <f>+C73</f>
        <v>1242348</v>
      </c>
      <c r="D74" s="1">
        <f aca="true" t="shared" si="12" ref="D74:K74">+D73</f>
        <v>22560551</v>
      </c>
      <c r="E74" s="1">
        <f t="shared" si="12"/>
        <v>4048367</v>
      </c>
      <c r="F74" s="1">
        <f t="shared" si="12"/>
        <v>4048367</v>
      </c>
      <c r="G74" s="1">
        <f t="shared" si="12"/>
        <v>4048367</v>
      </c>
      <c r="H74" s="1">
        <f t="shared" si="12"/>
        <v>-27662405</v>
      </c>
      <c r="I74" s="1">
        <f t="shared" si="12"/>
        <v>3936653</v>
      </c>
      <c r="J74" s="1">
        <f t="shared" si="12"/>
        <v>4137717</v>
      </c>
      <c r="K74" s="1">
        <f t="shared" si="12"/>
        <v>3675672</v>
      </c>
    </row>
    <row r="75" spans="1:11" ht="12.75" hidden="1">
      <c r="A75" s="1" t="s">
        <v>111</v>
      </c>
      <c r="B75" s="1">
        <f>+B84-(((B80+B81+B78)*B70)-B79)</f>
        <v>23561272.87662247</v>
      </c>
      <c r="C75" s="1">
        <f aca="true" t="shared" si="13" ref="C75:K75">+C84-(((C80+C81+C78)*C70)-C79)</f>
        <v>-9151716.998497725</v>
      </c>
      <c r="D75" s="1">
        <f t="shared" si="13"/>
        <v>-21839358.430464692</v>
      </c>
      <c r="E75" s="1">
        <f t="shared" si="13"/>
        <v>-11760190.292567946</v>
      </c>
      <c r="F75" s="1">
        <f t="shared" si="13"/>
        <v>-27120480.36360144</v>
      </c>
      <c r="G75" s="1">
        <f t="shared" si="13"/>
        <v>-27120480.36360144</v>
      </c>
      <c r="H75" s="1">
        <f t="shared" si="13"/>
        <v>43300535.627523914</v>
      </c>
      <c r="I75" s="1">
        <f t="shared" si="13"/>
        <v>-12937214.38726037</v>
      </c>
      <c r="J75" s="1">
        <f t="shared" si="13"/>
        <v>-19594366.153727777</v>
      </c>
      <c r="K75" s="1">
        <f t="shared" si="13"/>
        <v>-23863616.07515142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53738643</v>
      </c>
      <c r="C77" s="3">
        <v>58914648</v>
      </c>
      <c r="D77" s="3">
        <v>68009204</v>
      </c>
      <c r="E77" s="3">
        <v>66852349</v>
      </c>
      <c r="F77" s="3">
        <v>77599010</v>
      </c>
      <c r="G77" s="3">
        <v>77599010</v>
      </c>
      <c r="H77" s="3">
        <v>82117228</v>
      </c>
      <c r="I77" s="3">
        <v>73126282</v>
      </c>
      <c r="J77" s="3">
        <v>69359729</v>
      </c>
      <c r="K77" s="3">
        <v>68400673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31379194</v>
      </c>
      <c r="C79" s="3">
        <v>14375890</v>
      </c>
      <c r="D79" s="3">
        <v>21579821</v>
      </c>
      <c r="E79" s="3">
        <v>33613124</v>
      </c>
      <c r="F79" s="3">
        <v>33613124</v>
      </c>
      <c r="G79" s="3">
        <v>33613124</v>
      </c>
      <c r="H79" s="3">
        <v>47744595</v>
      </c>
      <c r="I79" s="3">
        <v>17726203</v>
      </c>
      <c r="J79" s="3">
        <v>18896133</v>
      </c>
      <c r="K79" s="3">
        <v>19935420</v>
      </c>
    </row>
    <row r="80" spans="1:11" ht="12.75" hidden="1">
      <c r="A80" s="2" t="s">
        <v>67</v>
      </c>
      <c r="B80" s="3">
        <v>13589871</v>
      </c>
      <c r="C80" s="3">
        <v>19222505</v>
      </c>
      <c r="D80" s="3">
        <v>46113157</v>
      </c>
      <c r="E80" s="3">
        <v>49525531</v>
      </c>
      <c r="F80" s="3">
        <v>49525531</v>
      </c>
      <c r="G80" s="3">
        <v>49525531</v>
      </c>
      <c r="H80" s="3">
        <v>908325</v>
      </c>
      <c r="I80" s="3">
        <v>52843741</v>
      </c>
      <c r="J80" s="3">
        <v>56331428</v>
      </c>
      <c r="K80" s="3">
        <v>59429657</v>
      </c>
    </row>
    <row r="81" spans="1:11" ht="12.75" hidden="1">
      <c r="A81" s="2" t="s">
        <v>68</v>
      </c>
      <c r="B81" s="3">
        <v>17314887</v>
      </c>
      <c r="C81" s="3">
        <v>12924601</v>
      </c>
      <c r="D81" s="3">
        <v>8594500</v>
      </c>
      <c r="E81" s="3">
        <v>9230493</v>
      </c>
      <c r="F81" s="3">
        <v>9230493</v>
      </c>
      <c r="G81" s="3">
        <v>9230493</v>
      </c>
      <c r="H81" s="3">
        <v>26136927</v>
      </c>
      <c r="I81" s="3">
        <v>9848936</v>
      </c>
      <c r="J81" s="3">
        <v>10498966</v>
      </c>
      <c r="K81" s="3">
        <v>11076409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13594168</v>
      </c>
      <c r="C83" s="3">
        <v>43118055</v>
      </c>
      <c r="D83" s="3">
        <v>53976061</v>
      </c>
      <c r="E83" s="3">
        <v>51625560</v>
      </c>
      <c r="F83" s="3">
        <v>80210798</v>
      </c>
      <c r="G83" s="3">
        <v>80210798</v>
      </c>
      <c r="H83" s="3">
        <v>13493453</v>
      </c>
      <c r="I83" s="3">
        <v>35766565</v>
      </c>
      <c r="J83" s="3">
        <v>39947252</v>
      </c>
      <c r="K83" s="3">
        <v>42491146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107248023</v>
      </c>
      <c r="E5" s="24">
        <v>123856300</v>
      </c>
      <c r="F5" s="6">
        <v>123856300</v>
      </c>
      <c r="G5" s="25">
        <v>123856300</v>
      </c>
      <c r="H5" s="26">
        <v>0</v>
      </c>
      <c r="I5" s="24">
        <v>144058244</v>
      </c>
      <c r="J5" s="6">
        <v>152701538</v>
      </c>
      <c r="K5" s="25">
        <v>161835252</v>
      </c>
    </row>
    <row r="6" spans="1:11" ht="13.5">
      <c r="A6" s="22" t="s">
        <v>18</v>
      </c>
      <c r="B6" s="6">
        <v>0</v>
      </c>
      <c r="C6" s="6">
        <v>0</v>
      </c>
      <c r="D6" s="23">
        <v>14208601</v>
      </c>
      <c r="E6" s="24">
        <v>11479032</v>
      </c>
      <c r="F6" s="6">
        <v>11479032</v>
      </c>
      <c r="G6" s="25">
        <v>11479032</v>
      </c>
      <c r="H6" s="26">
        <v>0</v>
      </c>
      <c r="I6" s="24">
        <v>11569768</v>
      </c>
      <c r="J6" s="6">
        <v>12263954</v>
      </c>
      <c r="K6" s="25">
        <v>12999791</v>
      </c>
    </row>
    <row r="7" spans="1:11" ht="13.5">
      <c r="A7" s="22" t="s">
        <v>19</v>
      </c>
      <c r="B7" s="6">
        <v>0</v>
      </c>
      <c r="C7" s="6">
        <v>0</v>
      </c>
      <c r="D7" s="23">
        <v>9039014</v>
      </c>
      <c r="E7" s="24">
        <v>11518792</v>
      </c>
      <c r="F7" s="6">
        <v>11518792</v>
      </c>
      <c r="G7" s="25">
        <v>11518792</v>
      </c>
      <c r="H7" s="26">
        <v>0</v>
      </c>
      <c r="I7" s="24">
        <v>12209919</v>
      </c>
      <c r="J7" s="6">
        <v>12942514</v>
      </c>
      <c r="K7" s="25">
        <v>13718565</v>
      </c>
    </row>
    <row r="8" spans="1:11" ht="13.5">
      <c r="A8" s="22" t="s">
        <v>20</v>
      </c>
      <c r="B8" s="6">
        <v>0</v>
      </c>
      <c r="C8" s="6">
        <v>0</v>
      </c>
      <c r="D8" s="23">
        <v>272066121</v>
      </c>
      <c r="E8" s="24">
        <v>352892000</v>
      </c>
      <c r="F8" s="6">
        <v>352892000</v>
      </c>
      <c r="G8" s="25">
        <v>352892000</v>
      </c>
      <c r="H8" s="26">
        <v>0</v>
      </c>
      <c r="I8" s="24">
        <v>367663000</v>
      </c>
      <c r="J8" s="6">
        <v>408334453</v>
      </c>
      <c r="K8" s="25">
        <v>449374026</v>
      </c>
    </row>
    <row r="9" spans="1:11" ht="13.5">
      <c r="A9" s="22" t="s">
        <v>21</v>
      </c>
      <c r="B9" s="6">
        <v>0</v>
      </c>
      <c r="C9" s="6">
        <v>0</v>
      </c>
      <c r="D9" s="23">
        <v>36605762</v>
      </c>
      <c r="E9" s="24">
        <v>48192791</v>
      </c>
      <c r="F9" s="6">
        <v>48192791</v>
      </c>
      <c r="G9" s="25">
        <v>48192791</v>
      </c>
      <c r="H9" s="26">
        <v>0</v>
      </c>
      <c r="I9" s="24">
        <v>37120924</v>
      </c>
      <c r="J9" s="6">
        <v>37988955</v>
      </c>
      <c r="K9" s="25">
        <v>40252162</v>
      </c>
    </row>
    <row r="10" spans="1:11" ht="25.5">
      <c r="A10" s="27" t="s">
        <v>100</v>
      </c>
      <c r="B10" s="28">
        <f>SUM(B5:B9)</f>
        <v>0</v>
      </c>
      <c r="C10" s="29">
        <f aca="true" t="shared" si="0" ref="C10:K10">SUM(C5:C9)</f>
        <v>0</v>
      </c>
      <c r="D10" s="30">
        <f t="shared" si="0"/>
        <v>439167521</v>
      </c>
      <c r="E10" s="28">
        <f t="shared" si="0"/>
        <v>547938915</v>
      </c>
      <c r="F10" s="29">
        <f t="shared" si="0"/>
        <v>547938915</v>
      </c>
      <c r="G10" s="31">
        <f t="shared" si="0"/>
        <v>547938915</v>
      </c>
      <c r="H10" s="32">
        <f t="shared" si="0"/>
        <v>0</v>
      </c>
      <c r="I10" s="28">
        <f t="shared" si="0"/>
        <v>572621855</v>
      </c>
      <c r="J10" s="29">
        <f t="shared" si="0"/>
        <v>624231414</v>
      </c>
      <c r="K10" s="31">
        <f t="shared" si="0"/>
        <v>678179796</v>
      </c>
    </row>
    <row r="11" spans="1:11" ht="13.5">
      <c r="A11" s="22" t="s">
        <v>22</v>
      </c>
      <c r="B11" s="6">
        <v>0</v>
      </c>
      <c r="C11" s="6">
        <v>0</v>
      </c>
      <c r="D11" s="23">
        <v>124147167</v>
      </c>
      <c r="E11" s="24">
        <v>163898963</v>
      </c>
      <c r="F11" s="6">
        <v>163898963</v>
      </c>
      <c r="G11" s="25">
        <v>163898963</v>
      </c>
      <c r="H11" s="26">
        <v>0</v>
      </c>
      <c r="I11" s="24">
        <v>179576003</v>
      </c>
      <c r="J11" s="6">
        <v>192081001</v>
      </c>
      <c r="K11" s="25">
        <v>205527001</v>
      </c>
    </row>
    <row r="12" spans="1:11" ht="13.5">
      <c r="A12" s="22" t="s">
        <v>23</v>
      </c>
      <c r="B12" s="6">
        <v>0</v>
      </c>
      <c r="C12" s="6">
        <v>0</v>
      </c>
      <c r="D12" s="23">
        <v>23357958</v>
      </c>
      <c r="E12" s="24">
        <v>24099079</v>
      </c>
      <c r="F12" s="6">
        <v>24099079</v>
      </c>
      <c r="G12" s="25">
        <v>24099079</v>
      </c>
      <c r="H12" s="26">
        <v>0</v>
      </c>
      <c r="I12" s="24">
        <v>31624971</v>
      </c>
      <c r="J12" s="6">
        <v>33838719</v>
      </c>
      <c r="K12" s="25">
        <v>36207429</v>
      </c>
    </row>
    <row r="13" spans="1:11" ht="13.5">
      <c r="A13" s="22" t="s">
        <v>101</v>
      </c>
      <c r="B13" s="6">
        <v>0</v>
      </c>
      <c r="C13" s="6">
        <v>0</v>
      </c>
      <c r="D13" s="23">
        <v>95738973</v>
      </c>
      <c r="E13" s="24">
        <v>90000000</v>
      </c>
      <c r="F13" s="6">
        <v>90000000</v>
      </c>
      <c r="G13" s="25">
        <v>90000000</v>
      </c>
      <c r="H13" s="26">
        <v>0</v>
      </c>
      <c r="I13" s="24">
        <v>68709000</v>
      </c>
      <c r="J13" s="6">
        <v>76456850</v>
      </c>
      <c r="K13" s="25">
        <v>81808830</v>
      </c>
    </row>
    <row r="14" spans="1:11" ht="13.5">
      <c r="A14" s="22" t="s">
        <v>24</v>
      </c>
      <c r="B14" s="6">
        <v>0</v>
      </c>
      <c r="C14" s="6">
        <v>0</v>
      </c>
      <c r="D14" s="23">
        <v>2667330</v>
      </c>
      <c r="E14" s="24">
        <v>1725375</v>
      </c>
      <c r="F14" s="6">
        <v>1725375</v>
      </c>
      <c r="G14" s="25">
        <v>1725375</v>
      </c>
      <c r="H14" s="26">
        <v>0</v>
      </c>
      <c r="I14" s="24">
        <v>1846151</v>
      </c>
      <c r="J14" s="6">
        <v>1975382</v>
      </c>
      <c r="K14" s="25">
        <v>2113659</v>
      </c>
    </row>
    <row r="15" spans="1:11" ht="13.5">
      <c r="A15" s="22" t="s">
        <v>25</v>
      </c>
      <c r="B15" s="6">
        <v>0</v>
      </c>
      <c r="C15" s="6">
        <v>0</v>
      </c>
      <c r="D15" s="23">
        <v>50253431</v>
      </c>
      <c r="E15" s="24">
        <v>72748418</v>
      </c>
      <c r="F15" s="6">
        <v>72748418</v>
      </c>
      <c r="G15" s="25">
        <v>72748418</v>
      </c>
      <c r="H15" s="26">
        <v>0</v>
      </c>
      <c r="I15" s="24">
        <v>22057781</v>
      </c>
      <c r="J15" s="6">
        <v>33579639</v>
      </c>
      <c r="K15" s="25">
        <v>29768837</v>
      </c>
    </row>
    <row r="16" spans="1:11" ht="13.5">
      <c r="A16" s="33" t="s">
        <v>26</v>
      </c>
      <c r="B16" s="6">
        <v>0</v>
      </c>
      <c r="C16" s="6">
        <v>0</v>
      </c>
      <c r="D16" s="23">
        <v>5465250</v>
      </c>
      <c r="E16" s="24">
        <v>4000000</v>
      </c>
      <c r="F16" s="6">
        <v>4000000</v>
      </c>
      <c r="G16" s="25">
        <v>4000000</v>
      </c>
      <c r="H16" s="26">
        <v>0</v>
      </c>
      <c r="I16" s="24">
        <v>5000000</v>
      </c>
      <c r="J16" s="6">
        <v>5350000</v>
      </c>
      <c r="K16" s="25">
        <v>5724500</v>
      </c>
    </row>
    <row r="17" spans="1:11" ht="13.5">
      <c r="A17" s="22" t="s">
        <v>27</v>
      </c>
      <c r="B17" s="6">
        <v>0</v>
      </c>
      <c r="C17" s="6">
        <v>0</v>
      </c>
      <c r="D17" s="23">
        <v>119321264</v>
      </c>
      <c r="E17" s="24">
        <v>227775283</v>
      </c>
      <c r="F17" s="6">
        <v>227775283</v>
      </c>
      <c r="G17" s="25">
        <v>227775283</v>
      </c>
      <c r="H17" s="26">
        <v>0</v>
      </c>
      <c r="I17" s="24">
        <v>325979959</v>
      </c>
      <c r="J17" s="6">
        <v>273453132</v>
      </c>
      <c r="K17" s="25">
        <v>279779338</v>
      </c>
    </row>
    <row r="18" spans="1:11" ht="13.5">
      <c r="A18" s="34" t="s">
        <v>28</v>
      </c>
      <c r="B18" s="35">
        <f>SUM(B11:B17)</f>
        <v>0</v>
      </c>
      <c r="C18" s="36">
        <f aca="true" t="shared" si="1" ref="C18:K18">SUM(C11:C17)</f>
        <v>0</v>
      </c>
      <c r="D18" s="37">
        <f t="shared" si="1"/>
        <v>420951373</v>
      </c>
      <c r="E18" s="35">
        <f t="shared" si="1"/>
        <v>584247118</v>
      </c>
      <c r="F18" s="36">
        <f t="shared" si="1"/>
        <v>584247118</v>
      </c>
      <c r="G18" s="38">
        <f t="shared" si="1"/>
        <v>584247118</v>
      </c>
      <c r="H18" s="39">
        <f t="shared" si="1"/>
        <v>0</v>
      </c>
      <c r="I18" s="35">
        <f t="shared" si="1"/>
        <v>634793865</v>
      </c>
      <c r="J18" s="36">
        <f t="shared" si="1"/>
        <v>616734723</v>
      </c>
      <c r="K18" s="38">
        <f t="shared" si="1"/>
        <v>640929594</v>
      </c>
    </row>
    <row r="19" spans="1:11" ht="13.5">
      <c r="A19" s="34" t="s">
        <v>29</v>
      </c>
      <c r="B19" s="40">
        <f>+B10-B18</f>
        <v>0</v>
      </c>
      <c r="C19" s="41">
        <f aca="true" t="shared" si="2" ref="C19:K19">+C10-C18</f>
        <v>0</v>
      </c>
      <c r="D19" s="42">
        <f t="shared" si="2"/>
        <v>18216148</v>
      </c>
      <c r="E19" s="40">
        <f t="shared" si="2"/>
        <v>-36308203</v>
      </c>
      <c r="F19" s="41">
        <f t="shared" si="2"/>
        <v>-36308203</v>
      </c>
      <c r="G19" s="43">
        <f t="shared" si="2"/>
        <v>-36308203</v>
      </c>
      <c r="H19" s="44">
        <f t="shared" si="2"/>
        <v>0</v>
      </c>
      <c r="I19" s="40">
        <f t="shared" si="2"/>
        <v>-62172010</v>
      </c>
      <c r="J19" s="41">
        <f t="shared" si="2"/>
        <v>7496691</v>
      </c>
      <c r="K19" s="43">
        <f t="shared" si="2"/>
        <v>37250202</v>
      </c>
    </row>
    <row r="20" spans="1:11" ht="13.5">
      <c r="A20" s="22" t="s">
        <v>30</v>
      </c>
      <c r="B20" s="24">
        <v>0</v>
      </c>
      <c r="C20" s="6">
        <v>0</v>
      </c>
      <c r="D20" s="23">
        <v>104970488</v>
      </c>
      <c r="E20" s="24">
        <v>85863000</v>
      </c>
      <c r="F20" s="6">
        <v>85863000</v>
      </c>
      <c r="G20" s="25">
        <v>85863000</v>
      </c>
      <c r="H20" s="26">
        <v>0</v>
      </c>
      <c r="I20" s="24">
        <v>97638000</v>
      </c>
      <c r="J20" s="6">
        <v>93969000</v>
      </c>
      <c r="K20" s="25">
        <v>108360000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0</v>
      </c>
      <c r="C22" s="52">
        <f aca="true" t="shared" si="3" ref="C22:K22">SUM(C19:C21)</f>
        <v>0</v>
      </c>
      <c r="D22" s="53">
        <f t="shared" si="3"/>
        <v>123186636</v>
      </c>
      <c r="E22" s="51">
        <f t="shared" si="3"/>
        <v>49554797</v>
      </c>
      <c r="F22" s="52">
        <f t="shared" si="3"/>
        <v>49554797</v>
      </c>
      <c r="G22" s="54">
        <f t="shared" si="3"/>
        <v>49554797</v>
      </c>
      <c r="H22" s="55">
        <f t="shared" si="3"/>
        <v>0</v>
      </c>
      <c r="I22" s="51">
        <f t="shared" si="3"/>
        <v>35465990</v>
      </c>
      <c r="J22" s="52">
        <f t="shared" si="3"/>
        <v>101465691</v>
      </c>
      <c r="K22" s="54">
        <f t="shared" si="3"/>
        <v>145610202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0</v>
      </c>
      <c r="C24" s="41">
        <f aca="true" t="shared" si="4" ref="C24:K24">SUM(C22:C23)</f>
        <v>0</v>
      </c>
      <c r="D24" s="42">
        <f t="shared" si="4"/>
        <v>123186636</v>
      </c>
      <c r="E24" s="40">
        <f t="shared" si="4"/>
        <v>49554797</v>
      </c>
      <c r="F24" s="41">
        <f t="shared" si="4"/>
        <v>49554797</v>
      </c>
      <c r="G24" s="43">
        <f t="shared" si="4"/>
        <v>49554797</v>
      </c>
      <c r="H24" s="44">
        <f t="shared" si="4"/>
        <v>0</v>
      </c>
      <c r="I24" s="40">
        <f t="shared" si="4"/>
        <v>35465990</v>
      </c>
      <c r="J24" s="41">
        <f t="shared" si="4"/>
        <v>101465691</v>
      </c>
      <c r="K24" s="43">
        <f t="shared" si="4"/>
        <v>145610202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113483000</v>
      </c>
      <c r="E27" s="65">
        <v>140438401</v>
      </c>
      <c r="F27" s="7">
        <v>164371772</v>
      </c>
      <c r="G27" s="66">
        <v>164371772</v>
      </c>
      <c r="H27" s="67">
        <v>113483005</v>
      </c>
      <c r="I27" s="65">
        <v>139508000</v>
      </c>
      <c r="J27" s="7">
        <v>103950979</v>
      </c>
      <c r="K27" s="66">
        <v>123197750</v>
      </c>
    </row>
    <row r="28" spans="1:11" ht="13.5">
      <c r="A28" s="68" t="s">
        <v>30</v>
      </c>
      <c r="B28" s="6">
        <v>0</v>
      </c>
      <c r="C28" s="6">
        <v>0</v>
      </c>
      <c r="D28" s="23">
        <v>113483000</v>
      </c>
      <c r="E28" s="24">
        <v>81478401</v>
      </c>
      <c r="F28" s="6">
        <v>115607359</v>
      </c>
      <c r="G28" s="25">
        <v>115607359</v>
      </c>
      <c r="H28" s="26">
        <v>105292283</v>
      </c>
      <c r="I28" s="24">
        <v>97638000</v>
      </c>
      <c r="J28" s="6">
        <v>93968979</v>
      </c>
      <c r="K28" s="25">
        <v>108359750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3770118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58960000</v>
      </c>
      <c r="F31" s="6">
        <v>48764413</v>
      </c>
      <c r="G31" s="25">
        <v>48764413</v>
      </c>
      <c r="H31" s="26">
        <v>4420604</v>
      </c>
      <c r="I31" s="24">
        <v>41870000</v>
      </c>
      <c r="J31" s="6">
        <v>9982000</v>
      </c>
      <c r="K31" s="25">
        <v>14838000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113483000</v>
      </c>
      <c r="E32" s="65">
        <f t="shared" si="5"/>
        <v>140438401</v>
      </c>
      <c r="F32" s="7">
        <f t="shared" si="5"/>
        <v>164371772</v>
      </c>
      <c r="G32" s="66">
        <f t="shared" si="5"/>
        <v>164371772</v>
      </c>
      <c r="H32" s="67">
        <f t="shared" si="5"/>
        <v>113483005</v>
      </c>
      <c r="I32" s="65">
        <f t="shared" si="5"/>
        <v>139508000</v>
      </c>
      <c r="J32" s="7">
        <f t="shared" si="5"/>
        <v>103950979</v>
      </c>
      <c r="K32" s="66">
        <f t="shared" si="5"/>
        <v>123197750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0</v>
      </c>
      <c r="C35" s="6">
        <v>0</v>
      </c>
      <c r="D35" s="23">
        <v>453793563</v>
      </c>
      <c r="E35" s="24">
        <v>300562107</v>
      </c>
      <c r="F35" s="6">
        <v>300562107</v>
      </c>
      <c r="G35" s="25">
        <v>300562107</v>
      </c>
      <c r="H35" s="26">
        <v>393096280</v>
      </c>
      <c r="I35" s="24">
        <v>500369270</v>
      </c>
      <c r="J35" s="6">
        <v>572334412</v>
      </c>
      <c r="K35" s="25">
        <v>686304859</v>
      </c>
    </row>
    <row r="36" spans="1:11" ht="13.5">
      <c r="A36" s="22" t="s">
        <v>39</v>
      </c>
      <c r="B36" s="6">
        <v>0</v>
      </c>
      <c r="C36" s="6">
        <v>0</v>
      </c>
      <c r="D36" s="23">
        <v>2386300612</v>
      </c>
      <c r="E36" s="24">
        <v>1530530526</v>
      </c>
      <c r="F36" s="6">
        <v>1530530526</v>
      </c>
      <c r="G36" s="25">
        <v>1530530526</v>
      </c>
      <c r="H36" s="26">
        <v>2374496838</v>
      </c>
      <c r="I36" s="24">
        <v>2246136979</v>
      </c>
      <c r="J36" s="6">
        <v>2140074278</v>
      </c>
      <c r="K36" s="25">
        <v>2119258943</v>
      </c>
    </row>
    <row r="37" spans="1:11" ht="13.5">
      <c r="A37" s="22" t="s">
        <v>40</v>
      </c>
      <c r="B37" s="6">
        <v>0</v>
      </c>
      <c r="C37" s="6">
        <v>0</v>
      </c>
      <c r="D37" s="23">
        <v>178303119</v>
      </c>
      <c r="E37" s="24">
        <v>53926646</v>
      </c>
      <c r="F37" s="6">
        <v>53926646</v>
      </c>
      <c r="G37" s="25">
        <v>53926646</v>
      </c>
      <c r="H37" s="26">
        <v>277303523</v>
      </c>
      <c r="I37" s="24">
        <v>98168256</v>
      </c>
      <c r="J37" s="6">
        <v>96926669</v>
      </c>
      <c r="K37" s="25">
        <v>110893002</v>
      </c>
    </row>
    <row r="38" spans="1:11" ht="13.5">
      <c r="A38" s="22" t="s">
        <v>41</v>
      </c>
      <c r="B38" s="6">
        <v>0</v>
      </c>
      <c r="C38" s="6">
        <v>0</v>
      </c>
      <c r="D38" s="23">
        <v>66571773</v>
      </c>
      <c r="E38" s="24">
        <v>50103963</v>
      </c>
      <c r="F38" s="6">
        <v>50103963</v>
      </c>
      <c r="G38" s="25">
        <v>50103963</v>
      </c>
      <c r="H38" s="26">
        <v>66817749</v>
      </c>
      <c r="I38" s="24">
        <v>50872009</v>
      </c>
      <c r="J38" s="6">
        <v>51676109</v>
      </c>
      <c r="K38" s="25">
        <v>52474265</v>
      </c>
    </row>
    <row r="39" spans="1:11" ht="13.5">
      <c r="A39" s="22" t="s">
        <v>42</v>
      </c>
      <c r="B39" s="6">
        <v>0</v>
      </c>
      <c r="C39" s="6">
        <v>0</v>
      </c>
      <c r="D39" s="23">
        <v>2595219283</v>
      </c>
      <c r="E39" s="24">
        <v>1727062024</v>
      </c>
      <c r="F39" s="6">
        <v>1727062024</v>
      </c>
      <c r="G39" s="25">
        <v>1727062024</v>
      </c>
      <c r="H39" s="26">
        <v>2423471846</v>
      </c>
      <c r="I39" s="24">
        <v>2597465984</v>
      </c>
      <c r="J39" s="6">
        <v>2563805913</v>
      </c>
      <c r="K39" s="25">
        <v>2642196534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0</v>
      </c>
      <c r="C42" s="6">
        <v>0</v>
      </c>
      <c r="D42" s="23">
        <v>128984670</v>
      </c>
      <c r="E42" s="24">
        <v>106444029</v>
      </c>
      <c r="F42" s="6">
        <v>72074754</v>
      </c>
      <c r="G42" s="25">
        <v>72074754</v>
      </c>
      <c r="H42" s="26">
        <v>253228846</v>
      </c>
      <c r="I42" s="24">
        <v>87100958</v>
      </c>
      <c r="J42" s="6">
        <v>149875402</v>
      </c>
      <c r="K42" s="25">
        <v>228387582</v>
      </c>
    </row>
    <row r="43" spans="1:11" ht="13.5">
      <c r="A43" s="22" t="s">
        <v>45</v>
      </c>
      <c r="B43" s="6">
        <v>0</v>
      </c>
      <c r="C43" s="6">
        <v>0</v>
      </c>
      <c r="D43" s="23">
        <v>-110753005</v>
      </c>
      <c r="E43" s="24">
        <v>-142622000</v>
      </c>
      <c r="F43" s="6">
        <v>-140438004</v>
      </c>
      <c r="G43" s="25">
        <v>-140438004</v>
      </c>
      <c r="H43" s="26">
        <v>-208609423</v>
      </c>
      <c r="I43" s="24">
        <v>-112744996</v>
      </c>
      <c r="J43" s="6">
        <v>-91689250</v>
      </c>
      <c r="K43" s="25">
        <v>-134566137</v>
      </c>
    </row>
    <row r="44" spans="1:11" ht="13.5">
      <c r="A44" s="22" t="s">
        <v>46</v>
      </c>
      <c r="B44" s="6">
        <v>0</v>
      </c>
      <c r="C44" s="6">
        <v>0</v>
      </c>
      <c r="D44" s="23">
        <v>-911215</v>
      </c>
      <c r="E44" s="24">
        <v>-1100000</v>
      </c>
      <c r="F44" s="6">
        <v>-1100000</v>
      </c>
      <c r="G44" s="25">
        <v>-1100000</v>
      </c>
      <c r="H44" s="26">
        <v>0</v>
      </c>
      <c r="I44" s="24">
        <v>-1200000</v>
      </c>
      <c r="J44" s="6">
        <v>-1250000</v>
      </c>
      <c r="K44" s="25">
        <v>-1300000</v>
      </c>
    </row>
    <row r="45" spans="1:11" ht="13.5">
      <c r="A45" s="34" t="s">
        <v>47</v>
      </c>
      <c r="B45" s="7">
        <v>0</v>
      </c>
      <c r="C45" s="7">
        <v>0</v>
      </c>
      <c r="D45" s="64">
        <v>208340518</v>
      </c>
      <c r="E45" s="65">
        <v>130955570</v>
      </c>
      <c r="F45" s="7">
        <v>138877490</v>
      </c>
      <c r="G45" s="66">
        <v>138877490</v>
      </c>
      <c r="H45" s="67">
        <v>252960164</v>
      </c>
      <c r="I45" s="65">
        <v>213930763</v>
      </c>
      <c r="J45" s="7">
        <v>270866915</v>
      </c>
      <c r="K45" s="66">
        <v>363388360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0</v>
      </c>
      <c r="D48" s="23">
        <v>208340741</v>
      </c>
      <c r="E48" s="24">
        <v>130955571</v>
      </c>
      <c r="F48" s="6">
        <v>130955571</v>
      </c>
      <c r="G48" s="25">
        <v>130955571</v>
      </c>
      <c r="H48" s="26">
        <v>252960164</v>
      </c>
      <c r="I48" s="24">
        <v>213930290</v>
      </c>
      <c r="J48" s="6">
        <v>270866942</v>
      </c>
      <c r="K48" s="25">
        <v>363388595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65033222</v>
      </c>
      <c r="E49" s="24">
        <f t="shared" si="6"/>
        <v>98339906</v>
      </c>
      <c r="F49" s="6">
        <f t="shared" si="6"/>
        <v>98339906</v>
      </c>
      <c r="G49" s="25">
        <f t="shared" si="6"/>
        <v>98339906</v>
      </c>
      <c r="H49" s="26">
        <f t="shared" si="6"/>
        <v>178059894</v>
      </c>
      <c r="I49" s="24">
        <f t="shared" si="6"/>
        <v>115675146</v>
      </c>
      <c r="J49" s="6">
        <f t="shared" si="6"/>
        <v>122462338</v>
      </c>
      <c r="K49" s="25">
        <f t="shared" si="6"/>
        <v>127621587</v>
      </c>
    </row>
    <row r="50" spans="1:11" ht="13.5">
      <c r="A50" s="34" t="s">
        <v>51</v>
      </c>
      <c r="B50" s="7">
        <f>+B48-B49</f>
        <v>0</v>
      </c>
      <c r="C50" s="7">
        <f aca="true" t="shared" si="7" ref="C50:K50">+C48-C49</f>
        <v>0</v>
      </c>
      <c r="D50" s="64">
        <f t="shared" si="7"/>
        <v>143307519</v>
      </c>
      <c r="E50" s="65">
        <f t="shared" si="7"/>
        <v>32615665</v>
      </c>
      <c r="F50" s="7">
        <f t="shared" si="7"/>
        <v>32615665</v>
      </c>
      <c r="G50" s="66">
        <f t="shared" si="7"/>
        <v>32615665</v>
      </c>
      <c r="H50" s="67">
        <f t="shared" si="7"/>
        <v>74900270</v>
      </c>
      <c r="I50" s="65">
        <f t="shared" si="7"/>
        <v>98255144</v>
      </c>
      <c r="J50" s="7">
        <f t="shared" si="7"/>
        <v>148404604</v>
      </c>
      <c r="K50" s="66">
        <f t="shared" si="7"/>
        <v>235767008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2386344295</v>
      </c>
      <c r="E53" s="24">
        <v>1530425377</v>
      </c>
      <c r="F53" s="6">
        <v>2387241277</v>
      </c>
      <c r="G53" s="25">
        <v>2387241277</v>
      </c>
      <c r="H53" s="26">
        <v>1503469981</v>
      </c>
      <c r="I53" s="24">
        <v>2246137259</v>
      </c>
      <c r="J53" s="6">
        <v>2140074497</v>
      </c>
      <c r="K53" s="25">
        <v>2119258216</v>
      </c>
    </row>
    <row r="54" spans="1:11" ht="13.5">
      <c r="A54" s="22" t="s">
        <v>101</v>
      </c>
      <c r="B54" s="6">
        <v>0</v>
      </c>
      <c r="C54" s="6">
        <v>0</v>
      </c>
      <c r="D54" s="23">
        <v>95738973</v>
      </c>
      <c r="E54" s="24">
        <v>90000000</v>
      </c>
      <c r="F54" s="6">
        <v>90000000</v>
      </c>
      <c r="G54" s="25">
        <v>90000000</v>
      </c>
      <c r="H54" s="26">
        <v>0</v>
      </c>
      <c r="I54" s="24">
        <v>68709000</v>
      </c>
      <c r="J54" s="6">
        <v>76456850</v>
      </c>
      <c r="K54" s="25">
        <v>81808830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72748417</v>
      </c>
      <c r="F56" s="6">
        <v>66220975</v>
      </c>
      <c r="G56" s="25">
        <v>66220975</v>
      </c>
      <c r="H56" s="26">
        <v>0</v>
      </c>
      <c r="I56" s="24">
        <v>22057781</v>
      </c>
      <c r="J56" s="6">
        <v>33579500</v>
      </c>
      <c r="K56" s="25">
        <v>29769161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5425000</v>
      </c>
      <c r="E59" s="24">
        <v>0</v>
      </c>
      <c r="F59" s="6">
        <v>8382375</v>
      </c>
      <c r="G59" s="25">
        <v>8382375</v>
      </c>
      <c r="H59" s="26">
        <v>0</v>
      </c>
      <c r="I59" s="24">
        <v>5425000</v>
      </c>
      <c r="J59" s="6">
        <v>8063750</v>
      </c>
      <c r="K59" s="25">
        <v>8382375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4900000</v>
      </c>
      <c r="F60" s="6">
        <v>4900000</v>
      </c>
      <c r="G60" s="25">
        <v>4900000</v>
      </c>
      <c r="H60" s="26">
        <v>4900000</v>
      </c>
      <c r="I60" s="24">
        <v>5050000</v>
      </c>
      <c r="J60" s="6">
        <v>5353000</v>
      </c>
      <c r="K60" s="25">
        <v>5702270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113266</v>
      </c>
      <c r="F65" s="92">
        <v>0</v>
      </c>
      <c r="G65" s="93">
        <v>0</v>
      </c>
      <c r="H65" s="94">
        <v>0</v>
      </c>
      <c r="I65" s="91">
        <v>11741</v>
      </c>
      <c r="J65" s="92">
        <v>12328</v>
      </c>
      <c r="K65" s="93">
        <v>12944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107</v>
      </c>
      <c r="B71" s="1">
        <f>+B83</f>
        <v>0</v>
      </c>
      <c r="C71" s="1">
        <f aca="true" t="shared" si="9" ref="C71:K71">+C83</f>
        <v>0</v>
      </c>
      <c r="D71" s="1">
        <f t="shared" si="9"/>
        <v>48469474</v>
      </c>
      <c r="E71" s="1">
        <f t="shared" si="9"/>
        <v>2012000</v>
      </c>
      <c r="F71" s="1">
        <f t="shared" si="9"/>
        <v>2012000</v>
      </c>
      <c r="G71" s="1">
        <f t="shared" si="9"/>
        <v>2012000</v>
      </c>
      <c r="H71" s="1">
        <f t="shared" si="9"/>
        <v>29486162</v>
      </c>
      <c r="I71" s="1">
        <f t="shared" si="9"/>
        <v>53316421</v>
      </c>
      <c r="J71" s="1">
        <f t="shared" si="9"/>
        <v>53316421</v>
      </c>
      <c r="K71" s="1">
        <f t="shared" si="9"/>
        <v>58648064</v>
      </c>
    </row>
    <row r="72" spans="1:11" ht="12.75" hidden="1">
      <c r="A72" s="1" t="s">
        <v>108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109</v>
      </c>
      <c r="B73" s="1">
        <f>+B74</f>
        <v>194847572.16666663</v>
      </c>
      <c r="C73" s="1">
        <f aca="true" t="shared" si="11" ref="C73:K73">+(C78+C80+C81+C82)-(B78+B80+B81+B82)</f>
        <v>0</v>
      </c>
      <c r="D73" s="1">
        <f t="shared" si="11"/>
        <v>520863881</v>
      </c>
      <c r="E73" s="1">
        <f t="shared" si="11"/>
        <v>-127357671</v>
      </c>
      <c r="F73" s="1">
        <f>+(F78+F80+F81+F82)-(D78+D80+D81+D82)</f>
        <v>-127357671</v>
      </c>
      <c r="G73" s="1">
        <f>+(G78+G80+G81+G82)-(D78+D80+D81+D82)</f>
        <v>-127357671</v>
      </c>
      <c r="H73" s="1">
        <f>+(H78+H80+H81+H82)-(D78+D80+D81+D82)</f>
        <v>-151624749</v>
      </c>
      <c r="I73" s="1">
        <f>+(I78+I80+I81+I82)-(E78+E80+E81+E82)</f>
        <v>129109888</v>
      </c>
      <c r="J73" s="1">
        <f t="shared" si="11"/>
        <v>23850049</v>
      </c>
      <c r="K73" s="1">
        <f t="shared" si="11"/>
        <v>42059640</v>
      </c>
    </row>
    <row r="74" spans="1:11" ht="12.75" hidden="1">
      <c r="A74" s="1" t="s">
        <v>110</v>
      </c>
      <c r="B74" s="1">
        <f>+TREND(C74:E74)</f>
        <v>194847572.16666663</v>
      </c>
      <c r="C74" s="1">
        <f>+C73</f>
        <v>0</v>
      </c>
      <c r="D74" s="1">
        <f aca="true" t="shared" si="12" ref="D74:K74">+D73</f>
        <v>520863881</v>
      </c>
      <c r="E74" s="1">
        <f t="shared" si="12"/>
        <v>-127357671</v>
      </c>
      <c r="F74" s="1">
        <f t="shared" si="12"/>
        <v>-127357671</v>
      </c>
      <c r="G74" s="1">
        <f t="shared" si="12"/>
        <v>-127357671</v>
      </c>
      <c r="H74" s="1">
        <f t="shared" si="12"/>
        <v>-151624749</v>
      </c>
      <c r="I74" s="1">
        <f t="shared" si="12"/>
        <v>129109888</v>
      </c>
      <c r="J74" s="1">
        <f t="shared" si="12"/>
        <v>23850049</v>
      </c>
      <c r="K74" s="1">
        <f t="shared" si="12"/>
        <v>42059640</v>
      </c>
    </row>
    <row r="75" spans="1:11" ht="12.75" hidden="1">
      <c r="A75" s="1" t="s">
        <v>111</v>
      </c>
      <c r="B75" s="1">
        <f>+B84-(((B80+B81+B78)*B70)-B79)</f>
        <v>0</v>
      </c>
      <c r="C75" s="1">
        <f aca="true" t="shared" si="13" ref="C75:K75">+C84-(((C80+C81+C78)*C70)-C79)</f>
        <v>0</v>
      </c>
      <c r="D75" s="1">
        <f t="shared" si="13"/>
        <v>65033222</v>
      </c>
      <c r="E75" s="1">
        <f t="shared" si="13"/>
        <v>98339906</v>
      </c>
      <c r="F75" s="1">
        <f t="shared" si="13"/>
        <v>98339906</v>
      </c>
      <c r="G75" s="1">
        <f t="shared" si="13"/>
        <v>98339906</v>
      </c>
      <c r="H75" s="1">
        <f t="shared" si="13"/>
        <v>178059894</v>
      </c>
      <c r="I75" s="1">
        <f t="shared" si="13"/>
        <v>115675146</v>
      </c>
      <c r="J75" s="1">
        <f t="shared" si="13"/>
        <v>122462338</v>
      </c>
      <c r="K75" s="1">
        <f t="shared" si="13"/>
        <v>127621587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0</v>
      </c>
      <c r="C78" s="3">
        <v>0</v>
      </c>
      <c r="D78" s="3">
        <v>158062386</v>
      </c>
      <c r="E78" s="3">
        <v>183528123</v>
      </c>
      <c r="F78" s="3">
        <v>183528123</v>
      </c>
      <c r="G78" s="3">
        <v>183528123</v>
      </c>
      <c r="H78" s="3">
        <v>0</v>
      </c>
      <c r="I78" s="3">
        <v>192748936</v>
      </c>
      <c r="J78" s="3">
        <v>202954447</v>
      </c>
      <c r="K78" s="3">
        <v>215087205</v>
      </c>
    </row>
    <row r="79" spans="1:11" ht="12.75" hidden="1">
      <c r="A79" s="2" t="s">
        <v>65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ht="12.75" hidden="1">
      <c r="A80" s="2" t="s">
        <v>66</v>
      </c>
      <c r="B80" s="3">
        <v>0</v>
      </c>
      <c r="C80" s="3">
        <v>0</v>
      </c>
      <c r="D80" s="3">
        <v>167112377</v>
      </c>
      <c r="E80" s="3">
        <v>44740551</v>
      </c>
      <c r="F80" s="3">
        <v>44740551</v>
      </c>
      <c r="G80" s="3">
        <v>44740551</v>
      </c>
      <c r="H80" s="3">
        <v>259936476</v>
      </c>
      <c r="I80" s="3">
        <v>98168256</v>
      </c>
      <c r="J80" s="3">
        <v>96926669</v>
      </c>
      <c r="K80" s="3">
        <v>110893002</v>
      </c>
    </row>
    <row r="81" spans="1:11" ht="12.75" hidden="1">
      <c r="A81" s="2" t="s">
        <v>67</v>
      </c>
      <c r="B81" s="3">
        <v>0</v>
      </c>
      <c r="C81" s="3">
        <v>0</v>
      </c>
      <c r="D81" s="3">
        <v>129665529</v>
      </c>
      <c r="E81" s="3">
        <v>157786016</v>
      </c>
      <c r="F81" s="3">
        <v>157786016</v>
      </c>
      <c r="G81" s="3">
        <v>157786016</v>
      </c>
      <c r="H81" s="3">
        <v>62799375</v>
      </c>
      <c r="I81" s="3">
        <v>165675317</v>
      </c>
      <c r="J81" s="3">
        <v>173959083</v>
      </c>
      <c r="K81" s="3">
        <v>182657037</v>
      </c>
    </row>
    <row r="82" spans="1:11" ht="12.75" hidden="1">
      <c r="A82" s="2" t="s">
        <v>68</v>
      </c>
      <c r="B82" s="3">
        <v>0</v>
      </c>
      <c r="C82" s="3">
        <v>0</v>
      </c>
      <c r="D82" s="3">
        <v>66023589</v>
      </c>
      <c r="E82" s="3">
        <v>7451520</v>
      </c>
      <c r="F82" s="3">
        <v>7451520</v>
      </c>
      <c r="G82" s="3">
        <v>7451520</v>
      </c>
      <c r="H82" s="3">
        <v>46503281</v>
      </c>
      <c r="I82" s="3">
        <v>66023589</v>
      </c>
      <c r="J82" s="3">
        <v>72625948</v>
      </c>
      <c r="K82" s="3">
        <v>79888543</v>
      </c>
    </row>
    <row r="83" spans="1:11" ht="12.75" hidden="1">
      <c r="A83" s="2" t="s">
        <v>69</v>
      </c>
      <c r="B83" s="3">
        <v>0</v>
      </c>
      <c r="C83" s="3">
        <v>0</v>
      </c>
      <c r="D83" s="3">
        <v>48469474</v>
      </c>
      <c r="E83" s="3">
        <v>2012000</v>
      </c>
      <c r="F83" s="3">
        <v>2012000</v>
      </c>
      <c r="G83" s="3">
        <v>2012000</v>
      </c>
      <c r="H83" s="3">
        <v>29486162</v>
      </c>
      <c r="I83" s="3">
        <v>53316421</v>
      </c>
      <c r="J83" s="3">
        <v>53316421</v>
      </c>
      <c r="K83" s="3">
        <v>58648064</v>
      </c>
    </row>
    <row r="84" spans="1:11" ht="12.75" hidden="1">
      <c r="A84" s="2" t="s">
        <v>70</v>
      </c>
      <c r="B84" s="3">
        <v>0</v>
      </c>
      <c r="C84" s="3">
        <v>0</v>
      </c>
      <c r="D84" s="3">
        <v>65033222</v>
      </c>
      <c r="E84" s="3">
        <v>98339906</v>
      </c>
      <c r="F84" s="3">
        <v>98339906</v>
      </c>
      <c r="G84" s="3">
        <v>98339906</v>
      </c>
      <c r="H84" s="3">
        <v>178059894</v>
      </c>
      <c r="I84" s="3">
        <v>115675146</v>
      </c>
      <c r="J84" s="3">
        <v>122462338</v>
      </c>
      <c r="K84" s="3">
        <v>127621587</v>
      </c>
    </row>
    <row r="85" spans="1:11" ht="12.75" hidden="1">
      <c r="A85" s="2" t="s">
        <v>71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67212996</v>
      </c>
      <c r="J85" s="3">
        <v>72471109</v>
      </c>
      <c r="K85" s="3">
        <v>76169265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39322000</v>
      </c>
      <c r="C6" s="6">
        <v>51739635</v>
      </c>
      <c r="D6" s="23">
        <v>51779729</v>
      </c>
      <c r="E6" s="24">
        <v>57717000</v>
      </c>
      <c r="F6" s="6">
        <v>57717000</v>
      </c>
      <c r="G6" s="25">
        <v>57717000</v>
      </c>
      <c r="H6" s="26">
        <v>72405138</v>
      </c>
      <c r="I6" s="24">
        <v>82307636</v>
      </c>
      <c r="J6" s="6">
        <v>90538400</v>
      </c>
      <c r="K6" s="25">
        <v>99592241</v>
      </c>
    </row>
    <row r="7" spans="1:11" ht="13.5">
      <c r="A7" s="22" t="s">
        <v>19</v>
      </c>
      <c r="B7" s="6">
        <v>0</v>
      </c>
      <c r="C7" s="6">
        <v>16753237</v>
      </c>
      <c r="D7" s="23">
        <v>12684665</v>
      </c>
      <c r="E7" s="24">
        <v>11704000</v>
      </c>
      <c r="F7" s="6">
        <v>11704000</v>
      </c>
      <c r="G7" s="25">
        <v>11704000</v>
      </c>
      <c r="H7" s="26">
        <v>11778640</v>
      </c>
      <c r="I7" s="24">
        <v>12312608</v>
      </c>
      <c r="J7" s="6">
        <v>12952864</v>
      </c>
      <c r="K7" s="25">
        <v>13626413</v>
      </c>
    </row>
    <row r="8" spans="1:11" ht="13.5">
      <c r="A8" s="22" t="s">
        <v>20</v>
      </c>
      <c r="B8" s="6">
        <v>481199000</v>
      </c>
      <c r="C8" s="6">
        <v>560071738</v>
      </c>
      <c r="D8" s="23">
        <v>613278313</v>
      </c>
      <c r="E8" s="24">
        <v>801388000</v>
      </c>
      <c r="F8" s="6">
        <v>801388000</v>
      </c>
      <c r="G8" s="25">
        <v>801388000</v>
      </c>
      <c r="H8" s="26">
        <v>0</v>
      </c>
      <c r="I8" s="24">
        <v>850211763</v>
      </c>
      <c r="J8" s="6">
        <v>895903271</v>
      </c>
      <c r="K8" s="25">
        <v>978031052</v>
      </c>
    </row>
    <row r="9" spans="1:11" ht="13.5">
      <c r="A9" s="22" t="s">
        <v>21</v>
      </c>
      <c r="B9" s="6">
        <v>34085000</v>
      </c>
      <c r="C9" s="6">
        <v>20342235</v>
      </c>
      <c r="D9" s="23">
        <v>10886635</v>
      </c>
      <c r="E9" s="24">
        <v>13615000</v>
      </c>
      <c r="F9" s="6">
        <v>13615000</v>
      </c>
      <c r="G9" s="25">
        <v>13615000</v>
      </c>
      <c r="H9" s="26">
        <v>22742130</v>
      </c>
      <c r="I9" s="24">
        <v>13480099</v>
      </c>
      <c r="J9" s="6">
        <v>14226075</v>
      </c>
      <c r="K9" s="25">
        <v>15015341</v>
      </c>
    </row>
    <row r="10" spans="1:11" ht="25.5">
      <c r="A10" s="27" t="s">
        <v>100</v>
      </c>
      <c r="B10" s="28">
        <f>SUM(B5:B9)</f>
        <v>554606000</v>
      </c>
      <c r="C10" s="29">
        <f aca="true" t="shared" si="0" ref="C10:K10">SUM(C5:C9)</f>
        <v>648906845</v>
      </c>
      <c r="D10" s="30">
        <f t="shared" si="0"/>
        <v>688629342</v>
      </c>
      <c r="E10" s="28">
        <f t="shared" si="0"/>
        <v>884424000</v>
      </c>
      <c r="F10" s="29">
        <f t="shared" si="0"/>
        <v>884424000</v>
      </c>
      <c r="G10" s="31">
        <f t="shared" si="0"/>
        <v>884424000</v>
      </c>
      <c r="H10" s="32">
        <f t="shared" si="0"/>
        <v>106925908</v>
      </c>
      <c r="I10" s="28">
        <f t="shared" si="0"/>
        <v>958312106</v>
      </c>
      <c r="J10" s="29">
        <f t="shared" si="0"/>
        <v>1013620610</v>
      </c>
      <c r="K10" s="31">
        <f t="shared" si="0"/>
        <v>1106265047</v>
      </c>
    </row>
    <row r="11" spans="1:11" ht="13.5">
      <c r="A11" s="22" t="s">
        <v>22</v>
      </c>
      <c r="B11" s="6">
        <v>278745000</v>
      </c>
      <c r="C11" s="6">
        <v>310845226</v>
      </c>
      <c r="D11" s="23">
        <v>306154062</v>
      </c>
      <c r="E11" s="24">
        <v>316300000</v>
      </c>
      <c r="F11" s="6">
        <v>316300000</v>
      </c>
      <c r="G11" s="25">
        <v>316300000</v>
      </c>
      <c r="H11" s="26">
        <v>327459725</v>
      </c>
      <c r="I11" s="24">
        <v>339474435</v>
      </c>
      <c r="J11" s="6">
        <v>363237646</v>
      </c>
      <c r="K11" s="25">
        <v>388664281</v>
      </c>
    </row>
    <row r="12" spans="1:11" ht="13.5">
      <c r="A12" s="22" t="s">
        <v>23</v>
      </c>
      <c r="B12" s="6">
        <v>0</v>
      </c>
      <c r="C12" s="6">
        <v>0</v>
      </c>
      <c r="D12" s="23">
        <v>13872639</v>
      </c>
      <c r="E12" s="24">
        <v>16234000</v>
      </c>
      <c r="F12" s="6">
        <v>16234000</v>
      </c>
      <c r="G12" s="25">
        <v>16234000</v>
      </c>
      <c r="H12" s="26">
        <v>17171151</v>
      </c>
      <c r="I12" s="24">
        <v>17370380</v>
      </c>
      <c r="J12" s="6">
        <v>18586307</v>
      </c>
      <c r="K12" s="25">
        <v>3805439</v>
      </c>
    </row>
    <row r="13" spans="1:11" ht="13.5">
      <c r="A13" s="22" t="s">
        <v>101</v>
      </c>
      <c r="B13" s="6">
        <v>86591000</v>
      </c>
      <c r="C13" s="6">
        <v>65413239</v>
      </c>
      <c r="D13" s="23">
        <v>92001837</v>
      </c>
      <c r="E13" s="24">
        <v>63600000</v>
      </c>
      <c r="F13" s="6">
        <v>63600000</v>
      </c>
      <c r="G13" s="25">
        <v>63600000</v>
      </c>
      <c r="H13" s="26">
        <v>76056101</v>
      </c>
      <c r="I13" s="24">
        <v>64843740</v>
      </c>
      <c r="J13" s="6">
        <v>68345302</v>
      </c>
      <c r="K13" s="25">
        <v>72104294</v>
      </c>
    </row>
    <row r="14" spans="1:11" ht="13.5">
      <c r="A14" s="22" t="s">
        <v>24</v>
      </c>
      <c r="B14" s="6">
        <v>0</v>
      </c>
      <c r="C14" s="6">
        <v>0</v>
      </c>
      <c r="D14" s="23">
        <v>3073237</v>
      </c>
      <c r="E14" s="24">
        <v>1100000</v>
      </c>
      <c r="F14" s="6">
        <v>1100000</v>
      </c>
      <c r="G14" s="25">
        <v>1100000</v>
      </c>
      <c r="H14" s="26">
        <v>3396521</v>
      </c>
      <c r="I14" s="24">
        <v>1158300</v>
      </c>
      <c r="J14" s="6">
        <v>1220848</v>
      </c>
      <c r="K14" s="25">
        <v>3805439</v>
      </c>
    </row>
    <row r="15" spans="1:11" ht="13.5">
      <c r="A15" s="22" t="s">
        <v>25</v>
      </c>
      <c r="B15" s="6">
        <v>154625640</v>
      </c>
      <c r="C15" s="6">
        <v>151299263</v>
      </c>
      <c r="D15" s="23">
        <v>150368372</v>
      </c>
      <c r="E15" s="24">
        <v>135460000</v>
      </c>
      <c r="F15" s="6">
        <v>135460000</v>
      </c>
      <c r="G15" s="25">
        <v>135460000</v>
      </c>
      <c r="H15" s="26">
        <v>183444293</v>
      </c>
      <c r="I15" s="24">
        <v>141316159</v>
      </c>
      <c r="J15" s="6">
        <v>148947891</v>
      </c>
      <c r="K15" s="25">
        <v>157139617</v>
      </c>
    </row>
    <row r="16" spans="1:11" ht="13.5">
      <c r="A16" s="33" t="s">
        <v>26</v>
      </c>
      <c r="B16" s="6">
        <v>2649160</v>
      </c>
      <c r="C16" s="6">
        <v>5000000</v>
      </c>
      <c r="D16" s="23">
        <v>3000000</v>
      </c>
      <c r="E16" s="24">
        <v>3000000</v>
      </c>
      <c r="F16" s="6">
        <v>3000000</v>
      </c>
      <c r="G16" s="25">
        <v>3000000</v>
      </c>
      <c r="H16" s="26">
        <v>1255196477</v>
      </c>
      <c r="I16" s="24">
        <v>3952000</v>
      </c>
      <c r="J16" s="6">
        <v>4157504</v>
      </c>
      <c r="K16" s="25">
        <v>4386167</v>
      </c>
    </row>
    <row r="17" spans="1:11" ht="13.5">
      <c r="A17" s="22" t="s">
        <v>27</v>
      </c>
      <c r="B17" s="6">
        <v>290119000</v>
      </c>
      <c r="C17" s="6">
        <v>509896272</v>
      </c>
      <c r="D17" s="23">
        <v>425067734</v>
      </c>
      <c r="E17" s="24">
        <v>330930000</v>
      </c>
      <c r="F17" s="6">
        <v>330930000</v>
      </c>
      <c r="G17" s="25">
        <v>330930000</v>
      </c>
      <c r="H17" s="26">
        <v>370258369</v>
      </c>
      <c r="I17" s="24">
        <v>371162243</v>
      </c>
      <c r="J17" s="6">
        <v>364147975</v>
      </c>
      <c r="K17" s="25">
        <v>370149210</v>
      </c>
    </row>
    <row r="18" spans="1:11" ht="13.5">
      <c r="A18" s="34" t="s">
        <v>28</v>
      </c>
      <c r="B18" s="35">
        <f>SUM(B11:B17)</f>
        <v>812729800</v>
      </c>
      <c r="C18" s="36">
        <f aca="true" t="shared" si="1" ref="C18:K18">SUM(C11:C17)</f>
        <v>1042454000</v>
      </c>
      <c r="D18" s="37">
        <f t="shared" si="1"/>
        <v>993537881</v>
      </c>
      <c r="E18" s="35">
        <f t="shared" si="1"/>
        <v>866624000</v>
      </c>
      <c r="F18" s="36">
        <f t="shared" si="1"/>
        <v>866624000</v>
      </c>
      <c r="G18" s="38">
        <f t="shared" si="1"/>
        <v>866624000</v>
      </c>
      <c r="H18" s="39">
        <f t="shared" si="1"/>
        <v>2232982637</v>
      </c>
      <c r="I18" s="35">
        <f t="shared" si="1"/>
        <v>939277257</v>
      </c>
      <c r="J18" s="36">
        <f t="shared" si="1"/>
        <v>968643473</v>
      </c>
      <c r="K18" s="38">
        <f t="shared" si="1"/>
        <v>1000054447</v>
      </c>
    </row>
    <row r="19" spans="1:11" ht="13.5">
      <c r="A19" s="34" t="s">
        <v>29</v>
      </c>
      <c r="B19" s="40">
        <f>+B10-B18</f>
        <v>-258123800</v>
      </c>
      <c r="C19" s="41">
        <f aca="true" t="shared" si="2" ref="C19:K19">+C10-C18</f>
        <v>-393547155</v>
      </c>
      <c r="D19" s="42">
        <f t="shared" si="2"/>
        <v>-304908539</v>
      </c>
      <c r="E19" s="40">
        <f t="shared" si="2"/>
        <v>17800000</v>
      </c>
      <c r="F19" s="41">
        <f t="shared" si="2"/>
        <v>17800000</v>
      </c>
      <c r="G19" s="43">
        <f t="shared" si="2"/>
        <v>17800000</v>
      </c>
      <c r="H19" s="44">
        <f t="shared" si="2"/>
        <v>-2126056729</v>
      </c>
      <c r="I19" s="40">
        <f t="shared" si="2"/>
        <v>19034849</v>
      </c>
      <c r="J19" s="41">
        <f t="shared" si="2"/>
        <v>44977137</v>
      </c>
      <c r="K19" s="43">
        <f t="shared" si="2"/>
        <v>106210600</v>
      </c>
    </row>
    <row r="20" spans="1:11" ht="13.5">
      <c r="A20" s="22" t="s">
        <v>30</v>
      </c>
      <c r="B20" s="24">
        <v>0</v>
      </c>
      <c r="C20" s="6">
        <v>636948214</v>
      </c>
      <c r="D20" s="23">
        <v>459631626</v>
      </c>
      <c r="E20" s="24">
        <v>672045000</v>
      </c>
      <c r="F20" s="6">
        <v>672045000</v>
      </c>
      <c r="G20" s="25">
        <v>672045000</v>
      </c>
      <c r="H20" s="26">
        <v>0</v>
      </c>
      <c r="I20" s="24">
        <v>651593237</v>
      </c>
      <c r="J20" s="6">
        <v>681271728</v>
      </c>
      <c r="K20" s="25">
        <v>60750948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-258123800</v>
      </c>
      <c r="C22" s="52">
        <f aca="true" t="shared" si="3" ref="C22:K22">SUM(C19:C21)</f>
        <v>243401059</v>
      </c>
      <c r="D22" s="53">
        <f t="shared" si="3"/>
        <v>154723087</v>
      </c>
      <c r="E22" s="51">
        <f t="shared" si="3"/>
        <v>689845000</v>
      </c>
      <c r="F22" s="52">
        <f t="shared" si="3"/>
        <v>689845000</v>
      </c>
      <c r="G22" s="54">
        <f t="shared" si="3"/>
        <v>689845000</v>
      </c>
      <c r="H22" s="55">
        <f t="shared" si="3"/>
        <v>-2126056729</v>
      </c>
      <c r="I22" s="51">
        <f t="shared" si="3"/>
        <v>670628086</v>
      </c>
      <c r="J22" s="52">
        <f t="shared" si="3"/>
        <v>726248865</v>
      </c>
      <c r="K22" s="54">
        <f t="shared" si="3"/>
        <v>166961548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-258123800</v>
      </c>
      <c r="C24" s="41">
        <f aca="true" t="shared" si="4" ref="C24:K24">SUM(C22:C23)</f>
        <v>243401059</v>
      </c>
      <c r="D24" s="42">
        <f t="shared" si="4"/>
        <v>154723087</v>
      </c>
      <c r="E24" s="40">
        <f t="shared" si="4"/>
        <v>689845000</v>
      </c>
      <c r="F24" s="41">
        <f t="shared" si="4"/>
        <v>689845000</v>
      </c>
      <c r="G24" s="43">
        <f t="shared" si="4"/>
        <v>689845000</v>
      </c>
      <c r="H24" s="44">
        <f t="shared" si="4"/>
        <v>-2126056729</v>
      </c>
      <c r="I24" s="40">
        <f t="shared" si="4"/>
        <v>670628086</v>
      </c>
      <c r="J24" s="41">
        <f t="shared" si="4"/>
        <v>726248865</v>
      </c>
      <c r="K24" s="43">
        <f t="shared" si="4"/>
        <v>166961548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177564770</v>
      </c>
      <c r="C27" s="7">
        <v>771766000</v>
      </c>
      <c r="D27" s="64">
        <v>421157420</v>
      </c>
      <c r="E27" s="65">
        <v>689845000</v>
      </c>
      <c r="F27" s="7">
        <v>689845000</v>
      </c>
      <c r="G27" s="66">
        <v>689845000</v>
      </c>
      <c r="H27" s="67">
        <v>0</v>
      </c>
      <c r="I27" s="65">
        <v>669469337</v>
      </c>
      <c r="J27" s="7">
        <v>696548332</v>
      </c>
      <c r="K27" s="66">
        <v>625926884</v>
      </c>
    </row>
    <row r="28" spans="1:11" ht="13.5">
      <c r="A28" s="68" t="s">
        <v>30</v>
      </c>
      <c r="B28" s="6">
        <v>174700595</v>
      </c>
      <c r="C28" s="6">
        <v>735716000</v>
      </c>
      <c r="D28" s="23">
        <v>418837433</v>
      </c>
      <c r="E28" s="24">
        <v>672045000</v>
      </c>
      <c r="F28" s="6">
        <v>672045000</v>
      </c>
      <c r="G28" s="25">
        <v>672045000</v>
      </c>
      <c r="H28" s="26">
        <v>0</v>
      </c>
      <c r="I28" s="24">
        <v>669469337</v>
      </c>
      <c r="J28" s="6">
        <v>696548332</v>
      </c>
      <c r="K28" s="25">
        <v>625926884</v>
      </c>
    </row>
    <row r="29" spans="1:11" ht="13.5">
      <c r="A29" s="22" t="s">
        <v>105</v>
      </c>
      <c r="B29" s="6">
        <v>0</v>
      </c>
      <c r="C29" s="6">
        <v>0</v>
      </c>
      <c r="D29" s="23">
        <v>2319987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2864175</v>
      </c>
      <c r="C31" s="6">
        <v>36050000</v>
      </c>
      <c r="D31" s="23">
        <v>0</v>
      </c>
      <c r="E31" s="24">
        <v>17800000</v>
      </c>
      <c r="F31" s="6">
        <v>17800000</v>
      </c>
      <c r="G31" s="25">
        <v>17800000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177564770</v>
      </c>
      <c r="C32" s="7">
        <f aca="true" t="shared" si="5" ref="C32:K32">SUM(C28:C31)</f>
        <v>771766000</v>
      </c>
      <c r="D32" s="64">
        <f t="shared" si="5"/>
        <v>421157420</v>
      </c>
      <c r="E32" s="65">
        <f t="shared" si="5"/>
        <v>689845000</v>
      </c>
      <c r="F32" s="7">
        <f t="shared" si="5"/>
        <v>689845000</v>
      </c>
      <c r="G32" s="66">
        <f t="shared" si="5"/>
        <v>689845000</v>
      </c>
      <c r="H32" s="67">
        <f t="shared" si="5"/>
        <v>0</v>
      </c>
      <c r="I32" s="65">
        <f t="shared" si="5"/>
        <v>669469337</v>
      </c>
      <c r="J32" s="7">
        <f t="shared" si="5"/>
        <v>696548332</v>
      </c>
      <c r="K32" s="66">
        <f t="shared" si="5"/>
        <v>625926884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330287000</v>
      </c>
      <c r="C35" s="6">
        <v>190254772</v>
      </c>
      <c r="D35" s="23">
        <v>170186300</v>
      </c>
      <c r="E35" s="24">
        <v>209426000</v>
      </c>
      <c r="F35" s="6">
        <v>209426000</v>
      </c>
      <c r="G35" s="25">
        <v>209426000</v>
      </c>
      <c r="H35" s="26">
        <v>334885959</v>
      </c>
      <c r="I35" s="24">
        <v>235993457</v>
      </c>
      <c r="J35" s="6">
        <v>208052925</v>
      </c>
      <c r="K35" s="25">
        <v>313626929</v>
      </c>
    </row>
    <row r="36" spans="1:11" ht="13.5">
      <c r="A36" s="22" t="s">
        <v>39</v>
      </c>
      <c r="B36" s="6">
        <v>2150274000</v>
      </c>
      <c r="C36" s="6">
        <v>2395754517</v>
      </c>
      <c r="D36" s="23">
        <v>2587172212</v>
      </c>
      <c r="E36" s="24">
        <v>3179633000</v>
      </c>
      <c r="F36" s="6">
        <v>3179633000</v>
      </c>
      <c r="G36" s="25">
        <v>3179633000</v>
      </c>
      <c r="H36" s="26">
        <v>2945136775</v>
      </c>
      <c r="I36" s="24">
        <v>3788407597</v>
      </c>
      <c r="J36" s="6">
        <v>4416610628</v>
      </c>
      <c r="K36" s="25">
        <v>4970433218</v>
      </c>
    </row>
    <row r="37" spans="1:11" ht="13.5">
      <c r="A37" s="22" t="s">
        <v>40</v>
      </c>
      <c r="B37" s="6">
        <v>403533000</v>
      </c>
      <c r="C37" s="6">
        <v>262723225</v>
      </c>
      <c r="D37" s="23">
        <v>295524169</v>
      </c>
      <c r="E37" s="24">
        <v>206574000</v>
      </c>
      <c r="F37" s="6">
        <v>206574000</v>
      </c>
      <c r="G37" s="25">
        <v>206574000</v>
      </c>
      <c r="H37" s="26">
        <v>435452640</v>
      </c>
      <c r="I37" s="24">
        <v>124038811</v>
      </c>
      <c r="J37" s="6">
        <v>103685880</v>
      </c>
      <c r="K37" s="25">
        <v>89497045</v>
      </c>
    </row>
    <row r="38" spans="1:11" ht="13.5">
      <c r="A38" s="22" t="s">
        <v>41</v>
      </c>
      <c r="B38" s="6">
        <v>28821000</v>
      </c>
      <c r="C38" s="6">
        <v>40856415</v>
      </c>
      <c r="D38" s="23">
        <v>52310008</v>
      </c>
      <c r="E38" s="24">
        <v>31979000</v>
      </c>
      <c r="F38" s="6">
        <v>31979000</v>
      </c>
      <c r="G38" s="25">
        <v>31979000</v>
      </c>
      <c r="H38" s="26">
        <v>43013495</v>
      </c>
      <c r="I38" s="24">
        <v>32813550</v>
      </c>
      <c r="J38" s="6">
        <v>34454228</v>
      </c>
      <c r="K38" s="25">
        <v>36176939</v>
      </c>
    </row>
    <row r="39" spans="1:11" ht="13.5">
      <c r="A39" s="22" t="s">
        <v>42</v>
      </c>
      <c r="B39" s="6">
        <v>2048207000</v>
      </c>
      <c r="C39" s="6">
        <v>2282429649</v>
      </c>
      <c r="D39" s="23">
        <v>2409524335</v>
      </c>
      <c r="E39" s="24">
        <v>3150506000</v>
      </c>
      <c r="F39" s="6">
        <v>3150506000</v>
      </c>
      <c r="G39" s="25">
        <v>3150506000</v>
      </c>
      <c r="H39" s="26">
        <v>2801556599</v>
      </c>
      <c r="I39" s="24">
        <v>3867548693</v>
      </c>
      <c r="J39" s="6">
        <v>4486523445</v>
      </c>
      <c r="K39" s="25">
        <v>5158386163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333466389</v>
      </c>
      <c r="C42" s="6">
        <v>143562726</v>
      </c>
      <c r="D42" s="23">
        <v>332560820</v>
      </c>
      <c r="E42" s="24">
        <v>765655791</v>
      </c>
      <c r="F42" s="6">
        <v>765655791</v>
      </c>
      <c r="G42" s="25">
        <v>765655791</v>
      </c>
      <c r="H42" s="26">
        <v>625956455</v>
      </c>
      <c r="I42" s="24">
        <v>677067519</v>
      </c>
      <c r="J42" s="6">
        <v>733046766</v>
      </c>
      <c r="K42" s="25">
        <v>719694170</v>
      </c>
    </row>
    <row r="43" spans="1:11" ht="13.5">
      <c r="A43" s="22" t="s">
        <v>45</v>
      </c>
      <c r="B43" s="6">
        <v>-169565620</v>
      </c>
      <c r="C43" s="6">
        <v>-337180327</v>
      </c>
      <c r="D43" s="23">
        <v>-314121902</v>
      </c>
      <c r="E43" s="24">
        <v>-672045000</v>
      </c>
      <c r="F43" s="6">
        <v>-672045000</v>
      </c>
      <c r="G43" s="25">
        <v>-672045000</v>
      </c>
      <c r="H43" s="26">
        <v>-1072909939</v>
      </c>
      <c r="I43" s="24">
        <v>-644469787</v>
      </c>
      <c r="J43" s="6">
        <v>-681548530</v>
      </c>
      <c r="K43" s="25">
        <v>-615926677</v>
      </c>
    </row>
    <row r="44" spans="1:11" ht="13.5">
      <c r="A44" s="22" t="s">
        <v>46</v>
      </c>
      <c r="B44" s="6">
        <v>-45946069</v>
      </c>
      <c r="C44" s="6">
        <v>-813392</v>
      </c>
      <c r="D44" s="23">
        <v>-879765</v>
      </c>
      <c r="E44" s="24">
        <v>-1100000</v>
      </c>
      <c r="F44" s="6">
        <v>-1100000</v>
      </c>
      <c r="G44" s="25">
        <v>-1100000</v>
      </c>
      <c r="H44" s="26">
        <v>968724</v>
      </c>
      <c r="I44" s="24">
        <v>-3456000</v>
      </c>
      <c r="J44" s="6">
        <v>0</v>
      </c>
      <c r="K44" s="25">
        <v>0</v>
      </c>
    </row>
    <row r="45" spans="1:11" ht="13.5">
      <c r="A45" s="34" t="s">
        <v>47</v>
      </c>
      <c r="B45" s="7">
        <v>195459522</v>
      </c>
      <c r="C45" s="7">
        <v>914007</v>
      </c>
      <c r="D45" s="64">
        <v>18472760</v>
      </c>
      <c r="E45" s="65">
        <v>92510791</v>
      </c>
      <c r="F45" s="7">
        <v>92510791</v>
      </c>
      <c r="G45" s="66">
        <v>92510791</v>
      </c>
      <c r="H45" s="67">
        <v>-427512020</v>
      </c>
      <c r="I45" s="65">
        <v>71963732</v>
      </c>
      <c r="J45" s="7">
        <v>123461968</v>
      </c>
      <c r="K45" s="66">
        <v>227229461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195345000</v>
      </c>
      <c r="C48" s="6">
        <v>913000</v>
      </c>
      <c r="D48" s="23">
        <v>18472740</v>
      </c>
      <c r="E48" s="24">
        <v>73631000</v>
      </c>
      <c r="F48" s="6">
        <v>73631000</v>
      </c>
      <c r="G48" s="25">
        <v>73631000</v>
      </c>
      <c r="H48" s="26">
        <v>103378473</v>
      </c>
      <c r="I48" s="24">
        <v>71964000</v>
      </c>
      <c r="J48" s="6">
        <v>123462000</v>
      </c>
      <c r="K48" s="25">
        <v>227229000</v>
      </c>
    </row>
    <row r="49" spans="1:11" ht="13.5">
      <c r="A49" s="22" t="s">
        <v>50</v>
      </c>
      <c r="B49" s="6">
        <f>+B75</f>
        <v>-108328468.3457442</v>
      </c>
      <c r="C49" s="6">
        <f aca="true" t="shared" si="6" ref="C49:K49">+C75</f>
        <v>124171663.41250393</v>
      </c>
      <c r="D49" s="23">
        <f t="shared" si="6"/>
        <v>192327896.2910564</v>
      </c>
      <c r="E49" s="24">
        <f t="shared" si="6"/>
        <v>115357059.3422307</v>
      </c>
      <c r="F49" s="6">
        <f t="shared" si="6"/>
        <v>115357059.3422307</v>
      </c>
      <c r="G49" s="25">
        <f t="shared" si="6"/>
        <v>115357059.3422307</v>
      </c>
      <c r="H49" s="26">
        <f t="shared" si="6"/>
        <v>336579229.8384482</v>
      </c>
      <c r="I49" s="24">
        <f t="shared" si="6"/>
        <v>35256941.80992378</v>
      </c>
      <c r="J49" s="6">
        <f t="shared" si="6"/>
        <v>56501526.84976449</v>
      </c>
      <c r="K49" s="25">
        <f t="shared" si="6"/>
        <v>37398833.99732856</v>
      </c>
    </row>
    <row r="50" spans="1:11" ht="13.5">
      <c r="A50" s="34" t="s">
        <v>51</v>
      </c>
      <c r="B50" s="7">
        <f>+B48-B49</f>
        <v>303673468.3457442</v>
      </c>
      <c r="C50" s="7">
        <f aca="true" t="shared" si="7" ref="C50:K50">+C48-C49</f>
        <v>-123258663.41250393</v>
      </c>
      <c r="D50" s="64">
        <f t="shared" si="7"/>
        <v>-173855156.2910564</v>
      </c>
      <c r="E50" s="65">
        <f t="shared" si="7"/>
        <v>-41726059.34223071</v>
      </c>
      <c r="F50" s="7">
        <f t="shared" si="7"/>
        <v>-41726059.34223071</v>
      </c>
      <c r="G50" s="66">
        <f t="shared" si="7"/>
        <v>-41726059.34223071</v>
      </c>
      <c r="H50" s="67">
        <f t="shared" si="7"/>
        <v>-233200756.83844823</v>
      </c>
      <c r="I50" s="65">
        <f t="shared" si="7"/>
        <v>36707058.19007622</v>
      </c>
      <c r="J50" s="7">
        <f t="shared" si="7"/>
        <v>66960473.15023551</v>
      </c>
      <c r="K50" s="66">
        <f t="shared" si="7"/>
        <v>189830166.00267145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2201788620</v>
      </c>
      <c r="C53" s="6">
        <v>2915074994</v>
      </c>
      <c r="D53" s="23">
        <v>2724488245</v>
      </c>
      <c r="E53" s="24">
        <v>3949142000</v>
      </c>
      <c r="F53" s="6">
        <v>3949142000</v>
      </c>
      <c r="G53" s="25">
        <v>3949142000</v>
      </c>
      <c r="H53" s="26">
        <v>3671646325</v>
      </c>
      <c r="I53" s="24">
        <v>669469337</v>
      </c>
      <c r="J53" s="6">
        <v>696548332</v>
      </c>
      <c r="K53" s="25">
        <v>625926884</v>
      </c>
    </row>
    <row r="54" spans="1:11" ht="13.5">
      <c r="A54" s="22" t="s">
        <v>101</v>
      </c>
      <c r="B54" s="6">
        <v>86591000</v>
      </c>
      <c r="C54" s="6">
        <v>65413239</v>
      </c>
      <c r="D54" s="23">
        <v>92001837</v>
      </c>
      <c r="E54" s="24">
        <v>63600000</v>
      </c>
      <c r="F54" s="6">
        <v>63600000</v>
      </c>
      <c r="G54" s="25">
        <v>63600000</v>
      </c>
      <c r="H54" s="26">
        <v>76056101</v>
      </c>
      <c r="I54" s="24">
        <v>64843740</v>
      </c>
      <c r="J54" s="6">
        <v>68345302</v>
      </c>
      <c r="K54" s="25">
        <v>72104294</v>
      </c>
    </row>
    <row r="55" spans="1:11" ht="13.5">
      <c r="A55" s="22" t="s">
        <v>54</v>
      </c>
      <c r="B55" s="6">
        <v>0</v>
      </c>
      <c r="C55" s="6">
        <v>35552000</v>
      </c>
      <c r="D55" s="23">
        <v>0</v>
      </c>
      <c r="E55" s="24">
        <v>95000000</v>
      </c>
      <c r="F55" s="6">
        <v>95000000</v>
      </c>
      <c r="G55" s="25">
        <v>95000000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45031349</v>
      </c>
      <c r="C56" s="6">
        <v>0</v>
      </c>
      <c r="D56" s="23">
        <v>0</v>
      </c>
      <c r="E56" s="24">
        <v>46100000</v>
      </c>
      <c r="F56" s="6">
        <v>46100000</v>
      </c>
      <c r="G56" s="25">
        <v>46100000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3395000</v>
      </c>
      <c r="C59" s="6">
        <v>3851000</v>
      </c>
      <c r="D59" s="23">
        <v>3890000</v>
      </c>
      <c r="E59" s="24">
        <v>37000000</v>
      </c>
      <c r="F59" s="6">
        <v>0</v>
      </c>
      <c r="G59" s="25">
        <v>0</v>
      </c>
      <c r="H59" s="26">
        <v>0</v>
      </c>
      <c r="I59" s="24">
        <v>28470946</v>
      </c>
      <c r="J59" s="6">
        <v>35582098</v>
      </c>
      <c r="K59" s="25">
        <v>37504742</v>
      </c>
    </row>
    <row r="60" spans="1:11" ht="13.5">
      <c r="A60" s="33" t="s">
        <v>58</v>
      </c>
      <c r="B60" s="6">
        <v>0</v>
      </c>
      <c r="C60" s="6">
        <v>75981599</v>
      </c>
      <c r="D60" s="23">
        <v>115786831</v>
      </c>
      <c r="E60" s="24">
        <v>3527000</v>
      </c>
      <c r="F60" s="6">
        <v>0</v>
      </c>
      <c r="G60" s="25">
        <v>0</v>
      </c>
      <c r="H60" s="26">
        <v>0</v>
      </c>
      <c r="I60" s="24">
        <v>75981599</v>
      </c>
      <c r="J60" s="6">
        <v>75981599</v>
      </c>
      <c r="K60" s="25">
        <v>75981599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4.11715621999127</v>
      </c>
      <c r="C70" s="5">
        <f aca="true" t="shared" si="8" ref="C70:K70">IF(ISERROR(C71/C72),0,(C71/C72))</f>
        <v>0.561172469582157</v>
      </c>
      <c r="D70" s="5">
        <f t="shared" si="8"/>
        <v>0.6972039896873544</v>
      </c>
      <c r="E70" s="5">
        <f t="shared" si="8"/>
        <v>0.7111394605506645</v>
      </c>
      <c r="F70" s="5">
        <f t="shared" si="8"/>
        <v>0.7111394605506645</v>
      </c>
      <c r="G70" s="5">
        <f t="shared" si="8"/>
        <v>0.7111394605506645</v>
      </c>
      <c r="H70" s="5">
        <f t="shared" si="8"/>
        <v>0.4091804179753973</v>
      </c>
      <c r="I70" s="5">
        <f t="shared" si="8"/>
        <v>0.5575953956944488</v>
      </c>
      <c r="J70" s="5">
        <f t="shared" si="8"/>
        <v>0.5943854345664406</v>
      </c>
      <c r="K70" s="5">
        <f t="shared" si="8"/>
        <v>0.6491978864016169</v>
      </c>
    </row>
    <row r="71" spans="1:11" ht="12.75" hidden="1">
      <c r="A71" s="1" t="s">
        <v>107</v>
      </c>
      <c r="B71" s="1">
        <f>+B83</f>
        <v>282972147</v>
      </c>
      <c r="C71" s="1">
        <f aca="true" t="shared" si="9" ref="C71:K71">+C83</f>
        <v>40450361</v>
      </c>
      <c r="D71" s="1">
        <f t="shared" si="9"/>
        <v>43691239</v>
      </c>
      <c r="E71" s="1">
        <f t="shared" si="9"/>
        <v>50727000</v>
      </c>
      <c r="F71" s="1">
        <f t="shared" si="9"/>
        <v>50727000</v>
      </c>
      <c r="G71" s="1">
        <f t="shared" si="9"/>
        <v>50727000</v>
      </c>
      <c r="H71" s="1">
        <f t="shared" si="9"/>
        <v>38061638</v>
      </c>
      <c r="I71" s="1">
        <f t="shared" si="9"/>
        <v>53410800</v>
      </c>
      <c r="J71" s="1">
        <f t="shared" si="9"/>
        <v>62270478</v>
      </c>
      <c r="K71" s="1">
        <f t="shared" si="9"/>
        <v>74403000</v>
      </c>
    </row>
    <row r="72" spans="1:11" ht="12.75" hidden="1">
      <c r="A72" s="1" t="s">
        <v>108</v>
      </c>
      <c r="B72" s="1">
        <f>+B77</f>
        <v>68730000</v>
      </c>
      <c r="C72" s="1">
        <f aca="true" t="shared" si="10" ref="C72:K72">+C77</f>
        <v>72081870</v>
      </c>
      <c r="D72" s="1">
        <f t="shared" si="10"/>
        <v>62666364</v>
      </c>
      <c r="E72" s="1">
        <f t="shared" si="10"/>
        <v>71332000</v>
      </c>
      <c r="F72" s="1">
        <f t="shared" si="10"/>
        <v>71332000</v>
      </c>
      <c r="G72" s="1">
        <f t="shared" si="10"/>
        <v>71332000</v>
      </c>
      <c r="H72" s="1">
        <f t="shared" si="10"/>
        <v>93019207</v>
      </c>
      <c r="I72" s="1">
        <f t="shared" si="10"/>
        <v>95787735</v>
      </c>
      <c r="J72" s="1">
        <f t="shared" si="10"/>
        <v>104764475</v>
      </c>
      <c r="K72" s="1">
        <f t="shared" si="10"/>
        <v>114607582</v>
      </c>
    </row>
    <row r="73" spans="1:11" ht="12.75" hidden="1">
      <c r="A73" s="1" t="s">
        <v>109</v>
      </c>
      <c r="B73" s="1">
        <f>+B74</f>
        <v>9203272.833333336</v>
      </c>
      <c r="C73" s="1">
        <f aca="true" t="shared" si="11" ref="C73:K73">+(C78+C80+C81+C82)-(B78+B80+B81+B82)</f>
        <v>13556756</v>
      </c>
      <c r="D73" s="1">
        <f t="shared" si="11"/>
        <v>-5841633</v>
      </c>
      <c r="E73" s="1">
        <f t="shared" si="11"/>
        <v>880877</v>
      </c>
      <c r="F73" s="1">
        <f>+(F78+F80+F81+F82)-(D78+D80+D81+D82)</f>
        <v>880877</v>
      </c>
      <c r="G73" s="1">
        <f>+(G78+G80+G81+G82)-(D78+D80+D81+D82)</f>
        <v>880877</v>
      </c>
      <c r="H73" s="1">
        <f>+(H78+H80+H81+H82)-(D78+D80+D81+D82)</f>
        <v>78881909</v>
      </c>
      <c r="I73" s="1">
        <f>+(I78+I80+I81+I82)-(E78+E80+E81+E82)</f>
        <v>9025957</v>
      </c>
      <c r="J73" s="1">
        <f t="shared" si="11"/>
        <v>-79716117</v>
      </c>
      <c r="K73" s="1">
        <f t="shared" si="11"/>
        <v>1526643</v>
      </c>
    </row>
    <row r="74" spans="1:11" ht="12.75" hidden="1">
      <c r="A74" s="1" t="s">
        <v>110</v>
      </c>
      <c r="B74" s="1">
        <f>+TREND(C74:E74)</f>
        <v>9203272.833333336</v>
      </c>
      <c r="C74" s="1">
        <f>+C73</f>
        <v>13556756</v>
      </c>
      <c r="D74" s="1">
        <f aca="true" t="shared" si="12" ref="D74:K74">+D73</f>
        <v>-5841633</v>
      </c>
      <c r="E74" s="1">
        <f t="shared" si="12"/>
        <v>880877</v>
      </c>
      <c r="F74" s="1">
        <f t="shared" si="12"/>
        <v>880877</v>
      </c>
      <c r="G74" s="1">
        <f t="shared" si="12"/>
        <v>880877</v>
      </c>
      <c r="H74" s="1">
        <f t="shared" si="12"/>
        <v>78881909</v>
      </c>
      <c r="I74" s="1">
        <f t="shared" si="12"/>
        <v>9025957</v>
      </c>
      <c r="J74" s="1">
        <f t="shared" si="12"/>
        <v>-79716117</v>
      </c>
      <c r="K74" s="1">
        <f t="shared" si="12"/>
        <v>1526643</v>
      </c>
    </row>
    <row r="75" spans="1:11" ht="12.75" hidden="1">
      <c r="A75" s="1" t="s">
        <v>111</v>
      </c>
      <c r="B75" s="1">
        <f>+B84-(((B80+B81+B78)*B70)-B79)</f>
        <v>-108328468.3457442</v>
      </c>
      <c r="C75" s="1">
        <f aca="true" t="shared" si="13" ref="C75:K75">+C84-(((C80+C81+C78)*C70)-C79)</f>
        <v>124171663.41250393</v>
      </c>
      <c r="D75" s="1">
        <f t="shared" si="13"/>
        <v>192327896.2910564</v>
      </c>
      <c r="E75" s="1">
        <f t="shared" si="13"/>
        <v>115357059.3422307</v>
      </c>
      <c r="F75" s="1">
        <f t="shared" si="13"/>
        <v>115357059.3422307</v>
      </c>
      <c r="G75" s="1">
        <f t="shared" si="13"/>
        <v>115357059.3422307</v>
      </c>
      <c r="H75" s="1">
        <f t="shared" si="13"/>
        <v>336579229.8384482</v>
      </c>
      <c r="I75" s="1">
        <f t="shared" si="13"/>
        <v>35256941.80992378</v>
      </c>
      <c r="J75" s="1">
        <f t="shared" si="13"/>
        <v>56501526.84976449</v>
      </c>
      <c r="K75" s="1">
        <f t="shared" si="13"/>
        <v>37398833.99732856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68730000</v>
      </c>
      <c r="C77" s="3">
        <v>72081870</v>
      </c>
      <c r="D77" s="3">
        <v>62666364</v>
      </c>
      <c r="E77" s="3">
        <v>71332000</v>
      </c>
      <c r="F77" s="3">
        <v>71332000</v>
      </c>
      <c r="G77" s="3">
        <v>71332000</v>
      </c>
      <c r="H77" s="3">
        <v>93019207</v>
      </c>
      <c r="I77" s="3">
        <v>95787735</v>
      </c>
      <c r="J77" s="3">
        <v>104764475</v>
      </c>
      <c r="K77" s="3">
        <v>114607582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380168000</v>
      </c>
      <c r="C79" s="3">
        <v>198361894</v>
      </c>
      <c r="D79" s="3">
        <v>280429467</v>
      </c>
      <c r="E79" s="3">
        <v>205846000</v>
      </c>
      <c r="F79" s="3">
        <v>205846000</v>
      </c>
      <c r="G79" s="3">
        <v>205846000</v>
      </c>
      <c r="H79" s="3">
        <v>420561887</v>
      </c>
      <c r="I79" s="3">
        <v>111241000</v>
      </c>
      <c r="J79" s="3">
        <v>90116900</v>
      </c>
      <c r="K79" s="3">
        <v>75105210</v>
      </c>
    </row>
    <row r="80" spans="1:11" ht="12.75" hidden="1">
      <c r="A80" s="2" t="s">
        <v>67</v>
      </c>
      <c r="B80" s="3">
        <v>48126000</v>
      </c>
      <c r="C80" s="3">
        <v>54919288</v>
      </c>
      <c r="D80" s="3">
        <v>51237926</v>
      </c>
      <c r="E80" s="3">
        <v>47370000</v>
      </c>
      <c r="F80" s="3">
        <v>47370000</v>
      </c>
      <c r="G80" s="3">
        <v>47370000</v>
      </c>
      <c r="H80" s="3">
        <v>75012902</v>
      </c>
      <c r="I80" s="3">
        <v>61144760</v>
      </c>
      <c r="J80" s="3">
        <v>56554840</v>
      </c>
      <c r="K80" s="3">
        <v>58081483</v>
      </c>
    </row>
    <row r="81" spans="1:11" ht="12.75" hidden="1">
      <c r="A81" s="2" t="s">
        <v>68</v>
      </c>
      <c r="B81" s="3">
        <v>70523000</v>
      </c>
      <c r="C81" s="3">
        <v>77286468</v>
      </c>
      <c r="D81" s="3">
        <v>75126197</v>
      </c>
      <c r="E81" s="3">
        <v>79875000</v>
      </c>
      <c r="F81" s="3">
        <v>79875000</v>
      </c>
      <c r="G81" s="3">
        <v>79875000</v>
      </c>
      <c r="H81" s="3">
        <v>130233130</v>
      </c>
      <c r="I81" s="3">
        <v>75126197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282972147</v>
      </c>
      <c r="C83" s="3">
        <v>40450361</v>
      </c>
      <c r="D83" s="3">
        <v>43691239</v>
      </c>
      <c r="E83" s="3">
        <v>50727000</v>
      </c>
      <c r="F83" s="3">
        <v>50727000</v>
      </c>
      <c r="G83" s="3">
        <v>50727000</v>
      </c>
      <c r="H83" s="3">
        <v>38061638</v>
      </c>
      <c r="I83" s="3">
        <v>53410800</v>
      </c>
      <c r="J83" s="3">
        <v>62270478</v>
      </c>
      <c r="K83" s="3">
        <v>74403000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8685065</v>
      </c>
      <c r="C5" s="6">
        <v>8977594</v>
      </c>
      <c r="D5" s="23">
        <v>11845856</v>
      </c>
      <c r="E5" s="24">
        <v>10213986</v>
      </c>
      <c r="F5" s="6">
        <v>10213986</v>
      </c>
      <c r="G5" s="25">
        <v>10213986</v>
      </c>
      <c r="H5" s="26">
        <v>10645404</v>
      </c>
      <c r="I5" s="24">
        <v>12255328</v>
      </c>
      <c r="J5" s="6">
        <v>12917116</v>
      </c>
      <c r="K5" s="25">
        <v>13627557</v>
      </c>
    </row>
    <row r="6" spans="1:11" ht="13.5">
      <c r="A6" s="22" t="s">
        <v>18</v>
      </c>
      <c r="B6" s="6">
        <v>14016688</v>
      </c>
      <c r="C6" s="6">
        <v>12929540</v>
      </c>
      <c r="D6" s="23">
        <v>13836020</v>
      </c>
      <c r="E6" s="24">
        <v>25958252</v>
      </c>
      <c r="F6" s="6">
        <v>17958252</v>
      </c>
      <c r="G6" s="25">
        <v>17958252</v>
      </c>
      <c r="H6" s="26">
        <v>13897570</v>
      </c>
      <c r="I6" s="24">
        <v>18910040</v>
      </c>
      <c r="J6" s="6">
        <v>19931182</v>
      </c>
      <c r="K6" s="25">
        <v>21027397</v>
      </c>
    </row>
    <row r="7" spans="1:11" ht="13.5">
      <c r="A7" s="22" t="s">
        <v>19</v>
      </c>
      <c r="B7" s="6">
        <v>3674794</v>
      </c>
      <c r="C7" s="6">
        <v>3925076</v>
      </c>
      <c r="D7" s="23">
        <v>5885924</v>
      </c>
      <c r="E7" s="24">
        <v>4292037</v>
      </c>
      <c r="F7" s="6">
        <v>4292037</v>
      </c>
      <c r="G7" s="25">
        <v>4292037</v>
      </c>
      <c r="H7" s="26">
        <v>4605544</v>
      </c>
      <c r="I7" s="24">
        <v>4519515</v>
      </c>
      <c r="J7" s="6">
        <v>4763569</v>
      </c>
      <c r="K7" s="25">
        <v>5025565</v>
      </c>
    </row>
    <row r="8" spans="1:11" ht="13.5">
      <c r="A8" s="22" t="s">
        <v>20</v>
      </c>
      <c r="B8" s="6">
        <v>172659384</v>
      </c>
      <c r="C8" s="6">
        <v>212960000</v>
      </c>
      <c r="D8" s="23">
        <v>209514000</v>
      </c>
      <c r="E8" s="24">
        <v>227037000</v>
      </c>
      <c r="F8" s="6">
        <v>227037000</v>
      </c>
      <c r="G8" s="25">
        <v>227037000</v>
      </c>
      <c r="H8" s="26">
        <v>227036999</v>
      </c>
      <c r="I8" s="24">
        <v>248358000</v>
      </c>
      <c r="J8" s="6">
        <v>274109000</v>
      </c>
      <c r="K8" s="25">
        <v>297262000</v>
      </c>
    </row>
    <row r="9" spans="1:11" ht="13.5">
      <c r="A9" s="22" t="s">
        <v>21</v>
      </c>
      <c r="B9" s="6">
        <v>18167092</v>
      </c>
      <c r="C9" s="6">
        <v>17771116</v>
      </c>
      <c r="D9" s="23">
        <v>18155056</v>
      </c>
      <c r="E9" s="24">
        <v>31170623</v>
      </c>
      <c r="F9" s="6">
        <v>59755063</v>
      </c>
      <c r="G9" s="25">
        <v>59755063</v>
      </c>
      <c r="H9" s="26">
        <v>25451460</v>
      </c>
      <c r="I9" s="24">
        <v>56221797</v>
      </c>
      <c r="J9" s="6">
        <v>32203552</v>
      </c>
      <c r="K9" s="25">
        <v>33667119</v>
      </c>
    </row>
    <row r="10" spans="1:11" ht="25.5">
      <c r="A10" s="27" t="s">
        <v>100</v>
      </c>
      <c r="B10" s="28">
        <f>SUM(B5:B9)</f>
        <v>217203023</v>
      </c>
      <c r="C10" s="29">
        <f aca="true" t="shared" si="0" ref="C10:K10">SUM(C5:C9)</f>
        <v>256563326</v>
      </c>
      <c r="D10" s="30">
        <f t="shared" si="0"/>
        <v>259236856</v>
      </c>
      <c r="E10" s="28">
        <f t="shared" si="0"/>
        <v>298671898</v>
      </c>
      <c r="F10" s="29">
        <f t="shared" si="0"/>
        <v>319256338</v>
      </c>
      <c r="G10" s="31">
        <f t="shared" si="0"/>
        <v>319256338</v>
      </c>
      <c r="H10" s="32">
        <f t="shared" si="0"/>
        <v>281636977</v>
      </c>
      <c r="I10" s="28">
        <f t="shared" si="0"/>
        <v>340264680</v>
      </c>
      <c r="J10" s="29">
        <f t="shared" si="0"/>
        <v>343924419</v>
      </c>
      <c r="K10" s="31">
        <f t="shared" si="0"/>
        <v>370609638</v>
      </c>
    </row>
    <row r="11" spans="1:11" ht="13.5">
      <c r="A11" s="22" t="s">
        <v>22</v>
      </c>
      <c r="B11" s="6">
        <v>61294546</v>
      </c>
      <c r="C11" s="6">
        <v>64406539</v>
      </c>
      <c r="D11" s="23">
        <v>68377015</v>
      </c>
      <c r="E11" s="24">
        <v>73884712</v>
      </c>
      <c r="F11" s="6">
        <v>76215831</v>
      </c>
      <c r="G11" s="25">
        <v>76215831</v>
      </c>
      <c r="H11" s="26">
        <v>74714370</v>
      </c>
      <c r="I11" s="24">
        <v>78303797</v>
      </c>
      <c r="J11" s="6">
        <v>82544708</v>
      </c>
      <c r="K11" s="25">
        <v>87084349</v>
      </c>
    </row>
    <row r="12" spans="1:11" ht="13.5">
      <c r="A12" s="22" t="s">
        <v>23</v>
      </c>
      <c r="B12" s="6">
        <v>16225142</v>
      </c>
      <c r="C12" s="6">
        <v>17728499</v>
      </c>
      <c r="D12" s="23">
        <v>18896474</v>
      </c>
      <c r="E12" s="24">
        <v>20050895</v>
      </c>
      <c r="F12" s="6">
        <v>21336994</v>
      </c>
      <c r="G12" s="25">
        <v>21336994</v>
      </c>
      <c r="H12" s="26">
        <v>20873647</v>
      </c>
      <c r="I12" s="24">
        <v>22467855</v>
      </c>
      <c r="J12" s="6">
        <v>23681119</v>
      </c>
      <c r="K12" s="25">
        <v>24983581</v>
      </c>
    </row>
    <row r="13" spans="1:11" ht="13.5">
      <c r="A13" s="22" t="s">
        <v>101</v>
      </c>
      <c r="B13" s="6">
        <v>14095488</v>
      </c>
      <c r="C13" s="6">
        <v>21569539</v>
      </c>
      <c r="D13" s="23">
        <v>31106428</v>
      </c>
      <c r="E13" s="24">
        <v>15041010</v>
      </c>
      <c r="F13" s="6">
        <v>15341011</v>
      </c>
      <c r="G13" s="25">
        <v>15341011</v>
      </c>
      <c r="H13" s="26">
        <v>28914539</v>
      </c>
      <c r="I13" s="24">
        <v>5043379</v>
      </c>
      <c r="J13" s="6">
        <v>5316413</v>
      </c>
      <c r="K13" s="25">
        <v>5608815</v>
      </c>
    </row>
    <row r="14" spans="1:11" ht="13.5">
      <c r="A14" s="22" t="s">
        <v>24</v>
      </c>
      <c r="B14" s="6">
        <v>1235494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8476095</v>
      </c>
      <c r="C15" s="6">
        <v>8728768</v>
      </c>
      <c r="D15" s="23">
        <v>13029942</v>
      </c>
      <c r="E15" s="24">
        <v>14964871</v>
      </c>
      <c r="F15" s="6">
        <v>16236048</v>
      </c>
      <c r="G15" s="25">
        <v>16236048</v>
      </c>
      <c r="H15" s="26">
        <v>14679655</v>
      </c>
      <c r="I15" s="24">
        <v>17096559</v>
      </c>
      <c r="J15" s="6">
        <v>18019773</v>
      </c>
      <c r="K15" s="25">
        <v>19010861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76609156</v>
      </c>
      <c r="C17" s="6">
        <v>77085262</v>
      </c>
      <c r="D17" s="23">
        <v>99080138</v>
      </c>
      <c r="E17" s="24">
        <v>94259902</v>
      </c>
      <c r="F17" s="6">
        <v>94469751</v>
      </c>
      <c r="G17" s="25">
        <v>94469751</v>
      </c>
      <c r="H17" s="26">
        <v>110329372</v>
      </c>
      <c r="I17" s="24">
        <v>100518769</v>
      </c>
      <c r="J17" s="6">
        <v>100004488</v>
      </c>
      <c r="K17" s="25">
        <v>104764495</v>
      </c>
    </row>
    <row r="18" spans="1:11" ht="13.5">
      <c r="A18" s="34" t="s">
        <v>28</v>
      </c>
      <c r="B18" s="35">
        <f>SUM(B11:B17)</f>
        <v>177935921</v>
      </c>
      <c r="C18" s="36">
        <f aca="true" t="shared" si="1" ref="C18:K18">SUM(C11:C17)</f>
        <v>189518607</v>
      </c>
      <c r="D18" s="37">
        <f t="shared" si="1"/>
        <v>230489997</v>
      </c>
      <c r="E18" s="35">
        <f t="shared" si="1"/>
        <v>218201390</v>
      </c>
      <c r="F18" s="36">
        <f t="shared" si="1"/>
        <v>223599635</v>
      </c>
      <c r="G18" s="38">
        <f t="shared" si="1"/>
        <v>223599635</v>
      </c>
      <c r="H18" s="39">
        <f t="shared" si="1"/>
        <v>249511583</v>
      </c>
      <c r="I18" s="35">
        <f t="shared" si="1"/>
        <v>223430359</v>
      </c>
      <c r="J18" s="36">
        <f t="shared" si="1"/>
        <v>229566501</v>
      </c>
      <c r="K18" s="38">
        <f t="shared" si="1"/>
        <v>241452101</v>
      </c>
    </row>
    <row r="19" spans="1:11" ht="13.5">
      <c r="A19" s="34" t="s">
        <v>29</v>
      </c>
      <c r="B19" s="40">
        <f>+B10-B18</f>
        <v>39267102</v>
      </c>
      <c r="C19" s="41">
        <f aca="true" t="shared" si="2" ref="C19:K19">+C10-C18</f>
        <v>67044719</v>
      </c>
      <c r="D19" s="42">
        <f t="shared" si="2"/>
        <v>28746859</v>
      </c>
      <c r="E19" s="40">
        <f t="shared" si="2"/>
        <v>80470508</v>
      </c>
      <c r="F19" s="41">
        <f t="shared" si="2"/>
        <v>95656703</v>
      </c>
      <c r="G19" s="43">
        <f t="shared" si="2"/>
        <v>95656703</v>
      </c>
      <c r="H19" s="44">
        <f t="shared" si="2"/>
        <v>32125394</v>
      </c>
      <c r="I19" s="40">
        <f t="shared" si="2"/>
        <v>116834321</v>
      </c>
      <c r="J19" s="41">
        <f t="shared" si="2"/>
        <v>114357918</v>
      </c>
      <c r="K19" s="43">
        <f t="shared" si="2"/>
        <v>129157537</v>
      </c>
    </row>
    <row r="20" spans="1:11" ht="13.5">
      <c r="A20" s="22" t="s">
        <v>30</v>
      </c>
      <c r="B20" s="24">
        <v>43859778</v>
      </c>
      <c r="C20" s="6">
        <v>89159710</v>
      </c>
      <c r="D20" s="23">
        <v>61332323</v>
      </c>
      <c r="E20" s="24">
        <v>61162000</v>
      </c>
      <c r="F20" s="6">
        <v>67162000</v>
      </c>
      <c r="G20" s="25">
        <v>67162000</v>
      </c>
      <c r="H20" s="26">
        <v>89372367</v>
      </c>
      <c r="I20" s="24">
        <v>62443000</v>
      </c>
      <c r="J20" s="6">
        <v>68243000</v>
      </c>
      <c r="K20" s="25">
        <v>73283000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83126880</v>
      </c>
      <c r="C22" s="52">
        <f aca="true" t="shared" si="3" ref="C22:K22">SUM(C19:C21)</f>
        <v>156204429</v>
      </c>
      <c r="D22" s="53">
        <f t="shared" si="3"/>
        <v>90079182</v>
      </c>
      <c r="E22" s="51">
        <f t="shared" si="3"/>
        <v>141632508</v>
      </c>
      <c r="F22" s="52">
        <f t="shared" si="3"/>
        <v>162818703</v>
      </c>
      <c r="G22" s="54">
        <f t="shared" si="3"/>
        <v>162818703</v>
      </c>
      <c r="H22" s="55">
        <f t="shared" si="3"/>
        <v>121497761</v>
      </c>
      <c r="I22" s="51">
        <f t="shared" si="3"/>
        <v>179277321</v>
      </c>
      <c r="J22" s="52">
        <f t="shared" si="3"/>
        <v>182600918</v>
      </c>
      <c r="K22" s="54">
        <f t="shared" si="3"/>
        <v>202440537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83126880</v>
      </c>
      <c r="C24" s="41">
        <f aca="true" t="shared" si="4" ref="C24:K24">SUM(C22:C23)</f>
        <v>156204429</v>
      </c>
      <c r="D24" s="42">
        <f t="shared" si="4"/>
        <v>90079182</v>
      </c>
      <c r="E24" s="40">
        <f t="shared" si="4"/>
        <v>141632508</v>
      </c>
      <c r="F24" s="41">
        <f t="shared" si="4"/>
        <v>162818703</v>
      </c>
      <c r="G24" s="43">
        <f t="shared" si="4"/>
        <v>162818703</v>
      </c>
      <c r="H24" s="44">
        <f t="shared" si="4"/>
        <v>121497761</v>
      </c>
      <c r="I24" s="40">
        <f t="shared" si="4"/>
        <v>179277321</v>
      </c>
      <c r="J24" s="41">
        <f t="shared" si="4"/>
        <v>182600918</v>
      </c>
      <c r="K24" s="43">
        <f t="shared" si="4"/>
        <v>202440537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117210091</v>
      </c>
      <c r="C27" s="7">
        <v>176242640</v>
      </c>
      <c r="D27" s="64">
        <v>104957167</v>
      </c>
      <c r="E27" s="65">
        <v>141632508</v>
      </c>
      <c r="F27" s="7">
        <v>162818703</v>
      </c>
      <c r="G27" s="66">
        <v>162818703</v>
      </c>
      <c r="H27" s="67">
        <v>146221001</v>
      </c>
      <c r="I27" s="65">
        <v>179277319</v>
      </c>
      <c r="J27" s="7">
        <v>182600914</v>
      </c>
      <c r="K27" s="66">
        <v>202440538</v>
      </c>
    </row>
    <row r="28" spans="1:11" ht="13.5">
      <c r="A28" s="68" t="s">
        <v>30</v>
      </c>
      <c r="B28" s="6">
        <v>43859772</v>
      </c>
      <c r="C28" s="6">
        <v>89314320</v>
      </c>
      <c r="D28" s="23">
        <v>53446000</v>
      </c>
      <c r="E28" s="24">
        <v>61162000</v>
      </c>
      <c r="F28" s="6">
        <v>70640731</v>
      </c>
      <c r="G28" s="25">
        <v>70640731</v>
      </c>
      <c r="H28" s="26">
        <v>61162000</v>
      </c>
      <c r="I28" s="24">
        <v>62443000</v>
      </c>
      <c r="J28" s="6">
        <v>68243000</v>
      </c>
      <c r="K28" s="25">
        <v>73283000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73350319</v>
      </c>
      <c r="C31" s="6">
        <v>86928320</v>
      </c>
      <c r="D31" s="23">
        <v>51511167</v>
      </c>
      <c r="E31" s="24">
        <v>80470508</v>
      </c>
      <c r="F31" s="6">
        <v>92177972</v>
      </c>
      <c r="G31" s="25">
        <v>92177972</v>
      </c>
      <c r="H31" s="26">
        <v>85059001</v>
      </c>
      <c r="I31" s="24">
        <v>116834319</v>
      </c>
      <c r="J31" s="6">
        <v>114357914</v>
      </c>
      <c r="K31" s="25">
        <v>129157538</v>
      </c>
    </row>
    <row r="32" spans="1:11" ht="13.5">
      <c r="A32" s="34" t="s">
        <v>36</v>
      </c>
      <c r="B32" s="7">
        <f>SUM(B28:B31)</f>
        <v>117210091</v>
      </c>
      <c r="C32" s="7">
        <f aca="true" t="shared" si="5" ref="C32:K32">SUM(C28:C31)</f>
        <v>176242640</v>
      </c>
      <c r="D32" s="64">
        <f t="shared" si="5"/>
        <v>104957167</v>
      </c>
      <c r="E32" s="65">
        <f t="shared" si="5"/>
        <v>141632508</v>
      </c>
      <c r="F32" s="7">
        <f t="shared" si="5"/>
        <v>162818703</v>
      </c>
      <c r="G32" s="66">
        <f t="shared" si="5"/>
        <v>162818703</v>
      </c>
      <c r="H32" s="67">
        <f t="shared" si="5"/>
        <v>146221001</v>
      </c>
      <c r="I32" s="65">
        <f t="shared" si="5"/>
        <v>179277319</v>
      </c>
      <c r="J32" s="7">
        <f t="shared" si="5"/>
        <v>182600914</v>
      </c>
      <c r="K32" s="66">
        <f t="shared" si="5"/>
        <v>202440538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132691658</v>
      </c>
      <c r="C35" s="6">
        <v>137649368</v>
      </c>
      <c r="D35" s="23">
        <v>141996812</v>
      </c>
      <c r="E35" s="24">
        <v>142222053</v>
      </c>
      <c r="F35" s="6">
        <v>110222052</v>
      </c>
      <c r="G35" s="25">
        <v>110222052</v>
      </c>
      <c r="H35" s="26">
        <v>152994614</v>
      </c>
      <c r="I35" s="24">
        <v>96189277</v>
      </c>
      <c r="J35" s="6">
        <v>94915949</v>
      </c>
      <c r="K35" s="25">
        <v>97651325</v>
      </c>
    </row>
    <row r="36" spans="1:11" ht="13.5">
      <c r="A36" s="22" t="s">
        <v>39</v>
      </c>
      <c r="B36" s="6">
        <v>459635331</v>
      </c>
      <c r="C36" s="6">
        <v>613375059</v>
      </c>
      <c r="D36" s="23">
        <v>678800824</v>
      </c>
      <c r="E36" s="24">
        <v>684699368</v>
      </c>
      <c r="F36" s="6">
        <v>703885563</v>
      </c>
      <c r="G36" s="25">
        <v>703885563</v>
      </c>
      <c r="H36" s="26">
        <v>815188559</v>
      </c>
      <c r="I36" s="24">
        <v>854921587</v>
      </c>
      <c r="J36" s="6">
        <v>1004777836</v>
      </c>
      <c r="K36" s="25">
        <v>1011056644</v>
      </c>
    </row>
    <row r="37" spans="1:11" ht="13.5">
      <c r="A37" s="22" t="s">
        <v>40</v>
      </c>
      <c r="B37" s="6">
        <v>55113461</v>
      </c>
      <c r="C37" s="6">
        <v>55384231</v>
      </c>
      <c r="D37" s="23">
        <v>36700685</v>
      </c>
      <c r="E37" s="24">
        <v>39952234</v>
      </c>
      <c r="F37" s="6">
        <v>32952234</v>
      </c>
      <c r="G37" s="25">
        <v>32952234</v>
      </c>
      <c r="H37" s="26">
        <v>56876426</v>
      </c>
      <c r="I37" s="24">
        <v>36063204</v>
      </c>
      <c r="J37" s="6">
        <v>35389898</v>
      </c>
      <c r="K37" s="25">
        <v>36511342</v>
      </c>
    </row>
    <row r="38" spans="1:11" ht="13.5">
      <c r="A38" s="22" t="s">
        <v>41</v>
      </c>
      <c r="B38" s="6">
        <v>12612615</v>
      </c>
      <c r="C38" s="6">
        <v>13419779</v>
      </c>
      <c r="D38" s="23">
        <v>12512637</v>
      </c>
      <c r="E38" s="24">
        <v>14123970</v>
      </c>
      <c r="F38" s="6">
        <v>14123970</v>
      </c>
      <c r="G38" s="25">
        <v>14123970</v>
      </c>
      <c r="H38" s="26">
        <v>13958640</v>
      </c>
      <c r="I38" s="24">
        <v>14744450</v>
      </c>
      <c r="J38" s="6">
        <v>15410143</v>
      </c>
      <c r="K38" s="25">
        <v>16124777</v>
      </c>
    </row>
    <row r="39" spans="1:11" ht="13.5">
      <c r="A39" s="22" t="s">
        <v>42</v>
      </c>
      <c r="B39" s="6">
        <v>524600913</v>
      </c>
      <c r="C39" s="6">
        <v>682220417</v>
      </c>
      <c r="D39" s="23">
        <v>771584314</v>
      </c>
      <c r="E39" s="24">
        <v>772845217</v>
      </c>
      <c r="F39" s="6">
        <v>767031411</v>
      </c>
      <c r="G39" s="25">
        <v>767031411</v>
      </c>
      <c r="H39" s="26">
        <v>897348107</v>
      </c>
      <c r="I39" s="24">
        <v>900303209</v>
      </c>
      <c r="J39" s="6">
        <v>1048893743</v>
      </c>
      <c r="K39" s="25">
        <v>1056071851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104417770</v>
      </c>
      <c r="C42" s="6">
        <v>174519555</v>
      </c>
      <c r="D42" s="23">
        <v>90723268</v>
      </c>
      <c r="E42" s="24">
        <v>146449168</v>
      </c>
      <c r="F42" s="6">
        <v>139870924</v>
      </c>
      <c r="G42" s="25">
        <v>139870924</v>
      </c>
      <c r="H42" s="26">
        <v>165269268</v>
      </c>
      <c r="I42" s="24">
        <v>151493542</v>
      </c>
      <c r="J42" s="6">
        <v>161100052</v>
      </c>
      <c r="K42" s="25">
        <v>179240706</v>
      </c>
    </row>
    <row r="43" spans="1:11" ht="13.5">
      <c r="A43" s="22" t="s">
        <v>45</v>
      </c>
      <c r="B43" s="6">
        <v>-117150062</v>
      </c>
      <c r="C43" s="6">
        <v>-174519555</v>
      </c>
      <c r="D43" s="23">
        <v>-95505284</v>
      </c>
      <c r="E43" s="24">
        <v>-137549003</v>
      </c>
      <c r="F43" s="6">
        <v>-158735198</v>
      </c>
      <c r="G43" s="25">
        <v>-158735198</v>
      </c>
      <c r="H43" s="26">
        <v>-174519554</v>
      </c>
      <c r="I43" s="24">
        <v>-144514398</v>
      </c>
      <c r="J43" s="6">
        <v>-164391842</v>
      </c>
      <c r="K43" s="25">
        <v>-191358393</v>
      </c>
    </row>
    <row r="44" spans="1:11" ht="13.5">
      <c r="A44" s="22" t="s">
        <v>46</v>
      </c>
      <c r="B44" s="6">
        <v>-8454176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94518638</v>
      </c>
      <c r="C45" s="7">
        <v>60714362</v>
      </c>
      <c r="D45" s="64">
        <v>55932346</v>
      </c>
      <c r="E45" s="65">
        <v>81601303</v>
      </c>
      <c r="F45" s="7">
        <v>21836864</v>
      </c>
      <c r="G45" s="66">
        <v>21836864</v>
      </c>
      <c r="H45" s="67">
        <v>51464076</v>
      </c>
      <c r="I45" s="65">
        <v>37279144</v>
      </c>
      <c r="J45" s="7">
        <v>33987354</v>
      </c>
      <c r="K45" s="66">
        <v>21869667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94593136</v>
      </c>
      <c r="C48" s="6">
        <v>60714361</v>
      </c>
      <c r="D48" s="23">
        <v>55932345</v>
      </c>
      <c r="E48" s="24">
        <v>72701138</v>
      </c>
      <c r="F48" s="6">
        <v>40701138</v>
      </c>
      <c r="G48" s="25">
        <v>40701138</v>
      </c>
      <c r="H48" s="26">
        <v>13167011</v>
      </c>
      <c r="I48" s="24">
        <v>29721282</v>
      </c>
      <c r="J48" s="6">
        <v>25131282</v>
      </c>
      <c r="K48" s="25">
        <v>24413502</v>
      </c>
    </row>
    <row r="49" spans="1:11" ht="13.5">
      <c r="A49" s="22" t="s">
        <v>50</v>
      </c>
      <c r="B49" s="6">
        <f>+B75</f>
        <v>48460036.59484336</v>
      </c>
      <c r="C49" s="6">
        <f aca="true" t="shared" si="6" ref="C49:K49">+C75</f>
        <v>11550632.532114878</v>
      </c>
      <c r="D49" s="23">
        <f t="shared" si="6"/>
        <v>8865659.257793244</v>
      </c>
      <c r="E49" s="24">
        <f t="shared" si="6"/>
        <v>28472022.90338874</v>
      </c>
      <c r="F49" s="6">
        <f t="shared" si="6"/>
        <v>26855450.107048325</v>
      </c>
      <c r="G49" s="25">
        <f t="shared" si="6"/>
        <v>26855450.107048325</v>
      </c>
      <c r="H49" s="26">
        <f t="shared" si="6"/>
        <v>55400306.659167305</v>
      </c>
      <c r="I49" s="24">
        <f t="shared" si="6"/>
        <v>24639545.66652432</v>
      </c>
      <c r="J49" s="6">
        <f t="shared" si="6"/>
        <v>23438869.379782278</v>
      </c>
      <c r="K49" s="25">
        <f t="shared" si="6"/>
        <v>22999533.561793886</v>
      </c>
    </row>
    <row r="50" spans="1:11" ht="13.5">
      <c r="A50" s="34" t="s">
        <v>51</v>
      </c>
      <c r="B50" s="7">
        <f>+B48-B49</f>
        <v>46133099.40515664</v>
      </c>
      <c r="C50" s="7">
        <f aca="true" t="shared" si="7" ref="C50:K50">+C48-C49</f>
        <v>49163728.46788512</v>
      </c>
      <c r="D50" s="64">
        <f t="shared" si="7"/>
        <v>47066685.74220675</v>
      </c>
      <c r="E50" s="65">
        <f t="shared" si="7"/>
        <v>44229115.09661126</v>
      </c>
      <c r="F50" s="7">
        <f t="shared" si="7"/>
        <v>13845687.892951675</v>
      </c>
      <c r="G50" s="66">
        <f t="shared" si="7"/>
        <v>13845687.892951675</v>
      </c>
      <c r="H50" s="67">
        <f t="shared" si="7"/>
        <v>-42233295.659167305</v>
      </c>
      <c r="I50" s="65">
        <f t="shared" si="7"/>
        <v>5081736.333475679</v>
      </c>
      <c r="J50" s="7">
        <f t="shared" si="7"/>
        <v>1692412.620217722</v>
      </c>
      <c r="K50" s="66">
        <f t="shared" si="7"/>
        <v>1413968.4382061139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459011835</v>
      </c>
      <c r="C53" s="6">
        <v>612825918</v>
      </c>
      <c r="D53" s="23">
        <v>684150867</v>
      </c>
      <c r="E53" s="24">
        <v>684150868</v>
      </c>
      <c r="F53" s="6">
        <v>703903062</v>
      </c>
      <c r="G53" s="25">
        <v>703903062</v>
      </c>
      <c r="H53" s="26">
        <v>688739361</v>
      </c>
      <c r="I53" s="24">
        <v>854372942</v>
      </c>
      <c r="J53" s="6">
        <v>1004229811</v>
      </c>
      <c r="K53" s="25">
        <v>1010508553</v>
      </c>
    </row>
    <row r="54" spans="1:11" ht="13.5">
      <c r="A54" s="22" t="s">
        <v>101</v>
      </c>
      <c r="B54" s="6">
        <v>14095488</v>
      </c>
      <c r="C54" s="6">
        <v>21569539</v>
      </c>
      <c r="D54" s="23">
        <v>31106428</v>
      </c>
      <c r="E54" s="24">
        <v>15041010</v>
      </c>
      <c r="F54" s="6">
        <v>15341011</v>
      </c>
      <c r="G54" s="25">
        <v>15341011</v>
      </c>
      <c r="H54" s="26">
        <v>28914539</v>
      </c>
      <c r="I54" s="24">
        <v>5043379</v>
      </c>
      <c r="J54" s="6">
        <v>5316413</v>
      </c>
      <c r="K54" s="25">
        <v>5608815</v>
      </c>
    </row>
    <row r="55" spans="1:11" ht="13.5">
      <c r="A55" s="22" t="s">
        <v>54</v>
      </c>
      <c r="B55" s="6">
        <v>72831923</v>
      </c>
      <c r="C55" s="6">
        <v>146294805</v>
      </c>
      <c r="D55" s="23">
        <v>86980153</v>
      </c>
      <c r="E55" s="24">
        <v>91771981</v>
      </c>
      <c r="F55" s="6">
        <v>68481523</v>
      </c>
      <c r="G55" s="25">
        <v>68481523</v>
      </c>
      <c r="H55" s="26">
        <v>95049753</v>
      </c>
      <c r="I55" s="24">
        <v>27083512</v>
      </c>
      <c r="J55" s="6">
        <v>0</v>
      </c>
      <c r="K55" s="25">
        <v>0</v>
      </c>
    </row>
    <row r="56" spans="1:11" ht="13.5">
      <c r="A56" s="22" t="s">
        <v>55</v>
      </c>
      <c r="B56" s="6">
        <v>4371304</v>
      </c>
      <c r="C56" s="6">
        <v>5754016</v>
      </c>
      <c r="D56" s="23">
        <v>4102201</v>
      </c>
      <c r="E56" s="24">
        <v>10679888</v>
      </c>
      <c r="F56" s="6">
        <v>12341888</v>
      </c>
      <c r="G56" s="25">
        <v>12341888</v>
      </c>
      <c r="H56" s="26">
        <v>8429925</v>
      </c>
      <c r="I56" s="24">
        <v>22098649</v>
      </c>
      <c r="J56" s="6">
        <v>18024227</v>
      </c>
      <c r="K56" s="25">
        <v>19015560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467075</v>
      </c>
      <c r="G59" s="25">
        <v>467075</v>
      </c>
      <c r="H59" s="26">
        <v>467075</v>
      </c>
      <c r="I59" s="24">
        <v>491830</v>
      </c>
      <c r="J59" s="6">
        <v>518388</v>
      </c>
      <c r="K59" s="25">
        <v>546900</v>
      </c>
    </row>
    <row r="60" spans="1:11" ht="13.5">
      <c r="A60" s="33" t="s">
        <v>58</v>
      </c>
      <c r="B60" s="6">
        <v>3263336</v>
      </c>
      <c r="C60" s="6">
        <v>3290182</v>
      </c>
      <c r="D60" s="23">
        <v>0</v>
      </c>
      <c r="E60" s="24">
        <v>7551850</v>
      </c>
      <c r="F60" s="6">
        <v>7084775</v>
      </c>
      <c r="G60" s="25">
        <v>7084775</v>
      </c>
      <c r="H60" s="26">
        <v>7084775</v>
      </c>
      <c r="I60" s="24">
        <v>7460268</v>
      </c>
      <c r="J60" s="6">
        <v>7863122</v>
      </c>
      <c r="K60" s="25">
        <v>8295594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14718</v>
      </c>
      <c r="C62" s="92">
        <v>14718</v>
      </c>
      <c r="D62" s="93">
        <v>14718</v>
      </c>
      <c r="E62" s="91">
        <v>14718</v>
      </c>
      <c r="F62" s="92">
        <v>14718</v>
      </c>
      <c r="G62" s="93">
        <v>14718</v>
      </c>
      <c r="H62" s="94">
        <v>14718</v>
      </c>
      <c r="I62" s="91">
        <v>18522</v>
      </c>
      <c r="J62" s="92">
        <v>18522</v>
      </c>
      <c r="K62" s="93">
        <v>18522</v>
      </c>
    </row>
    <row r="63" spans="1:11" ht="13.5">
      <c r="A63" s="90" t="s">
        <v>61</v>
      </c>
      <c r="B63" s="91">
        <v>7408</v>
      </c>
      <c r="C63" s="92">
        <v>7408</v>
      </c>
      <c r="D63" s="93">
        <v>7408</v>
      </c>
      <c r="E63" s="91">
        <v>7408</v>
      </c>
      <c r="F63" s="92">
        <v>7408</v>
      </c>
      <c r="G63" s="93">
        <v>7408</v>
      </c>
      <c r="H63" s="94">
        <v>7408</v>
      </c>
      <c r="I63" s="91">
        <v>11021</v>
      </c>
      <c r="J63" s="92">
        <v>11021</v>
      </c>
      <c r="K63" s="93">
        <v>11021</v>
      </c>
    </row>
    <row r="64" spans="1:11" ht="13.5">
      <c r="A64" s="90" t="s">
        <v>62</v>
      </c>
      <c r="B64" s="91">
        <v>3000</v>
      </c>
      <c r="C64" s="92">
        <v>3000</v>
      </c>
      <c r="D64" s="93">
        <v>3000</v>
      </c>
      <c r="E64" s="91">
        <v>3000</v>
      </c>
      <c r="F64" s="92">
        <v>3000</v>
      </c>
      <c r="G64" s="93">
        <v>3000</v>
      </c>
      <c r="H64" s="94">
        <v>3000</v>
      </c>
      <c r="I64" s="91">
        <v>4805</v>
      </c>
      <c r="J64" s="92">
        <v>4805</v>
      </c>
      <c r="K64" s="93">
        <v>4805</v>
      </c>
    </row>
    <row r="65" spans="1:11" ht="13.5">
      <c r="A65" s="90" t="s">
        <v>63</v>
      </c>
      <c r="B65" s="91">
        <v>53308</v>
      </c>
      <c r="C65" s="92">
        <v>53308</v>
      </c>
      <c r="D65" s="93">
        <v>53308</v>
      </c>
      <c r="E65" s="91">
        <v>53308</v>
      </c>
      <c r="F65" s="92">
        <v>53308</v>
      </c>
      <c r="G65" s="93">
        <v>53308</v>
      </c>
      <c r="H65" s="94">
        <v>53308</v>
      </c>
      <c r="I65" s="91">
        <v>59613</v>
      </c>
      <c r="J65" s="92">
        <v>59613</v>
      </c>
      <c r="K65" s="93">
        <v>59613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0.4460771279442813</v>
      </c>
      <c r="C70" s="5">
        <f aca="true" t="shared" si="8" ref="C70:K70">IF(ISERROR(C71/C72),0,(C71/C72))</f>
        <v>1.2592912489840151</v>
      </c>
      <c r="D70" s="5">
        <f t="shared" si="8"/>
        <v>0.39553874345038564</v>
      </c>
      <c r="E70" s="5">
        <f t="shared" si="8"/>
        <v>0.6505425327054061</v>
      </c>
      <c r="F70" s="5">
        <f t="shared" si="8"/>
        <v>0.4162862237113443</v>
      </c>
      <c r="G70" s="5">
        <f t="shared" si="8"/>
        <v>0.4162862237113443</v>
      </c>
      <c r="H70" s="5">
        <f t="shared" si="8"/>
        <v>0.7527227653621608</v>
      </c>
      <c r="I70" s="5">
        <f t="shared" si="8"/>
        <v>0.5632357800494907</v>
      </c>
      <c r="J70" s="5">
        <f t="shared" si="8"/>
        <v>0.5465485434943733</v>
      </c>
      <c r="K70" s="5">
        <f t="shared" si="8"/>
        <v>0.548977233696943</v>
      </c>
    </row>
    <row r="71" spans="1:11" ht="12.75" hidden="1">
      <c r="A71" s="1" t="s">
        <v>107</v>
      </c>
      <c r="B71" s="1">
        <f>+B83</f>
        <v>18230657</v>
      </c>
      <c r="C71" s="1">
        <f aca="true" t="shared" si="9" ref="C71:K71">+C83</f>
        <v>49966473</v>
      </c>
      <c r="D71" s="1">
        <f t="shared" si="9"/>
        <v>17339205</v>
      </c>
      <c r="E71" s="1">
        <f t="shared" si="9"/>
        <v>43735886</v>
      </c>
      <c r="F71" s="1">
        <f t="shared" si="9"/>
        <v>36555885</v>
      </c>
      <c r="G71" s="1">
        <f t="shared" si="9"/>
        <v>36555885</v>
      </c>
      <c r="H71" s="1">
        <f t="shared" si="9"/>
        <v>37478692</v>
      </c>
      <c r="I71" s="1">
        <f t="shared" si="9"/>
        <v>48894591</v>
      </c>
      <c r="J71" s="1">
        <f t="shared" si="9"/>
        <v>35221606</v>
      </c>
      <c r="K71" s="1">
        <f t="shared" si="9"/>
        <v>37155035</v>
      </c>
    </row>
    <row r="72" spans="1:11" ht="12.75" hidden="1">
      <c r="A72" s="1" t="s">
        <v>108</v>
      </c>
      <c r="B72" s="1">
        <f>+B77</f>
        <v>40868845</v>
      </c>
      <c r="C72" s="1">
        <f aca="true" t="shared" si="10" ref="C72:K72">+C77</f>
        <v>39678250</v>
      </c>
      <c r="D72" s="1">
        <f t="shared" si="10"/>
        <v>43836932</v>
      </c>
      <c r="E72" s="1">
        <f t="shared" si="10"/>
        <v>67229864</v>
      </c>
      <c r="F72" s="1">
        <f t="shared" si="10"/>
        <v>87814304</v>
      </c>
      <c r="G72" s="1">
        <f t="shared" si="10"/>
        <v>87814304</v>
      </c>
      <c r="H72" s="1">
        <f t="shared" si="10"/>
        <v>49790831</v>
      </c>
      <c r="I72" s="1">
        <f t="shared" si="10"/>
        <v>86810165</v>
      </c>
      <c r="J72" s="1">
        <f t="shared" si="10"/>
        <v>64443692</v>
      </c>
      <c r="K72" s="1">
        <f t="shared" si="10"/>
        <v>67680466</v>
      </c>
    </row>
    <row r="73" spans="1:11" ht="12.75" hidden="1">
      <c r="A73" s="1" t="s">
        <v>109</v>
      </c>
      <c r="B73" s="1">
        <f>+B74</f>
        <v>36526332.33333334</v>
      </c>
      <c r="C73" s="1">
        <f aca="true" t="shared" si="11" ref="C73:K73">+(C78+C80+C81+C82)-(B78+B80+B81+B82)</f>
        <v>38966404</v>
      </c>
      <c r="D73" s="1">
        <f t="shared" si="11"/>
        <v>5582405</v>
      </c>
      <c r="E73" s="1">
        <f t="shared" si="11"/>
        <v>-13161164</v>
      </c>
      <c r="F73" s="1">
        <f>+(F78+F80+F81+F82)-(D78+D80+D81+D82)</f>
        <v>-13161165</v>
      </c>
      <c r="G73" s="1">
        <f>+(G78+G80+G81+G82)-(D78+D80+D81+D82)</f>
        <v>-13161165</v>
      </c>
      <c r="H73" s="1">
        <f>+(H78+H80+H81+H82)-(D78+D80+D81+D82)</f>
        <v>48275861</v>
      </c>
      <c r="I73" s="1">
        <f>+(I78+I80+I81+I82)-(E78+E80+E81+E82)</f>
        <v>-3214758</v>
      </c>
      <c r="J73" s="1">
        <f t="shared" si="11"/>
        <v>3143040</v>
      </c>
      <c r="K73" s="1">
        <f t="shared" si="11"/>
        <v>3266760</v>
      </c>
    </row>
    <row r="74" spans="1:11" ht="12.75" hidden="1">
      <c r="A74" s="1" t="s">
        <v>110</v>
      </c>
      <c r="B74" s="1">
        <f>+TREND(C74:E74)</f>
        <v>36526332.33333334</v>
      </c>
      <c r="C74" s="1">
        <f>+C73</f>
        <v>38966404</v>
      </c>
      <c r="D74" s="1">
        <f aca="true" t="shared" si="12" ref="D74:K74">+D73</f>
        <v>5582405</v>
      </c>
      <c r="E74" s="1">
        <f t="shared" si="12"/>
        <v>-13161164</v>
      </c>
      <c r="F74" s="1">
        <f t="shared" si="12"/>
        <v>-13161165</v>
      </c>
      <c r="G74" s="1">
        <f t="shared" si="12"/>
        <v>-13161165</v>
      </c>
      <c r="H74" s="1">
        <f t="shared" si="12"/>
        <v>48275861</v>
      </c>
      <c r="I74" s="1">
        <f t="shared" si="12"/>
        <v>-3214758</v>
      </c>
      <c r="J74" s="1">
        <f t="shared" si="12"/>
        <v>3143040</v>
      </c>
      <c r="K74" s="1">
        <f t="shared" si="12"/>
        <v>3266760</v>
      </c>
    </row>
    <row r="75" spans="1:11" ht="12.75" hidden="1">
      <c r="A75" s="1" t="s">
        <v>111</v>
      </c>
      <c r="B75" s="1">
        <f>+B84-(((B80+B81+B78)*B70)-B79)</f>
        <v>48460036.59484336</v>
      </c>
      <c r="C75" s="1">
        <f aca="true" t="shared" si="13" ref="C75:K75">+C84-(((C80+C81+C78)*C70)-C79)</f>
        <v>11550632.532114878</v>
      </c>
      <c r="D75" s="1">
        <f t="shared" si="13"/>
        <v>8865659.257793244</v>
      </c>
      <c r="E75" s="1">
        <f t="shared" si="13"/>
        <v>28472022.90338874</v>
      </c>
      <c r="F75" s="1">
        <f t="shared" si="13"/>
        <v>26855450.107048325</v>
      </c>
      <c r="G75" s="1">
        <f t="shared" si="13"/>
        <v>26855450.107048325</v>
      </c>
      <c r="H75" s="1">
        <f t="shared" si="13"/>
        <v>55400306.659167305</v>
      </c>
      <c r="I75" s="1">
        <f t="shared" si="13"/>
        <v>24639545.66652432</v>
      </c>
      <c r="J75" s="1">
        <f t="shared" si="13"/>
        <v>23438869.379782278</v>
      </c>
      <c r="K75" s="1">
        <f t="shared" si="13"/>
        <v>22999533.561793886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40868845</v>
      </c>
      <c r="C77" s="3">
        <v>39678250</v>
      </c>
      <c r="D77" s="3">
        <v>43836932</v>
      </c>
      <c r="E77" s="3">
        <v>67229864</v>
      </c>
      <c r="F77" s="3">
        <v>87814304</v>
      </c>
      <c r="G77" s="3">
        <v>87814304</v>
      </c>
      <c r="H77" s="3">
        <v>49790831</v>
      </c>
      <c r="I77" s="3">
        <v>86810165</v>
      </c>
      <c r="J77" s="3">
        <v>64443692</v>
      </c>
      <c r="K77" s="3">
        <v>67680466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54768458</v>
      </c>
      <c r="C79" s="3">
        <v>55032928</v>
      </c>
      <c r="D79" s="3">
        <v>36336959</v>
      </c>
      <c r="E79" s="3">
        <v>39600931</v>
      </c>
      <c r="F79" s="3">
        <v>32600931</v>
      </c>
      <c r="G79" s="3">
        <v>32600931</v>
      </c>
      <c r="H79" s="3">
        <v>56493092</v>
      </c>
      <c r="I79" s="3">
        <v>35693282</v>
      </c>
      <c r="J79" s="3">
        <v>35000000</v>
      </c>
      <c r="K79" s="3">
        <v>36100000</v>
      </c>
    </row>
    <row r="80" spans="1:11" ht="12.75" hidden="1">
      <c r="A80" s="2" t="s">
        <v>67</v>
      </c>
      <c r="B80" s="3">
        <v>9850286</v>
      </c>
      <c r="C80" s="3">
        <v>11150895</v>
      </c>
      <c r="D80" s="3">
        <v>6883323</v>
      </c>
      <c r="E80" s="3">
        <v>12951119</v>
      </c>
      <c r="F80" s="3">
        <v>12951119</v>
      </c>
      <c r="G80" s="3">
        <v>12951119</v>
      </c>
      <c r="H80" s="3">
        <v>2164217</v>
      </c>
      <c r="I80" s="3">
        <v>6900000</v>
      </c>
      <c r="J80" s="3">
        <v>7000000</v>
      </c>
      <c r="K80" s="3">
        <v>7000000</v>
      </c>
    </row>
    <row r="81" spans="1:11" ht="12.75" hidden="1">
      <c r="A81" s="2" t="s">
        <v>68</v>
      </c>
      <c r="B81" s="3">
        <v>4291711</v>
      </c>
      <c r="C81" s="3">
        <v>23378286</v>
      </c>
      <c r="D81" s="3">
        <v>62569544</v>
      </c>
      <c r="E81" s="3">
        <v>42046020</v>
      </c>
      <c r="F81" s="3">
        <v>42046019</v>
      </c>
      <c r="G81" s="3">
        <v>42046019</v>
      </c>
      <c r="H81" s="3">
        <v>22070277</v>
      </c>
      <c r="I81" s="3">
        <v>44274459</v>
      </c>
      <c r="J81" s="3">
        <v>46665280</v>
      </c>
      <c r="K81" s="3">
        <v>49231870</v>
      </c>
    </row>
    <row r="82" spans="1:11" ht="12.75" hidden="1">
      <c r="A82" s="2" t="s">
        <v>69</v>
      </c>
      <c r="B82" s="3">
        <v>20937716</v>
      </c>
      <c r="C82" s="3">
        <v>39516936</v>
      </c>
      <c r="D82" s="3">
        <v>10175655</v>
      </c>
      <c r="E82" s="3">
        <v>11470219</v>
      </c>
      <c r="F82" s="3">
        <v>11470219</v>
      </c>
      <c r="G82" s="3">
        <v>11470219</v>
      </c>
      <c r="H82" s="3">
        <v>103669889</v>
      </c>
      <c r="I82" s="3">
        <v>12078141</v>
      </c>
      <c r="J82" s="3">
        <v>12730360</v>
      </c>
      <c r="K82" s="3">
        <v>13430530</v>
      </c>
    </row>
    <row r="83" spans="1:11" ht="12.75" hidden="1">
      <c r="A83" s="2" t="s">
        <v>70</v>
      </c>
      <c r="B83" s="3">
        <v>18230657</v>
      </c>
      <c r="C83" s="3">
        <v>49966473</v>
      </c>
      <c r="D83" s="3">
        <v>17339205</v>
      </c>
      <c r="E83" s="3">
        <v>43735886</v>
      </c>
      <c r="F83" s="3">
        <v>36555885</v>
      </c>
      <c r="G83" s="3">
        <v>36555885</v>
      </c>
      <c r="H83" s="3">
        <v>37478692</v>
      </c>
      <c r="I83" s="3">
        <v>48894591</v>
      </c>
      <c r="J83" s="3">
        <v>35221606</v>
      </c>
      <c r="K83" s="3">
        <v>37155035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24649070</v>
      </c>
      <c r="F84" s="3">
        <v>17149070</v>
      </c>
      <c r="G84" s="3">
        <v>17149070</v>
      </c>
      <c r="H84" s="3">
        <v>17149070</v>
      </c>
      <c r="I84" s="3">
        <v>17769550</v>
      </c>
      <c r="J84" s="3">
        <v>17769550</v>
      </c>
      <c r="K84" s="3">
        <v>17769550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79466164</v>
      </c>
      <c r="C5" s="6">
        <v>79333099</v>
      </c>
      <c r="D5" s="23">
        <v>88945731</v>
      </c>
      <c r="E5" s="24">
        <v>90500000</v>
      </c>
      <c r="F5" s="6">
        <v>90500000</v>
      </c>
      <c r="G5" s="25">
        <v>90500000</v>
      </c>
      <c r="H5" s="26">
        <v>107493138</v>
      </c>
      <c r="I5" s="24">
        <v>93800000</v>
      </c>
      <c r="J5" s="6">
        <v>98959000</v>
      </c>
      <c r="K5" s="25">
        <v>104401745</v>
      </c>
    </row>
    <row r="6" spans="1:11" ht="13.5">
      <c r="A6" s="22" t="s">
        <v>18</v>
      </c>
      <c r="B6" s="6">
        <v>406980708</v>
      </c>
      <c r="C6" s="6">
        <v>450104468</v>
      </c>
      <c r="D6" s="23">
        <v>447720635</v>
      </c>
      <c r="E6" s="24">
        <v>532683153</v>
      </c>
      <c r="F6" s="6">
        <v>532683153</v>
      </c>
      <c r="G6" s="25">
        <v>532683153</v>
      </c>
      <c r="H6" s="26">
        <v>485060405</v>
      </c>
      <c r="I6" s="24">
        <v>534933000</v>
      </c>
      <c r="J6" s="6">
        <v>564354315</v>
      </c>
      <c r="K6" s="25">
        <v>595393804</v>
      </c>
    </row>
    <row r="7" spans="1:11" ht="13.5">
      <c r="A7" s="22" t="s">
        <v>19</v>
      </c>
      <c r="B7" s="6">
        <v>2381124</v>
      </c>
      <c r="C7" s="6">
        <v>6850014</v>
      </c>
      <c r="D7" s="23">
        <v>8253077</v>
      </c>
      <c r="E7" s="24">
        <v>3501000</v>
      </c>
      <c r="F7" s="6">
        <v>3501000</v>
      </c>
      <c r="G7" s="25">
        <v>3501000</v>
      </c>
      <c r="H7" s="26">
        <v>4427275</v>
      </c>
      <c r="I7" s="24">
        <v>3801000</v>
      </c>
      <c r="J7" s="6">
        <v>4010055</v>
      </c>
      <c r="K7" s="25">
        <v>4230608</v>
      </c>
    </row>
    <row r="8" spans="1:11" ht="13.5">
      <c r="A8" s="22" t="s">
        <v>20</v>
      </c>
      <c r="B8" s="6">
        <v>255849072</v>
      </c>
      <c r="C8" s="6">
        <v>394811477</v>
      </c>
      <c r="D8" s="23">
        <v>429717074</v>
      </c>
      <c r="E8" s="24">
        <v>348837100</v>
      </c>
      <c r="F8" s="6">
        <v>348837100</v>
      </c>
      <c r="G8" s="25">
        <v>348837100</v>
      </c>
      <c r="H8" s="26">
        <v>402271395</v>
      </c>
      <c r="I8" s="24">
        <v>366610750</v>
      </c>
      <c r="J8" s="6">
        <v>398276150</v>
      </c>
      <c r="K8" s="25">
        <v>429446520</v>
      </c>
    </row>
    <row r="9" spans="1:11" ht="13.5">
      <c r="A9" s="22" t="s">
        <v>21</v>
      </c>
      <c r="B9" s="6">
        <v>59199482</v>
      </c>
      <c r="C9" s="6">
        <v>91756134</v>
      </c>
      <c r="D9" s="23">
        <v>112900234</v>
      </c>
      <c r="E9" s="24">
        <v>83275573</v>
      </c>
      <c r="F9" s="6">
        <v>83275573</v>
      </c>
      <c r="G9" s="25">
        <v>83275573</v>
      </c>
      <c r="H9" s="26">
        <v>92097965</v>
      </c>
      <c r="I9" s="24">
        <v>89943573</v>
      </c>
      <c r="J9" s="6">
        <v>94890471</v>
      </c>
      <c r="K9" s="25">
        <v>100109449</v>
      </c>
    </row>
    <row r="10" spans="1:11" ht="25.5">
      <c r="A10" s="27" t="s">
        <v>100</v>
      </c>
      <c r="B10" s="28">
        <f>SUM(B5:B9)</f>
        <v>803876550</v>
      </c>
      <c r="C10" s="29">
        <f aca="true" t="shared" si="0" ref="C10:K10">SUM(C5:C9)</f>
        <v>1022855192</v>
      </c>
      <c r="D10" s="30">
        <f t="shared" si="0"/>
        <v>1087536751</v>
      </c>
      <c r="E10" s="28">
        <f t="shared" si="0"/>
        <v>1058796826</v>
      </c>
      <c r="F10" s="29">
        <f t="shared" si="0"/>
        <v>1058796826</v>
      </c>
      <c r="G10" s="31">
        <f t="shared" si="0"/>
        <v>1058796826</v>
      </c>
      <c r="H10" s="32">
        <f t="shared" si="0"/>
        <v>1091350178</v>
      </c>
      <c r="I10" s="28">
        <f t="shared" si="0"/>
        <v>1089088323</v>
      </c>
      <c r="J10" s="29">
        <f t="shared" si="0"/>
        <v>1160489991</v>
      </c>
      <c r="K10" s="31">
        <f t="shared" si="0"/>
        <v>1233582126</v>
      </c>
    </row>
    <row r="11" spans="1:11" ht="13.5">
      <c r="A11" s="22" t="s">
        <v>22</v>
      </c>
      <c r="B11" s="6">
        <v>248180433</v>
      </c>
      <c r="C11" s="6">
        <v>261187727</v>
      </c>
      <c r="D11" s="23">
        <v>270103599</v>
      </c>
      <c r="E11" s="24">
        <v>320277794</v>
      </c>
      <c r="F11" s="6">
        <v>320277794</v>
      </c>
      <c r="G11" s="25">
        <v>320277794</v>
      </c>
      <c r="H11" s="26">
        <v>282016257</v>
      </c>
      <c r="I11" s="24">
        <v>347650836</v>
      </c>
      <c r="J11" s="6">
        <v>366815506</v>
      </c>
      <c r="K11" s="25">
        <v>387040598</v>
      </c>
    </row>
    <row r="12" spans="1:11" ht="13.5">
      <c r="A12" s="22" t="s">
        <v>23</v>
      </c>
      <c r="B12" s="6">
        <v>20078193</v>
      </c>
      <c r="C12" s="6">
        <v>21311487</v>
      </c>
      <c r="D12" s="23">
        <v>23265242</v>
      </c>
      <c r="E12" s="24">
        <v>24683925</v>
      </c>
      <c r="F12" s="6">
        <v>24683925</v>
      </c>
      <c r="G12" s="25">
        <v>24683925</v>
      </c>
      <c r="H12" s="26">
        <v>24432411</v>
      </c>
      <c r="I12" s="24">
        <v>27425152</v>
      </c>
      <c r="J12" s="6">
        <v>28933535</v>
      </c>
      <c r="K12" s="25">
        <v>30524880</v>
      </c>
    </row>
    <row r="13" spans="1:11" ht="13.5">
      <c r="A13" s="22" t="s">
        <v>101</v>
      </c>
      <c r="B13" s="6">
        <v>119575461</v>
      </c>
      <c r="C13" s="6">
        <v>156676570</v>
      </c>
      <c r="D13" s="23">
        <v>126993774</v>
      </c>
      <c r="E13" s="24">
        <v>128992469</v>
      </c>
      <c r="F13" s="6">
        <v>128992469</v>
      </c>
      <c r="G13" s="25">
        <v>128992469</v>
      </c>
      <c r="H13" s="26">
        <v>129453405</v>
      </c>
      <c r="I13" s="24">
        <v>133550583</v>
      </c>
      <c r="J13" s="6">
        <v>135481922</v>
      </c>
      <c r="K13" s="25">
        <v>138998356</v>
      </c>
    </row>
    <row r="14" spans="1:11" ht="13.5">
      <c r="A14" s="22" t="s">
        <v>24</v>
      </c>
      <c r="B14" s="6">
        <v>10485721</v>
      </c>
      <c r="C14" s="6">
        <v>11035121</v>
      </c>
      <c r="D14" s="23">
        <v>12802342</v>
      </c>
      <c r="E14" s="24">
        <v>12771030</v>
      </c>
      <c r="F14" s="6">
        <v>12771030</v>
      </c>
      <c r="G14" s="25">
        <v>12771030</v>
      </c>
      <c r="H14" s="26">
        <v>11013610</v>
      </c>
      <c r="I14" s="24">
        <v>26448557</v>
      </c>
      <c r="J14" s="6">
        <v>27903227</v>
      </c>
      <c r="K14" s="25">
        <v>29437905</v>
      </c>
    </row>
    <row r="15" spans="1:11" ht="13.5">
      <c r="A15" s="22" t="s">
        <v>25</v>
      </c>
      <c r="B15" s="6">
        <v>267856116</v>
      </c>
      <c r="C15" s="6">
        <v>301974600</v>
      </c>
      <c r="D15" s="23">
        <v>321519584</v>
      </c>
      <c r="E15" s="24">
        <v>386059861</v>
      </c>
      <c r="F15" s="6">
        <v>398866275</v>
      </c>
      <c r="G15" s="25">
        <v>398866275</v>
      </c>
      <c r="H15" s="26">
        <v>371489525</v>
      </c>
      <c r="I15" s="24">
        <v>391180124</v>
      </c>
      <c r="J15" s="6">
        <v>412695033</v>
      </c>
      <c r="K15" s="25">
        <v>435393258</v>
      </c>
    </row>
    <row r="16" spans="1:11" ht="13.5">
      <c r="A16" s="33" t="s">
        <v>26</v>
      </c>
      <c r="B16" s="6">
        <v>19712079</v>
      </c>
      <c r="C16" s="6">
        <v>130745851</v>
      </c>
      <c r="D16" s="23">
        <v>123608708</v>
      </c>
      <c r="E16" s="24">
        <v>39178999</v>
      </c>
      <c r="F16" s="6">
        <v>39178999</v>
      </c>
      <c r="G16" s="25">
        <v>39178999</v>
      </c>
      <c r="H16" s="26">
        <v>113263620</v>
      </c>
      <c r="I16" s="24">
        <v>30804673</v>
      </c>
      <c r="J16" s="6">
        <v>25695545</v>
      </c>
      <c r="K16" s="25">
        <v>22613585</v>
      </c>
    </row>
    <row r="17" spans="1:11" ht="13.5">
      <c r="A17" s="22" t="s">
        <v>27</v>
      </c>
      <c r="B17" s="6">
        <v>178442557</v>
      </c>
      <c r="C17" s="6">
        <v>206918322</v>
      </c>
      <c r="D17" s="23">
        <v>236513257</v>
      </c>
      <c r="E17" s="24">
        <v>192915250</v>
      </c>
      <c r="F17" s="6">
        <v>192915251</v>
      </c>
      <c r="G17" s="25">
        <v>192915251</v>
      </c>
      <c r="H17" s="26">
        <v>264973438</v>
      </c>
      <c r="I17" s="24">
        <v>205411197</v>
      </c>
      <c r="J17" s="6">
        <v>216509597</v>
      </c>
      <c r="K17" s="25">
        <v>228378685</v>
      </c>
    </row>
    <row r="18" spans="1:11" ht="13.5">
      <c r="A18" s="34" t="s">
        <v>28</v>
      </c>
      <c r="B18" s="35">
        <f>SUM(B11:B17)</f>
        <v>864330560</v>
      </c>
      <c r="C18" s="36">
        <f aca="true" t="shared" si="1" ref="C18:K18">SUM(C11:C17)</f>
        <v>1089849678</v>
      </c>
      <c r="D18" s="37">
        <f t="shared" si="1"/>
        <v>1114806506</v>
      </c>
      <c r="E18" s="35">
        <f t="shared" si="1"/>
        <v>1104879328</v>
      </c>
      <c r="F18" s="36">
        <f t="shared" si="1"/>
        <v>1117685743</v>
      </c>
      <c r="G18" s="38">
        <f t="shared" si="1"/>
        <v>1117685743</v>
      </c>
      <c r="H18" s="39">
        <f t="shared" si="1"/>
        <v>1196642266</v>
      </c>
      <c r="I18" s="35">
        <f t="shared" si="1"/>
        <v>1162471122</v>
      </c>
      <c r="J18" s="36">
        <f t="shared" si="1"/>
        <v>1214034365</v>
      </c>
      <c r="K18" s="38">
        <f t="shared" si="1"/>
        <v>1272387267</v>
      </c>
    </row>
    <row r="19" spans="1:11" ht="13.5">
      <c r="A19" s="34" t="s">
        <v>29</v>
      </c>
      <c r="B19" s="40">
        <f>+B10-B18</f>
        <v>-60454010</v>
      </c>
      <c r="C19" s="41">
        <f aca="true" t="shared" si="2" ref="C19:K19">+C10-C18</f>
        <v>-66994486</v>
      </c>
      <c r="D19" s="42">
        <f t="shared" si="2"/>
        <v>-27269755</v>
      </c>
      <c r="E19" s="40">
        <f t="shared" si="2"/>
        <v>-46082502</v>
      </c>
      <c r="F19" s="41">
        <f t="shared" si="2"/>
        <v>-58888917</v>
      </c>
      <c r="G19" s="43">
        <f t="shared" si="2"/>
        <v>-58888917</v>
      </c>
      <c r="H19" s="44">
        <f t="shared" si="2"/>
        <v>-105292088</v>
      </c>
      <c r="I19" s="40">
        <f t="shared" si="2"/>
        <v>-73382799</v>
      </c>
      <c r="J19" s="41">
        <f t="shared" si="2"/>
        <v>-53544374</v>
      </c>
      <c r="K19" s="43">
        <f t="shared" si="2"/>
        <v>-38805141</v>
      </c>
    </row>
    <row r="20" spans="1:11" ht="13.5">
      <c r="A20" s="22" t="s">
        <v>30</v>
      </c>
      <c r="B20" s="24">
        <v>85945574</v>
      </c>
      <c r="C20" s="6">
        <v>60861139</v>
      </c>
      <c r="D20" s="23">
        <v>35069166</v>
      </c>
      <c r="E20" s="24">
        <v>91144900</v>
      </c>
      <c r="F20" s="6">
        <v>112775208</v>
      </c>
      <c r="G20" s="25">
        <v>112775208</v>
      </c>
      <c r="H20" s="26">
        <v>22023706</v>
      </c>
      <c r="I20" s="24">
        <v>87699250</v>
      </c>
      <c r="J20" s="6">
        <v>89549850</v>
      </c>
      <c r="K20" s="25">
        <v>94667480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25491564</v>
      </c>
      <c r="C22" s="52">
        <f aca="true" t="shared" si="3" ref="C22:K22">SUM(C19:C21)</f>
        <v>-6133347</v>
      </c>
      <c r="D22" s="53">
        <f t="shared" si="3"/>
        <v>7799411</v>
      </c>
      <c r="E22" s="51">
        <f t="shared" si="3"/>
        <v>45062398</v>
      </c>
      <c r="F22" s="52">
        <f t="shared" si="3"/>
        <v>53886291</v>
      </c>
      <c r="G22" s="54">
        <f t="shared" si="3"/>
        <v>53886291</v>
      </c>
      <c r="H22" s="55">
        <f t="shared" si="3"/>
        <v>-83268382</v>
      </c>
      <c r="I22" s="51">
        <f t="shared" si="3"/>
        <v>14316451</v>
      </c>
      <c r="J22" s="52">
        <f t="shared" si="3"/>
        <v>36005476</v>
      </c>
      <c r="K22" s="54">
        <f t="shared" si="3"/>
        <v>55862339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25491564</v>
      </c>
      <c r="C24" s="41">
        <f aca="true" t="shared" si="4" ref="C24:K24">SUM(C22:C23)</f>
        <v>-6133347</v>
      </c>
      <c r="D24" s="42">
        <f t="shared" si="4"/>
        <v>7799411</v>
      </c>
      <c r="E24" s="40">
        <f t="shared" si="4"/>
        <v>45062398</v>
      </c>
      <c r="F24" s="41">
        <f t="shared" si="4"/>
        <v>53886291</v>
      </c>
      <c r="G24" s="43">
        <f t="shared" si="4"/>
        <v>53886291</v>
      </c>
      <c r="H24" s="44">
        <f t="shared" si="4"/>
        <v>-83268382</v>
      </c>
      <c r="I24" s="40">
        <f t="shared" si="4"/>
        <v>14316451</v>
      </c>
      <c r="J24" s="41">
        <f t="shared" si="4"/>
        <v>36005476</v>
      </c>
      <c r="K24" s="43">
        <f t="shared" si="4"/>
        <v>55862339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138660745</v>
      </c>
      <c r="C27" s="7">
        <v>89142550</v>
      </c>
      <c r="D27" s="64">
        <v>76418008</v>
      </c>
      <c r="E27" s="65">
        <v>141124514</v>
      </c>
      <c r="F27" s="7">
        <v>168930910</v>
      </c>
      <c r="G27" s="66">
        <v>168930910</v>
      </c>
      <c r="H27" s="67">
        <v>48787680</v>
      </c>
      <c r="I27" s="65">
        <v>195434251</v>
      </c>
      <c r="J27" s="7">
        <v>134784850</v>
      </c>
      <c r="K27" s="66">
        <v>139902500</v>
      </c>
    </row>
    <row r="28" spans="1:11" ht="13.5">
      <c r="A28" s="68" t="s">
        <v>30</v>
      </c>
      <c r="B28" s="6">
        <v>81046203</v>
      </c>
      <c r="C28" s="6">
        <v>60861139</v>
      </c>
      <c r="D28" s="23">
        <v>35069166</v>
      </c>
      <c r="E28" s="24">
        <v>91144900</v>
      </c>
      <c r="F28" s="6">
        <v>112775208</v>
      </c>
      <c r="G28" s="25">
        <v>112775208</v>
      </c>
      <c r="H28" s="26">
        <v>0</v>
      </c>
      <c r="I28" s="24">
        <v>87699250</v>
      </c>
      <c r="J28" s="6">
        <v>89549850</v>
      </c>
      <c r="K28" s="25">
        <v>94667500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21974434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12192208</v>
      </c>
      <c r="E30" s="24">
        <v>34744614</v>
      </c>
      <c r="F30" s="6">
        <v>30000000</v>
      </c>
      <c r="G30" s="25">
        <v>30000000</v>
      </c>
      <c r="H30" s="26">
        <v>1741491</v>
      </c>
      <c r="I30" s="24">
        <v>90000001</v>
      </c>
      <c r="J30" s="6">
        <v>30000000</v>
      </c>
      <c r="K30" s="25">
        <v>30000000</v>
      </c>
    </row>
    <row r="31" spans="1:11" ht="13.5">
      <c r="A31" s="22" t="s">
        <v>35</v>
      </c>
      <c r="B31" s="6">
        <v>57614542</v>
      </c>
      <c r="C31" s="6">
        <v>28281411</v>
      </c>
      <c r="D31" s="23">
        <v>29156634</v>
      </c>
      <c r="E31" s="24">
        <v>15235000</v>
      </c>
      <c r="F31" s="6">
        <v>26155702</v>
      </c>
      <c r="G31" s="25">
        <v>26155702</v>
      </c>
      <c r="H31" s="26">
        <v>25071755</v>
      </c>
      <c r="I31" s="24">
        <v>17735000</v>
      </c>
      <c r="J31" s="6">
        <v>15235000</v>
      </c>
      <c r="K31" s="25">
        <v>15235000</v>
      </c>
    </row>
    <row r="32" spans="1:11" ht="13.5">
      <c r="A32" s="34" t="s">
        <v>36</v>
      </c>
      <c r="B32" s="7">
        <f>SUM(B28:B31)</f>
        <v>138660745</v>
      </c>
      <c r="C32" s="7">
        <f aca="true" t="shared" si="5" ref="C32:K32">SUM(C28:C31)</f>
        <v>89142550</v>
      </c>
      <c r="D32" s="64">
        <f t="shared" si="5"/>
        <v>76418008</v>
      </c>
      <c r="E32" s="65">
        <f t="shared" si="5"/>
        <v>141124514</v>
      </c>
      <c r="F32" s="7">
        <f t="shared" si="5"/>
        <v>168930910</v>
      </c>
      <c r="G32" s="66">
        <f t="shared" si="5"/>
        <v>168930910</v>
      </c>
      <c r="H32" s="67">
        <f t="shared" si="5"/>
        <v>48787680</v>
      </c>
      <c r="I32" s="65">
        <f t="shared" si="5"/>
        <v>195434251</v>
      </c>
      <c r="J32" s="7">
        <f t="shared" si="5"/>
        <v>134784850</v>
      </c>
      <c r="K32" s="66">
        <f t="shared" si="5"/>
        <v>139902500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350990094</v>
      </c>
      <c r="C35" s="6">
        <v>419398514</v>
      </c>
      <c r="D35" s="23">
        <v>454361909</v>
      </c>
      <c r="E35" s="24">
        <v>375030586</v>
      </c>
      <c r="F35" s="6">
        <v>373231096</v>
      </c>
      <c r="G35" s="25">
        <v>373231096</v>
      </c>
      <c r="H35" s="26">
        <v>446991057</v>
      </c>
      <c r="I35" s="24">
        <v>365544802</v>
      </c>
      <c r="J35" s="6">
        <v>370808323</v>
      </c>
      <c r="K35" s="25">
        <v>385071807</v>
      </c>
    </row>
    <row r="36" spans="1:11" ht="13.5">
      <c r="A36" s="22" t="s">
        <v>39</v>
      </c>
      <c r="B36" s="6">
        <v>1868491513</v>
      </c>
      <c r="C36" s="6">
        <v>1801466665</v>
      </c>
      <c r="D36" s="23">
        <v>1735926914</v>
      </c>
      <c r="E36" s="24">
        <v>2019179482</v>
      </c>
      <c r="F36" s="6">
        <v>2046985878</v>
      </c>
      <c r="G36" s="25">
        <v>2046985878</v>
      </c>
      <c r="H36" s="26">
        <v>1713471019</v>
      </c>
      <c r="I36" s="24">
        <v>2018119769</v>
      </c>
      <c r="J36" s="6">
        <v>2070197887</v>
      </c>
      <c r="K36" s="25">
        <v>2122916126</v>
      </c>
    </row>
    <row r="37" spans="1:11" ht="13.5">
      <c r="A37" s="22" t="s">
        <v>40</v>
      </c>
      <c r="B37" s="6">
        <v>271897619</v>
      </c>
      <c r="C37" s="6">
        <v>255629783</v>
      </c>
      <c r="D37" s="23">
        <v>274895534</v>
      </c>
      <c r="E37" s="24">
        <v>233859262</v>
      </c>
      <c r="F37" s="6">
        <v>233859262</v>
      </c>
      <c r="G37" s="25">
        <v>233859262</v>
      </c>
      <c r="H37" s="26">
        <v>281213104</v>
      </c>
      <c r="I37" s="24">
        <v>250470651</v>
      </c>
      <c r="J37" s="6">
        <v>252190046</v>
      </c>
      <c r="K37" s="25">
        <v>256363890</v>
      </c>
    </row>
    <row r="38" spans="1:11" ht="13.5">
      <c r="A38" s="22" t="s">
        <v>41</v>
      </c>
      <c r="B38" s="6">
        <v>174563880</v>
      </c>
      <c r="C38" s="6">
        <v>217213977</v>
      </c>
      <c r="D38" s="23">
        <v>194404802</v>
      </c>
      <c r="E38" s="24">
        <v>230551499</v>
      </c>
      <c r="F38" s="6">
        <v>230551499</v>
      </c>
      <c r="G38" s="25">
        <v>230551499</v>
      </c>
      <c r="H38" s="26">
        <v>181366125</v>
      </c>
      <c r="I38" s="24">
        <v>272970332</v>
      </c>
      <c r="J38" s="6">
        <v>289416221</v>
      </c>
      <c r="K38" s="25">
        <v>299735709</v>
      </c>
    </row>
    <row r="39" spans="1:11" ht="13.5">
      <c r="A39" s="22" t="s">
        <v>42</v>
      </c>
      <c r="B39" s="6">
        <v>1773020108</v>
      </c>
      <c r="C39" s="6">
        <v>1748021419</v>
      </c>
      <c r="D39" s="23">
        <v>1720988487</v>
      </c>
      <c r="E39" s="24">
        <v>1929799307</v>
      </c>
      <c r="F39" s="6">
        <v>1955806213</v>
      </c>
      <c r="G39" s="25">
        <v>1955806213</v>
      </c>
      <c r="H39" s="26">
        <v>1697882847</v>
      </c>
      <c r="I39" s="24">
        <v>1860223589</v>
      </c>
      <c r="J39" s="6">
        <v>1899399944</v>
      </c>
      <c r="K39" s="25">
        <v>1951888336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157907479</v>
      </c>
      <c r="C42" s="6">
        <v>81036617</v>
      </c>
      <c r="D42" s="23">
        <v>143792157</v>
      </c>
      <c r="E42" s="24">
        <v>128960319</v>
      </c>
      <c r="F42" s="6">
        <v>134760786</v>
      </c>
      <c r="G42" s="25">
        <v>134760786</v>
      </c>
      <c r="H42" s="26">
        <v>108773452</v>
      </c>
      <c r="I42" s="24">
        <v>117077946</v>
      </c>
      <c r="J42" s="6">
        <v>118490807</v>
      </c>
      <c r="K42" s="25">
        <v>136769850</v>
      </c>
    </row>
    <row r="43" spans="1:11" ht="13.5">
      <c r="A43" s="22" t="s">
        <v>45</v>
      </c>
      <c r="B43" s="6">
        <v>-139782601</v>
      </c>
      <c r="C43" s="6">
        <v>-103031208</v>
      </c>
      <c r="D43" s="23">
        <v>-135340759</v>
      </c>
      <c r="E43" s="24">
        <v>-139609514</v>
      </c>
      <c r="F43" s="6">
        <v>-167415910</v>
      </c>
      <c r="G43" s="25">
        <v>-167415910</v>
      </c>
      <c r="H43" s="26">
        <v>-122493278</v>
      </c>
      <c r="I43" s="24">
        <v>-198007250</v>
      </c>
      <c r="J43" s="6">
        <v>-137891350</v>
      </c>
      <c r="K43" s="25">
        <v>-143627937</v>
      </c>
    </row>
    <row r="44" spans="1:11" ht="13.5">
      <c r="A44" s="22" t="s">
        <v>46</v>
      </c>
      <c r="B44" s="6">
        <v>-13969253</v>
      </c>
      <c r="C44" s="6">
        <v>49067316</v>
      </c>
      <c r="D44" s="23">
        <v>-31378241</v>
      </c>
      <c r="E44" s="24">
        <v>10170019</v>
      </c>
      <c r="F44" s="6">
        <v>10170192</v>
      </c>
      <c r="G44" s="25">
        <v>10170192</v>
      </c>
      <c r="H44" s="26">
        <v>-18304416</v>
      </c>
      <c r="I44" s="24">
        <v>80043158</v>
      </c>
      <c r="J44" s="6">
        <v>20316163</v>
      </c>
      <c r="K44" s="25">
        <v>16685161</v>
      </c>
    </row>
    <row r="45" spans="1:11" ht="13.5">
      <c r="A45" s="34" t="s">
        <v>47</v>
      </c>
      <c r="B45" s="7">
        <v>27977625</v>
      </c>
      <c r="C45" s="7">
        <v>55477361</v>
      </c>
      <c r="D45" s="64">
        <v>32550519</v>
      </c>
      <c r="E45" s="65">
        <v>11863807</v>
      </c>
      <c r="F45" s="7">
        <v>10065589</v>
      </c>
      <c r="G45" s="66">
        <v>10065589</v>
      </c>
      <c r="H45" s="67">
        <v>-185078</v>
      </c>
      <c r="I45" s="65">
        <v>11456835</v>
      </c>
      <c r="J45" s="7">
        <v>12372455</v>
      </c>
      <c r="K45" s="66">
        <v>22199529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35961864</v>
      </c>
      <c r="C48" s="6">
        <v>76417081</v>
      </c>
      <c r="D48" s="23">
        <v>57724796</v>
      </c>
      <c r="E48" s="24">
        <v>35564490</v>
      </c>
      <c r="F48" s="6">
        <v>33765000</v>
      </c>
      <c r="G48" s="25">
        <v>33765000</v>
      </c>
      <c r="H48" s="26">
        <v>34378063</v>
      </c>
      <c r="I48" s="24">
        <v>56806431</v>
      </c>
      <c r="J48" s="6">
        <v>63465157</v>
      </c>
      <c r="K48" s="25">
        <v>79801325</v>
      </c>
    </row>
    <row r="49" spans="1:11" ht="13.5">
      <c r="A49" s="22" t="s">
        <v>50</v>
      </c>
      <c r="B49" s="6">
        <f>+B75</f>
        <v>-36765139.78636187</v>
      </c>
      <c r="C49" s="6">
        <f aca="true" t="shared" si="6" ref="C49:K49">+C75</f>
        <v>-88212967.37694317</v>
      </c>
      <c r="D49" s="23">
        <f t="shared" si="6"/>
        <v>-111500192.10377014</v>
      </c>
      <c r="E49" s="24">
        <f t="shared" si="6"/>
        <v>-85596753.03736013</v>
      </c>
      <c r="F49" s="6">
        <f t="shared" si="6"/>
        <v>-85596751.57654548</v>
      </c>
      <c r="G49" s="25">
        <f t="shared" si="6"/>
        <v>-85596751.57654548</v>
      </c>
      <c r="H49" s="26">
        <f t="shared" si="6"/>
        <v>-292670772.0951717</v>
      </c>
      <c r="I49" s="24">
        <f t="shared" si="6"/>
        <v>-70961277.93708819</v>
      </c>
      <c r="J49" s="6">
        <f t="shared" si="6"/>
        <v>-69738616.80668849</v>
      </c>
      <c r="K49" s="25">
        <f t="shared" si="6"/>
        <v>-67765351.37486571</v>
      </c>
    </row>
    <row r="50" spans="1:11" ht="13.5">
      <c r="A50" s="34" t="s">
        <v>51</v>
      </c>
      <c r="B50" s="7">
        <f>+B48-B49</f>
        <v>72727003.78636187</v>
      </c>
      <c r="C50" s="7">
        <f aca="true" t="shared" si="7" ref="C50:K50">+C48-C49</f>
        <v>164630048.37694317</v>
      </c>
      <c r="D50" s="64">
        <f t="shared" si="7"/>
        <v>169224988.10377014</v>
      </c>
      <c r="E50" s="65">
        <f t="shared" si="7"/>
        <v>121161243.03736013</v>
      </c>
      <c r="F50" s="7">
        <f t="shared" si="7"/>
        <v>119361751.57654548</v>
      </c>
      <c r="G50" s="66">
        <f t="shared" si="7"/>
        <v>119361751.57654548</v>
      </c>
      <c r="H50" s="67">
        <f t="shared" si="7"/>
        <v>327048835.0951717</v>
      </c>
      <c r="I50" s="65">
        <f t="shared" si="7"/>
        <v>127767708.93708819</v>
      </c>
      <c r="J50" s="7">
        <f t="shared" si="7"/>
        <v>133203773.80668849</v>
      </c>
      <c r="K50" s="66">
        <f t="shared" si="7"/>
        <v>147566676.3748657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1860933825</v>
      </c>
      <c r="C53" s="6">
        <v>1780527894</v>
      </c>
      <c r="D53" s="23">
        <v>1710752575</v>
      </c>
      <c r="E53" s="24">
        <v>1995478997</v>
      </c>
      <c r="F53" s="6">
        <v>2023285393</v>
      </c>
      <c r="G53" s="25">
        <v>2023285393</v>
      </c>
      <c r="H53" s="26">
        <v>1903142163</v>
      </c>
      <c r="I53" s="24">
        <v>1972769883</v>
      </c>
      <c r="J53" s="6">
        <v>2019104870</v>
      </c>
      <c r="K53" s="25">
        <v>2065314953</v>
      </c>
    </row>
    <row r="54" spans="1:11" ht="13.5">
      <c r="A54" s="22" t="s">
        <v>101</v>
      </c>
      <c r="B54" s="6">
        <v>119575461</v>
      </c>
      <c r="C54" s="6">
        <v>156676570</v>
      </c>
      <c r="D54" s="23">
        <v>126993774</v>
      </c>
      <c r="E54" s="24">
        <v>128992469</v>
      </c>
      <c r="F54" s="6">
        <v>128992469</v>
      </c>
      <c r="G54" s="25">
        <v>128992469</v>
      </c>
      <c r="H54" s="26">
        <v>129453405</v>
      </c>
      <c r="I54" s="24">
        <v>133550583</v>
      </c>
      <c r="J54" s="6">
        <v>135481922</v>
      </c>
      <c r="K54" s="25">
        <v>138998356</v>
      </c>
    </row>
    <row r="55" spans="1:11" ht="13.5">
      <c r="A55" s="22" t="s">
        <v>54</v>
      </c>
      <c r="B55" s="6">
        <v>562450</v>
      </c>
      <c r="C55" s="6">
        <v>612086</v>
      </c>
      <c r="D55" s="23">
        <v>26759823</v>
      </c>
      <c r="E55" s="24">
        <v>83039182</v>
      </c>
      <c r="F55" s="6">
        <v>37831385</v>
      </c>
      <c r="G55" s="25">
        <v>37831385</v>
      </c>
      <c r="H55" s="26">
        <v>2156252</v>
      </c>
      <c r="I55" s="24">
        <v>127334888</v>
      </c>
      <c r="J55" s="6">
        <v>47992728</v>
      </c>
      <c r="K55" s="25">
        <v>51816714</v>
      </c>
    </row>
    <row r="56" spans="1:11" ht="13.5">
      <c r="A56" s="22" t="s">
        <v>55</v>
      </c>
      <c r="B56" s="6">
        <v>32133579</v>
      </c>
      <c r="C56" s="6">
        <v>25110849</v>
      </c>
      <c r="D56" s="23">
        <v>35243497</v>
      </c>
      <c r="E56" s="24">
        <v>53866275</v>
      </c>
      <c r="F56" s="6">
        <v>53866275</v>
      </c>
      <c r="G56" s="25">
        <v>53866275</v>
      </c>
      <c r="H56" s="26">
        <v>0</v>
      </c>
      <c r="I56" s="24">
        <v>51180122</v>
      </c>
      <c r="J56" s="6">
        <v>53994032</v>
      </c>
      <c r="K56" s="25">
        <v>56964757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5114000</v>
      </c>
      <c r="C59" s="6">
        <v>5180000</v>
      </c>
      <c r="D59" s="23">
        <v>5498000</v>
      </c>
      <c r="E59" s="24">
        <v>4000</v>
      </c>
      <c r="F59" s="6">
        <v>5705000</v>
      </c>
      <c r="G59" s="25">
        <v>5705000</v>
      </c>
      <c r="H59" s="26">
        <v>5705000</v>
      </c>
      <c r="I59" s="24">
        <v>6283000</v>
      </c>
      <c r="J59" s="6">
        <v>6825000</v>
      </c>
      <c r="K59" s="25">
        <v>7400000</v>
      </c>
    </row>
    <row r="60" spans="1:11" ht="13.5">
      <c r="A60" s="33" t="s">
        <v>58</v>
      </c>
      <c r="B60" s="6">
        <v>17927120</v>
      </c>
      <c r="C60" s="6">
        <v>22068296</v>
      </c>
      <c r="D60" s="23">
        <v>21826516</v>
      </c>
      <c r="E60" s="24">
        <v>25620000</v>
      </c>
      <c r="F60" s="6">
        <v>24109001</v>
      </c>
      <c r="G60" s="25">
        <v>24109001</v>
      </c>
      <c r="H60" s="26">
        <v>24109000</v>
      </c>
      <c r="I60" s="24">
        <v>33182000</v>
      </c>
      <c r="J60" s="6">
        <v>35081250</v>
      </c>
      <c r="K60" s="25">
        <v>37077619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23493</v>
      </c>
      <c r="C62" s="92">
        <v>23511</v>
      </c>
      <c r="D62" s="93">
        <v>23511</v>
      </c>
      <c r="E62" s="91">
        <v>0</v>
      </c>
      <c r="F62" s="92">
        <v>23511</v>
      </c>
      <c r="G62" s="93">
        <v>23511</v>
      </c>
      <c r="H62" s="94">
        <v>23511</v>
      </c>
      <c r="I62" s="91">
        <v>23511</v>
      </c>
      <c r="J62" s="92">
        <v>23511</v>
      </c>
      <c r="K62" s="93">
        <v>23511</v>
      </c>
    </row>
    <row r="63" spans="1:11" ht="13.5">
      <c r="A63" s="90" t="s">
        <v>61</v>
      </c>
      <c r="B63" s="91">
        <v>27231</v>
      </c>
      <c r="C63" s="92">
        <v>27082</v>
      </c>
      <c r="D63" s="93">
        <v>27058</v>
      </c>
      <c r="E63" s="91">
        <v>0</v>
      </c>
      <c r="F63" s="92">
        <v>27058</v>
      </c>
      <c r="G63" s="93">
        <v>27058</v>
      </c>
      <c r="H63" s="94">
        <v>27058</v>
      </c>
      <c r="I63" s="91">
        <v>27058</v>
      </c>
      <c r="J63" s="92">
        <v>27058</v>
      </c>
      <c r="K63" s="93">
        <v>27058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100194</v>
      </c>
      <c r="C65" s="92">
        <v>100194</v>
      </c>
      <c r="D65" s="93">
        <v>100194</v>
      </c>
      <c r="E65" s="91">
        <v>99992</v>
      </c>
      <c r="F65" s="92">
        <v>100150</v>
      </c>
      <c r="G65" s="93">
        <v>100150</v>
      </c>
      <c r="H65" s="94">
        <v>99992</v>
      </c>
      <c r="I65" s="91">
        <v>113717</v>
      </c>
      <c r="J65" s="92">
        <v>117492</v>
      </c>
      <c r="K65" s="93">
        <v>121396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0.9159955442495269</v>
      </c>
      <c r="C70" s="5">
        <f aca="true" t="shared" si="8" ref="C70:K70">IF(ISERROR(C71/C72),0,(C71/C72))</f>
        <v>0.9002369648947873</v>
      </c>
      <c r="D70" s="5">
        <f t="shared" si="8"/>
        <v>0.9108226438982546</v>
      </c>
      <c r="E70" s="5">
        <f t="shared" si="8"/>
        <v>0.8553580094370035</v>
      </c>
      <c r="F70" s="5">
        <f t="shared" si="8"/>
        <v>0.8553580051772053</v>
      </c>
      <c r="G70" s="5">
        <f t="shared" si="8"/>
        <v>0.8553580051772053</v>
      </c>
      <c r="H70" s="5">
        <f t="shared" si="8"/>
        <v>1.3813982078808815</v>
      </c>
      <c r="I70" s="5">
        <f t="shared" si="8"/>
        <v>0.9762628328810191</v>
      </c>
      <c r="J70" s="5">
        <f t="shared" si="8"/>
        <v>0.9762628357930729</v>
      </c>
      <c r="K70" s="5">
        <f t="shared" si="8"/>
        <v>0.9762628321959098</v>
      </c>
    </row>
    <row r="71" spans="1:11" ht="12.75" hidden="1">
      <c r="A71" s="1" t="s">
        <v>107</v>
      </c>
      <c r="B71" s="1">
        <f>+B83</f>
        <v>499809629</v>
      </c>
      <c r="C71" s="1">
        <f aca="true" t="shared" si="9" ref="C71:K71">+C83</f>
        <v>559221532</v>
      </c>
      <c r="D71" s="1">
        <f t="shared" si="9"/>
        <v>591639968</v>
      </c>
      <c r="E71" s="1">
        <f t="shared" si="9"/>
        <v>602393342</v>
      </c>
      <c r="F71" s="1">
        <f t="shared" si="9"/>
        <v>602393339</v>
      </c>
      <c r="G71" s="1">
        <f t="shared" si="9"/>
        <v>602393339</v>
      </c>
      <c r="H71" s="1">
        <f t="shared" si="9"/>
        <v>981588232</v>
      </c>
      <c r="I71" s="1">
        <f t="shared" si="9"/>
        <v>699176570</v>
      </c>
      <c r="J71" s="1">
        <f t="shared" si="9"/>
        <v>737631285</v>
      </c>
      <c r="K71" s="1">
        <f t="shared" si="9"/>
        <v>778201006</v>
      </c>
    </row>
    <row r="72" spans="1:11" ht="12.75" hidden="1">
      <c r="A72" s="1" t="s">
        <v>108</v>
      </c>
      <c r="B72" s="1">
        <f>+B77</f>
        <v>545646354</v>
      </c>
      <c r="C72" s="1">
        <f aca="true" t="shared" si="10" ref="C72:K72">+C77</f>
        <v>621193701</v>
      </c>
      <c r="D72" s="1">
        <f t="shared" si="10"/>
        <v>649566600</v>
      </c>
      <c r="E72" s="1">
        <f t="shared" si="10"/>
        <v>704258726</v>
      </c>
      <c r="F72" s="1">
        <f t="shared" si="10"/>
        <v>704258726</v>
      </c>
      <c r="G72" s="1">
        <f t="shared" si="10"/>
        <v>704258726</v>
      </c>
      <c r="H72" s="1">
        <f t="shared" si="10"/>
        <v>710575869</v>
      </c>
      <c r="I72" s="1">
        <f t="shared" si="10"/>
        <v>716176573</v>
      </c>
      <c r="J72" s="1">
        <f t="shared" si="10"/>
        <v>755566286</v>
      </c>
      <c r="K72" s="1">
        <f t="shared" si="10"/>
        <v>797122435</v>
      </c>
    </row>
    <row r="73" spans="1:11" ht="12.75" hidden="1">
      <c r="A73" s="1" t="s">
        <v>109</v>
      </c>
      <c r="B73" s="1">
        <f>+B74</f>
        <v>65915518.166666664</v>
      </c>
      <c r="C73" s="1">
        <f aca="true" t="shared" si="11" ref="C73:K73">+(C78+C80+C81+C82)-(B78+B80+B81+B82)</f>
        <v>42560836</v>
      </c>
      <c r="D73" s="1">
        <f t="shared" si="11"/>
        <v>59280610</v>
      </c>
      <c r="E73" s="1">
        <f t="shared" si="11"/>
        <v>-64127709</v>
      </c>
      <c r="F73" s="1">
        <f>+(F78+F80+F81+F82)-(D78+D80+D81+D82)</f>
        <v>-64127709</v>
      </c>
      <c r="G73" s="1">
        <f>+(G78+G80+G81+G82)-(D78+D80+D81+D82)</f>
        <v>-64127709</v>
      </c>
      <c r="H73" s="1">
        <f>+(H78+H80+H81+H82)-(D78+D80+D81+D82)</f>
        <v>13277786</v>
      </c>
      <c r="I73" s="1">
        <f>+(I78+I80+I81+I82)-(E78+E80+E81+E82)</f>
        <v>-5108571</v>
      </c>
      <c r="J73" s="1">
        <f t="shared" si="11"/>
        <v>3535979</v>
      </c>
      <c r="K73" s="1">
        <f t="shared" si="11"/>
        <v>3581312</v>
      </c>
    </row>
    <row r="74" spans="1:11" ht="12.75" hidden="1">
      <c r="A74" s="1" t="s">
        <v>110</v>
      </c>
      <c r="B74" s="1">
        <f>+TREND(C74:E74)</f>
        <v>65915518.166666664</v>
      </c>
      <c r="C74" s="1">
        <f>+C73</f>
        <v>42560836</v>
      </c>
      <c r="D74" s="1">
        <f aca="true" t="shared" si="12" ref="D74:K74">+D73</f>
        <v>59280610</v>
      </c>
      <c r="E74" s="1">
        <f t="shared" si="12"/>
        <v>-64127709</v>
      </c>
      <c r="F74" s="1">
        <f t="shared" si="12"/>
        <v>-64127709</v>
      </c>
      <c r="G74" s="1">
        <f t="shared" si="12"/>
        <v>-64127709</v>
      </c>
      <c r="H74" s="1">
        <f t="shared" si="12"/>
        <v>13277786</v>
      </c>
      <c r="I74" s="1">
        <f t="shared" si="12"/>
        <v>-5108571</v>
      </c>
      <c r="J74" s="1">
        <f t="shared" si="12"/>
        <v>3535979</v>
      </c>
      <c r="K74" s="1">
        <f t="shared" si="12"/>
        <v>3581312</v>
      </c>
    </row>
    <row r="75" spans="1:11" ht="12.75" hidden="1">
      <c r="A75" s="1" t="s">
        <v>111</v>
      </c>
      <c r="B75" s="1">
        <f>+B84-(((B80+B81+B78)*B70)-B79)</f>
        <v>-36765139.78636187</v>
      </c>
      <c r="C75" s="1">
        <f aca="true" t="shared" si="13" ref="C75:K75">+C84-(((C80+C81+C78)*C70)-C79)</f>
        <v>-88212967.37694317</v>
      </c>
      <c r="D75" s="1">
        <f t="shared" si="13"/>
        <v>-111500192.10377014</v>
      </c>
      <c r="E75" s="1">
        <f t="shared" si="13"/>
        <v>-85596753.03736013</v>
      </c>
      <c r="F75" s="1">
        <f t="shared" si="13"/>
        <v>-85596751.57654548</v>
      </c>
      <c r="G75" s="1">
        <f t="shared" si="13"/>
        <v>-85596751.57654548</v>
      </c>
      <c r="H75" s="1">
        <f t="shared" si="13"/>
        <v>-292670772.0951717</v>
      </c>
      <c r="I75" s="1">
        <f t="shared" si="13"/>
        <v>-70961277.93708819</v>
      </c>
      <c r="J75" s="1">
        <f t="shared" si="13"/>
        <v>-69738616.80668849</v>
      </c>
      <c r="K75" s="1">
        <f t="shared" si="13"/>
        <v>-67765351.37486571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545646354</v>
      </c>
      <c r="C77" s="3">
        <v>621193701</v>
      </c>
      <c r="D77" s="3">
        <v>649566600</v>
      </c>
      <c r="E77" s="3">
        <v>704258726</v>
      </c>
      <c r="F77" s="3">
        <v>704258726</v>
      </c>
      <c r="G77" s="3">
        <v>704258726</v>
      </c>
      <c r="H77" s="3">
        <v>710575869</v>
      </c>
      <c r="I77" s="3">
        <v>716176573</v>
      </c>
      <c r="J77" s="3">
        <v>755566286</v>
      </c>
      <c r="K77" s="3">
        <v>797122435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235254670</v>
      </c>
      <c r="C79" s="3">
        <v>203929543</v>
      </c>
      <c r="D79" s="3">
        <v>234083346</v>
      </c>
      <c r="E79" s="3">
        <v>184031578</v>
      </c>
      <c r="F79" s="3">
        <v>184031578</v>
      </c>
      <c r="G79" s="3">
        <v>184031578</v>
      </c>
      <c r="H79" s="3">
        <v>244323119</v>
      </c>
      <c r="I79" s="3">
        <v>213492753</v>
      </c>
      <c r="J79" s="3">
        <v>212423006</v>
      </c>
      <c r="K79" s="3">
        <v>211384642</v>
      </c>
    </row>
    <row r="80" spans="1:11" ht="12.75" hidden="1">
      <c r="A80" s="2" t="s">
        <v>67</v>
      </c>
      <c r="B80" s="3">
        <v>115629701</v>
      </c>
      <c r="C80" s="3">
        <v>117092212</v>
      </c>
      <c r="D80" s="3">
        <v>107035129</v>
      </c>
      <c r="E80" s="3">
        <v>114762077</v>
      </c>
      <c r="F80" s="3">
        <v>114762077</v>
      </c>
      <c r="G80" s="3">
        <v>114762077</v>
      </c>
      <c r="H80" s="3">
        <v>135341384</v>
      </c>
      <c r="I80" s="3">
        <v>109186535</v>
      </c>
      <c r="J80" s="3">
        <v>110278400</v>
      </c>
      <c r="K80" s="3">
        <v>111381184</v>
      </c>
    </row>
    <row r="81" spans="1:11" ht="12.75" hidden="1">
      <c r="A81" s="2" t="s">
        <v>68</v>
      </c>
      <c r="B81" s="3">
        <v>189587040</v>
      </c>
      <c r="C81" s="3">
        <v>230685365</v>
      </c>
      <c r="D81" s="3">
        <v>300023058</v>
      </c>
      <c r="E81" s="3">
        <v>228168401</v>
      </c>
      <c r="F81" s="3">
        <v>228168401</v>
      </c>
      <c r="G81" s="3">
        <v>228168401</v>
      </c>
      <c r="H81" s="3">
        <v>282546702</v>
      </c>
      <c r="I81" s="3">
        <v>228635372</v>
      </c>
      <c r="J81" s="3">
        <v>231079486</v>
      </c>
      <c r="K81" s="3">
        <v>233558014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2447887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499809629</v>
      </c>
      <c r="C83" s="3">
        <v>559221532</v>
      </c>
      <c r="D83" s="3">
        <v>591639968</v>
      </c>
      <c r="E83" s="3">
        <v>602393342</v>
      </c>
      <c r="F83" s="3">
        <v>602393339</v>
      </c>
      <c r="G83" s="3">
        <v>602393339</v>
      </c>
      <c r="H83" s="3">
        <v>981588232</v>
      </c>
      <c r="I83" s="3">
        <v>699176570</v>
      </c>
      <c r="J83" s="3">
        <v>737631285</v>
      </c>
      <c r="K83" s="3">
        <v>778201006</v>
      </c>
    </row>
    <row r="84" spans="1:11" ht="12.75" hidden="1">
      <c r="A84" s="2" t="s">
        <v>71</v>
      </c>
      <c r="B84" s="3">
        <v>7557365</v>
      </c>
      <c r="C84" s="3">
        <v>20939720</v>
      </c>
      <c r="D84" s="3">
        <v>25174276</v>
      </c>
      <c r="E84" s="3">
        <v>23700000</v>
      </c>
      <c r="F84" s="3">
        <v>23700000</v>
      </c>
      <c r="G84" s="3">
        <v>23700000</v>
      </c>
      <c r="H84" s="3">
        <v>40275962</v>
      </c>
      <c r="I84" s="3">
        <v>45348941</v>
      </c>
      <c r="J84" s="3">
        <v>51093395</v>
      </c>
      <c r="K84" s="3">
        <v>57601325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65594000</v>
      </c>
      <c r="C5" s="6">
        <v>68105690</v>
      </c>
      <c r="D5" s="23">
        <v>90683224</v>
      </c>
      <c r="E5" s="24">
        <v>113609160</v>
      </c>
      <c r="F5" s="6">
        <v>113609160</v>
      </c>
      <c r="G5" s="25">
        <v>113609160</v>
      </c>
      <c r="H5" s="26">
        <v>106413632</v>
      </c>
      <c r="I5" s="24">
        <v>132629278</v>
      </c>
      <c r="J5" s="6">
        <v>139658630</v>
      </c>
      <c r="K5" s="25">
        <v>147200196</v>
      </c>
    </row>
    <row r="6" spans="1:11" ht="13.5">
      <c r="A6" s="22" t="s">
        <v>18</v>
      </c>
      <c r="B6" s="6">
        <v>99013000</v>
      </c>
      <c r="C6" s="6">
        <v>108151454</v>
      </c>
      <c r="D6" s="23">
        <v>108144270</v>
      </c>
      <c r="E6" s="24">
        <v>142239207</v>
      </c>
      <c r="F6" s="6">
        <v>142239207</v>
      </c>
      <c r="G6" s="25">
        <v>142239207</v>
      </c>
      <c r="H6" s="26">
        <v>116397205</v>
      </c>
      <c r="I6" s="24">
        <v>149777883</v>
      </c>
      <c r="J6" s="6">
        <v>157865889</v>
      </c>
      <c r="K6" s="25">
        <v>166548512</v>
      </c>
    </row>
    <row r="7" spans="1:11" ht="13.5">
      <c r="A7" s="22" t="s">
        <v>19</v>
      </c>
      <c r="B7" s="6">
        <v>277000</v>
      </c>
      <c r="C7" s="6">
        <v>638022</v>
      </c>
      <c r="D7" s="23">
        <v>518238</v>
      </c>
      <c r="E7" s="24">
        <v>538257</v>
      </c>
      <c r="F7" s="6">
        <v>1038257</v>
      </c>
      <c r="G7" s="25">
        <v>1038257</v>
      </c>
      <c r="H7" s="26">
        <v>26165524</v>
      </c>
      <c r="I7" s="24">
        <v>1093285</v>
      </c>
      <c r="J7" s="6">
        <v>1152322</v>
      </c>
      <c r="K7" s="25">
        <v>1215700</v>
      </c>
    </row>
    <row r="8" spans="1:11" ht="13.5">
      <c r="A8" s="22" t="s">
        <v>20</v>
      </c>
      <c r="B8" s="6">
        <v>87633000</v>
      </c>
      <c r="C8" s="6">
        <v>112388370</v>
      </c>
      <c r="D8" s="23">
        <v>113972000</v>
      </c>
      <c r="E8" s="24">
        <v>129937000</v>
      </c>
      <c r="F8" s="6">
        <v>129737000</v>
      </c>
      <c r="G8" s="25">
        <v>129737000</v>
      </c>
      <c r="H8" s="26">
        <v>176813074</v>
      </c>
      <c r="I8" s="24">
        <v>137271850</v>
      </c>
      <c r="J8" s="6">
        <v>152040300</v>
      </c>
      <c r="K8" s="25">
        <v>166367900</v>
      </c>
    </row>
    <row r="9" spans="1:11" ht="13.5">
      <c r="A9" s="22" t="s">
        <v>21</v>
      </c>
      <c r="B9" s="6">
        <v>53897000</v>
      </c>
      <c r="C9" s="6">
        <v>168173985</v>
      </c>
      <c r="D9" s="23">
        <v>42544638</v>
      </c>
      <c r="E9" s="24">
        <v>89348077</v>
      </c>
      <c r="F9" s="6">
        <v>88848077</v>
      </c>
      <c r="G9" s="25">
        <v>88848077</v>
      </c>
      <c r="H9" s="26">
        <v>32628525</v>
      </c>
      <c r="I9" s="24">
        <v>93553556</v>
      </c>
      <c r="J9" s="6">
        <v>98605447</v>
      </c>
      <c r="K9" s="25">
        <v>104028747</v>
      </c>
    </row>
    <row r="10" spans="1:11" ht="25.5">
      <c r="A10" s="27" t="s">
        <v>100</v>
      </c>
      <c r="B10" s="28">
        <f>SUM(B5:B9)</f>
        <v>306414000</v>
      </c>
      <c r="C10" s="29">
        <f aca="true" t="shared" si="0" ref="C10:K10">SUM(C5:C9)</f>
        <v>457457521</v>
      </c>
      <c r="D10" s="30">
        <f t="shared" si="0"/>
        <v>355862370</v>
      </c>
      <c r="E10" s="28">
        <f t="shared" si="0"/>
        <v>475671701</v>
      </c>
      <c r="F10" s="29">
        <f t="shared" si="0"/>
        <v>475471701</v>
      </c>
      <c r="G10" s="31">
        <f t="shared" si="0"/>
        <v>475471701</v>
      </c>
      <c r="H10" s="32">
        <f t="shared" si="0"/>
        <v>458417960</v>
      </c>
      <c r="I10" s="28">
        <f t="shared" si="0"/>
        <v>514325852</v>
      </c>
      <c r="J10" s="29">
        <f t="shared" si="0"/>
        <v>549322588</v>
      </c>
      <c r="K10" s="31">
        <f t="shared" si="0"/>
        <v>585361055</v>
      </c>
    </row>
    <row r="11" spans="1:11" ht="13.5">
      <c r="A11" s="22" t="s">
        <v>22</v>
      </c>
      <c r="B11" s="6">
        <v>123097800</v>
      </c>
      <c r="C11" s="6">
        <v>118246136</v>
      </c>
      <c r="D11" s="23">
        <v>120135387</v>
      </c>
      <c r="E11" s="24">
        <v>143681750</v>
      </c>
      <c r="F11" s="6">
        <v>143260872</v>
      </c>
      <c r="G11" s="25">
        <v>143260872</v>
      </c>
      <c r="H11" s="26">
        <v>138034899</v>
      </c>
      <c r="I11" s="24">
        <v>149972844</v>
      </c>
      <c r="J11" s="6">
        <v>159571108</v>
      </c>
      <c r="K11" s="25">
        <v>169943229</v>
      </c>
    </row>
    <row r="12" spans="1:11" ht="13.5">
      <c r="A12" s="22" t="s">
        <v>23</v>
      </c>
      <c r="B12" s="6">
        <v>11790000</v>
      </c>
      <c r="C12" s="6">
        <v>13243062</v>
      </c>
      <c r="D12" s="23">
        <v>13159661</v>
      </c>
      <c r="E12" s="24">
        <v>14804198</v>
      </c>
      <c r="F12" s="6">
        <v>14804198</v>
      </c>
      <c r="G12" s="25">
        <v>14804198</v>
      </c>
      <c r="H12" s="26">
        <v>14354128</v>
      </c>
      <c r="I12" s="24">
        <v>16683660</v>
      </c>
      <c r="J12" s="6">
        <v>17751414</v>
      </c>
      <c r="K12" s="25">
        <v>18905256</v>
      </c>
    </row>
    <row r="13" spans="1:11" ht="13.5">
      <c r="A13" s="22" t="s">
        <v>101</v>
      </c>
      <c r="B13" s="6">
        <v>60127000</v>
      </c>
      <c r="C13" s="6">
        <v>62987316</v>
      </c>
      <c r="D13" s="23">
        <v>100228117</v>
      </c>
      <c r="E13" s="24">
        <v>70116984</v>
      </c>
      <c r="F13" s="6">
        <v>70116984</v>
      </c>
      <c r="G13" s="25">
        <v>70116984</v>
      </c>
      <c r="H13" s="26">
        <v>68744178</v>
      </c>
      <c r="I13" s="24">
        <v>71633184</v>
      </c>
      <c r="J13" s="6">
        <v>75501376</v>
      </c>
      <c r="K13" s="25">
        <v>79653952</v>
      </c>
    </row>
    <row r="14" spans="1:11" ht="13.5">
      <c r="A14" s="22" t="s">
        <v>24</v>
      </c>
      <c r="B14" s="6">
        <v>231000</v>
      </c>
      <c r="C14" s="6">
        <v>1214925</v>
      </c>
      <c r="D14" s="23">
        <v>320152</v>
      </c>
      <c r="E14" s="24">
        <v>744800</v>
      </c>
      <c r="F14" s="6">
        <v>744800</v>
      </c>
      <c r="G14" s="25">
        <v>744800</v>
      </c>
      <c r="H14" s="26">
        <v>15173208</v>
      </c>
      <c r="I14" s="24">
        <v>744800</v>
      </c>
      <c r="J14" s="6">
        <v>744800</v>
      </c>
      <c r="K14" s="25">
        <v>744800</v>
      </c>
    </row>
    <row r="15" spans="1:11" ht="13.5">
      <c r="A15" s="22" t="s">
        <v>25</v>
      </c>
      <c r="B15" s="6">
        <v>65626000</v>
      </c>
      <c r="C15" s="6">
        <v>74560364</v>
      </c>
      <c r="D15" s="23">
        <v>81354073</v>
      </c>
      <c r="E15" s="24">
        <v>98163492</v>
      </c>
      <c r="F15" s="6">
        <v>98163492</v>
      </c>
      <c r="G15" s="25">
        <v>98163492</v>
      </c>
      <c r="H15" s="26">
        <v>75212677</v>
      </c>
      <c r="I15" s="24">
        <v>96000000</v>
      </c>
      <c r="J15" s="6">
        <v>101184000</v>
      </c>
      <c r="K15" s="25">
        <v>106749120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189287201</v>
      </c>
      <c r="C17" s="6">
        <v>166457335</v>
      </c>
      <c r="D17" s="23">
        <v>278608930</v>
      </c>
      <c r="E17" s="24">
        <v>178875518</v>
      </c>
      <c r="F17" s="6">
        <v>179409439</v>
      </c>
      <c r="G17" s="25">
        <v>179409439</v>
      </c>
      <c r="H17" s="26">
        <v>229298800</v>
      </c>
      <c r="I17" s="24">
        <v>179287064</v>
      </c>
      <c r="J17" s="6">
        <v>187413275</v>
      </c>
      <c r="K17" s="25">
        <v>197403186</v>
      </c>
    </row>
    <row r="18" spans="1:11" ht="13.5">
      <c r="A18" s="34" t="s">
        <v>28</v>
      </c>
      <c r="B18" s="35">
        <f>SUM(B11:B17)</f>
        <v>450159001</v>
      </c>
      <c r="C18" s="36">
        <f aca="true" t="shared" si="1" ref="C18:K18">SUM(C11:C17)</f>
        <v>436709138</v>
      </c>
      <c r="D18" s="37">
        <f t="shared" si="1"/>
        <v>593806320</v>
      </c>
      <c r="E18" s="35">
        <f t="shared" si="1"/>
        <v>506386742</v>
      </c>
      <c r="F18" s="36">
        <f t="shared" si="1"/>
        <v>506499785</v>
      </c>
      <c r="G18" s="38">
        <f t="shared" si="1"/>
        <v>506499785</v>
      </c>
      <c r="H18" s="39">
        <f t="shared" si="1"/>
        <v>540817890</v>
      </c>
      <c r="I18" s="35">
        <f t="shared" si="1"/>
        <v>514321552</v>
      </c>
      <c r="J18" s="36">
        <f t="shared" si="1"/>
        <v>542165973</v>
      </c>
      <c r="K18" s="38">
        <f t="shared" si="1"/>
        <v>573399543</v>
      </c>
    </row>
    <row r="19" spans="1:11" ht="13.5">
      <c r="A19" s="34" t="s">
        <v>29</v>
      </c>
      <c r="B19" s="40">
        <f>+B10-B18</f>
        <v>-143745001</v>
      </c>
      <c r="C19" s="41">
        <f aca="true" t="shared" si="2" ref="C19:K19">+C10-C18</f>
        <v>20748383</v>
      </c>
      <c r="D19" s="42">
        <f t="shared" si="2"/>
        <v>-237943950</v>
      </c>
      <c r="E19" s="40">
        <f t="shared" si="2"/>
        <v>-30715041</v>
      </c>
      <c r="F19" s="41">
        <f t="shared" si="2"/>
        <v>-31028084</v>
      </c>
      <c r="G19" s="43">
        <f t="shared" si="2"/>
        <v>-31028084</v>
      </c>
      <c r="H19" s="44">
        <f t="shared" si="2"/>
        <v>-82399930</v>
      </c>
      <c r="I19" s="40">
        <f t="shared" si="2"/>
        <v>4300</v>
      </c>
      <c r="J19" s="41">
        <f t="shared" si="2"/>
        <v>7156615</v>
      </c>
      <c r="K19" s="43">
        <f t="shared" si="2"/>
        <v>11961512</v>
      </c>
    </row>
    <row r="20" spans="1:11" ht="13.5">
      <c r="A20" s="22" t="s">
        <v>30</v>
      </c>
      <c r="B20" s="24">
        <v>38768000</v>
      </c>
      <c r="C20" s="6">
        <v>55499013</v>
      </c>
      <c r="D20" s="23">
        <v>29096431</v>
      </c>
      <c r="E20" s="24">
        <v>47219000</v>
      </c>
      <c r="F20" s="6">
        <v>48201000</v>
      </c>
      <c r="G20" s="25">
        <v>48201000</v>
      </c>
      <c r="H20" s="26">
        <v>0</v>
      </c>
      <c r="I20" s="24">
        <v>29865150</v>
      </c>
      <c r="J20" s="6">
        <v>30424700</v>
      </c>
      <c r="K20" s="25">
        <v>41475100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-104977001</v>
      </c>
      <c r="C22" s="52">
        <f aca="true" t="shared" si="3" ref="C22:K22">SUM(C19:C21)</f>
        <v>76247396</v>
      </c>
      <c r="D22" s="53">
        <f t="shared" si="3"/>
        <v>-208847519</v>
      </c>
      <c r="E22" s="51">
        <f t="shared" si="3"/>
        <v>16503959</v>
      </c>
      <c r="F22" s="52">
        <f t="shared" si="3"/>
        <v>17172916</v>
      </c>
      <c r="G22" s="54">
        <f t="shared" si="3"/>
        <v>17172916</v>
      </c>
      <c r="H22" s="55">
        <f t="shared" si="3"/>
        <v>-82399930</v>
      </c>
      <c r="I22" s="51">
        <f t="shared" si="3"/>
        <v>29869450</v>
      </c>
      <c r="J22" s="52">
        <f t="shared" si="3"/>
        <v>37581315</v>
      </c>
      <c r="K22" s="54">
        <f t="shared" si="3"/>
        <v>53436612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-104977001</v>
      </c>
      <c r="C24" s="41">
        <f aca="true" t="shared" si="4" ref="C24:K24">SUM(C22:C23)</f>
        <v>76247396</v>
      </c>
      <c r="D24" s="42">
        <f t="shared" si="4"/>
        <v>-208847519</v>
      </c>
      <c r="E24" s="40">
        <f t="shared" si="4"/>
        <v>16503959</v>
      </c>
      <c r="F24" s="41">
        <f t="shared" si="4"/>
        <v>17172916</v>
      </c>
      <c r="G24" s="43">
        <f t="shared" si="4"/>
        <v>17172916</v>
      </c>
      <c r="H24" s="44">
        <f t="shared" si="4"/>
        <v>-82399930</v>
      </c>
      <c r="I24" s="40">
        <f t="shared" si="4"/>
        <v>29869450</v>
      </c>
      <c r="J24" s="41">
        <f t="shared" si="4"/>
        <v>37581315</v>
      </c>
      <c r="K24" s="43">
        <f t="shared" si="4"/>
        <v>53436612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35760000</v>
      </c>
      <c r="C27" s="7">
        <v>52367881</v>
      </c>
      <c r="D27" s="64">
        <v>38643000</v>
      </c>
      <c r="E27" s="65">
        <v>63119000</v>
      </c>
      <c r="F27" s="7">
        <v>64101000</v>
      </c>
      <c r="G27" s="66">
        <v>64101000</v>
      </c>
      <c r="H27" s="67">
        <v>60695950</v>
      </c>
      <c r="I27" s="65">
        <v>39917150</v>
      </c>
      <c r="J27" s="7">
        <v>30424700</v>
      </c>
      <c r="K27" s="66">
        <v>41475100</v>
      </c>
    </row>
    <row r="28" spans="1:11" ht="13.5">
      <c r="A28" s="68" t="s">
        <v>30</v>
      </c>
      <c r="B28" s="6">
        <v>26026000</v>
      </c>
      <c r="C28" s="6">
        <v>40425282</v>
      </c>
      <c r="D28" s="23">
        <v>29100000</v>
      </c>
      <c r="E28" s="24">
        <v>47219000</v>
      </c>
      <c r="F28" s="6">
        <v>48201000</v>
      </c>
      <c r="G28" s="25">
        <v>48201000</v>
      </c>
      <c r="H28" s="26">
        <v>57826484</v>
      </c>
      <c r="I28" s="24">
        <v>29865150</v>
      </c>
      <c r="J28" s="6">
        <v>30424700</v>
      </c>
      <c r="K28" s="25">
        <v>41475100</v>
      </c>
    </row>
    <row r="29" spans="1:11" ht="13.5">
      <c r="A29" s="22" t="s">
        <v>105</v>
      </c>
      <c r="B29" s="6">
        <v>0</v>
      </c>
      <c r="C29" s="6">
        <v>0</v>
      </c>
      <c r="D29" s="23">
        <v>2594620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9734000</v>
      </c>
      <c r="C31" s="6">
        <v>11942599</v>
      </c>
      <c r="D31" s="23">
        <v>6948380</v>
      </c>
      <c r="E31" s="24">
        <v>15900000</v>
      </c>
      <c r="F31" s="6">
        <v>15900000</v>
      </c>
      <c r="G31" s="25">
        <v>15900000</v>
      </c>
      <c r="H31" s="26">
        <v>2869466</v>
      </c>
      <c r="I31" s="24">
        <v>10052000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35760000</v>
      </c>
      <c r="C32" s="7">
        <f aca="true" t="shared" si="5" ref="C32:K32">SUM(C28:C31)</f>
        <v>52367881</v>
      </c>
      <c r="D32" s="64">
        <f t="shared" si="5"/>
        <v>38643000</v>
      </c>
      <c r="E32" s="65">
        <f t="shared" si="5"/>
        <v>63119000</v>
      </c>
      <c r="F32" s="7">
        <f t="shared" si="5"/>
        <v>64101000</v>
      </c>
      <c r="G32" s="66">
        <f t="shared" si="5"/>
        <v>64101000</v>
      </c>
      <c r="H32" s="67">
        <f t="shared" si="5"/>
        <v>60695950</v>
      </c>
      <c r="I32" s="65">
        <f t="shared" si="5"/>
        <v>39917150</v>
      </c>
      <c r="J32" s="7">
        <f t="shared" si="5"/>
        <v>30424700</v>
      </c>
      <c r="K32" s="66">
        <f t="shared" si="5"/>
        <v>41475100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86212126</v>
      </c>
      <c r="C35" s="6">
        <v>579071437</v>
      </c>
      <c r="D35" s="23">
        <v>441835271</v>
      </c>
      <c r="E35" s="24">
        <v>599754276</v>
      </c>
      <c r="F35" s="6">
        <v>599754276</v>
      </c>
      <c r="G35" s="25">
        <v>599754276</v>
      </c>
      <c r="H35" s="26">
        <v>332585843</v>
      </c>
      <c r="I35" s="24">
        <v>633788949</v>
      </c>
      <c r="J35" s="6">
        <v>667129218</v>
      </c>
      <c r="K35" s="25">
        <v>706873215</v>
      </c>
    </row>
    <row r="36" spans="1:11" ht="13.5">
      <c r="A36" s="22" t="s">
        <v>39</v>
      </c>
      <c r="B36" s="6">
        <v>45102386</v>
      </c>
      <c r="C36" s="6">
        <v>923922962</v>
      </c>
      <c r="D36" s="23">
        <v>899072413</v>
      </c>
      <c r="E36" s="24">
        <v>1070538850</v>
      </c>
      <c r="F36" s="6">
        <v>1070538850</v>
      </c>
      <c r="G36" s="25">
        <v>1070538850</v>
      </c>
      <c r="H36" s="26">
        <v>898518419</v>
      </c>
      <c r="I36" s="24">
        <v>821609840</v>
      </c>
      <c r="J36" s="6">
        <v>853451313</v>
      </c>
      <c r="K36" s="25">
        <v>919354981</v>
      </c>
    </row>
    <row r="37" spans="1:11" ht="13.5">
      <c r="A37" s="22" t="s">
        <v>40</v>
      </c>
      <c r="B37" s="6">
        <v>3738397</v>
      </c>
      <c r="C37" s="6">
        <v>387244939</v>
      </c>
      <c r="D37" s="23">
        <v>280692092</v>
      </c>
      <c r="E37" s="24">
        <v>3060000</v>
      </c>
      <c r="F37" s="6">
        <v>3060000</v>
      </c>
      <c r="G37" s="25">
        <v>3060000</v>
      </c>
      <c r="H37" s="26">
        <v>299244283</v>
      </c>
      <c r="I37" s="24">
        <v>103777120</v>
      </c>
      <c r="J37" s="6">
        <v>109274088</v>
      </c>
      <c r="K37" s="25">
        <v>115062228</v>
      </c>
    </row>
    <row r="38" spans="1:11" ht="13.5">
      <c r="A38" s="22" t="s">
        <v>41</v>
      </c>
      <c r="B38" s="6">
        <v>0</v>
      </c>
      <c r="C38" s="6">
        <v>59656364</v>
      </c>
      <c r="D38" s="23">
        <v>257533999</v>
      </c>
      <c r="E38" s="24">
        <v>215050447</v>
      </c>
      <c r="F38" s="6">
        <v>215050447</v>
      </c>
      <c r="G38" s="25">
        <v>215050447</v>
      </c>
      <c r="H38" s="26">
        <v>235359787</v>
      </c>
      <c r="I38" s="24">
        <v>232174648</v>
      </c>
      <c r="J38" s="6">
        <v>275825465</v>
      </c>
      <c r="K38" s="25">
        <v>345374707</v>
      </c>
    </row>
    <row r="39" spans="1:11" ht="13.5">
      <c r="A39" s="22" t="s">
        <v>42</v>
      </c>
      <c r="B39" s="6">
        <v>127576115</v>
      </c>
      <c r="C39" s="6">
        <v>1056093096</v>
      </c>
      <c r="D39" s="23">
        <v>802681593</v>
      </c>
      <c r="E39" s="24">
        <v>1452182678</v>
      </c>
      <c r="F39" s="6">
        <v>1452182678</v>
      </c>
      <c r="G39" s="25">
        <v>1452182678</v>
      </c>
      <c r="H39" s="26">
        <v>696500192</v>
      </c>
      <c r="I39" s="24">
        <v>1119447021</v>
      </c>
      <c r="J39" s="6">
        <v>1135480977</v>
      </c>
      <c r="K39" s="25">
        <v>1165791261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57365207</v>
      </c>
      <c r="C42" s="6">
        <v>68206046</v>
      </c>
      <c r="D42" s="23">
        <v>-2220715</v>
      </c>
      <c r="E42" s="24">
        <v>47857228</v>
      </c>
      <c r="F42" s="6">
        <v>47857222</v>
      </c>
      <c r="G42" s="25">
        <v>47857222</v>
      </c>
      <c r="H42" s="26">
        <v>49935900</v>
      </c>
      <c r="I42" s="24">
        <v>59485659</v>
      </c>
      <c r="J42" s="6">
        <v>50523453</v>
      </c>
      <c r="K42" s="25">
        <v>66280225</v>
      </c>
    </row>
    <row r="43" spans="1:11" ht="13.5">
      <c r="A43" s="22" t="s">
        <v>45</v>
      </c>
      <c r="B43" s="6">
        <v>-35847284</v>
      </c>
      <c r="C43" s="6">
        <v>-52367881</v>
      </c>
      <c r="D43" s="23">
        <v>19131733</v>
      </c>
      <c r="E43" s="24">
        <v>-47219004</v>
      </c>
      <c r="F43" s="6">
        <v>-47218997</v>
      </c>
      <c r="G43" s="25">
        <v>-47218997</v>
      </c>
      <c r="H43" s="26">
        <v>-59151504</v>
      </c>
      <c r="I43" s="24">
        <v>-39917148</v>
      </c>
      <c r="J43" s="6">
        <v>-30424700</v>
      </c>
      <c r="K43" s="25">
        <v>-41475100</v>
      </c>
    </row>
    <row r="44" spans="1:11" ht="13.5">
      <c r="A44" s="22" t="s">
        <v>46</v>
      </c>
      <c r="B44" s="6">
        <v>-494606</v>
      </c>
      <c r="C44" s="6">
        <v>-8014925</v>
      </c>
      <c r="D44" s="23">
        <v>-10951863</v>
      </c>
      <c r="E44" s="24">
        <v>0</v>
      </c>
      <c r="F44" s="6">
        <v>0</v>
      </c>
      <c r="G44" s="25">
        <v>0</v>
      </c>
      <c r="H44" s="26">
        <v>0</v>
      </c>
      <c r="I44" s="24">
        <v>-20400000</v>
      </c>
      <c r="J44" s="6">
        <v>-20400000</v>
      </c>
      <c r="K44" s="25">
        <v>-20400000</v>
      </c>
    </row>
    <row r="45" spans="1:11" ht="13.5">
      <c r="A45" s="34" t="s">
        <v>47</v>
      </c>
      <c r="B45" s="7">
        <v>3245830</v>
      </c>
      <c r="C45" s="7">
        <v>11069072</v>
      </c>
      <c r="D45" s="64">
        <v>17028227</v>
      </c>
      <c r="E45" s="65">
        <v>1899113</v>
      </c>
      <c r="F45" s="7">
        <v>1899113</v>
      </c>
      <c r="G45" s="66">
        <v>1899113</v>
      </c>
      <c r="H45" s="67">
        <v>7811741</v>
      </c>
      <c r="I45" s="65">
        <v>1067511</v>
      </c>
      <c r="J45" s="7">
        <v>766264</v>
      </c>
      <c r="K45" s="66">
        <v>5171389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3245830</v>
      </c>
      <c r="C48" s="6">
        <v>11069072</v>
      </c>
      <c r="D48" s="23">
        <v>17028227</v>
      </c>
      <c r="E48" s="24">
        <v>3060889</v>
      </c>
      <c r="F48" s="6">
        <v>3060889</v>
      </c>
      <c r="G48" s="25">
        <v>3060889</v>
      </c>
      <c r="H48" s="26">
        <v>7811741</v>
      </c>
      <c r="I48" s="24">
        <v>6067506</v>
      </c>
      <c r="J48" s="6">
        <v>6766260</v>
      </c>
      <c r="K48" s="25">
        <v>12171383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295413474.107321</v>
      </c>
      <c r="D49" s="23">
        <f t="shared" si="6"/>
        <v>188712269.8437721</v>
      </c>
      <c r="E49" s="24">
        <f t="shared" si="6"/>
        <v>-98237589.94601925</v>
      </c>
      <c r="F49" s="6">
        <f t="shared" si="6"/>
        <v>-98380086.12192124</v>
      </c>
      <c r="G49" s="25">
        <f t="shared" si="6"/>
        <v>-98380086.12192124</v>
      </c>
      <c r="H49" s="26">
        <f t="shared" si="6"/>
        <v>231269475.40212393</v>
      </c>
      <c r="I49" s="24">
        <f t="shared" si="6"/>
        <v>-2887033.8084340245</v>
      </c>
      <c r="J49" s="6">
        <f t="shared" si="6"/>
        <v>-3771905.804222226</v>
      </c>
      <c r="K49" s="25">
        <f t="shared" si="6"/>
        <v>-7355057.738650605</v>
      </c>
    </row>
    <row r="50" spans="1:11" ht="13.5">
      <c r="A50" s="34" t="s">
        <v>51</v>
      </c>
      <c r="B50" s="7">
        <f>+B48-B49</f>
        <v>3245830</v>
      </c>
      <c r="C50" s="7">
        <f aca="true" t="shared" si="7" ref="C50:K50">+C48-C49</f>
        <v>-284344402.107321</v>
      </c>
      <c r="D50" s="64">
        <f t="shared" si="7"/>
        <v>-171684042.8437721</v>
      </c>
      <c r="E50" s="65">
        <f t="shared" si="7"/>
        <v>101298478.94601925</v>
      </c>
      <c r="F50" s="7">
        <f t="shared" si="7"/>
        <v>101440975.12192124</v>
      </c>
      <c r="G50" s="66">
        <f t="shared" si="7"/>
        <v>101440975.12192124</v>
      </c>
      <c r="H50" s="67">
        <f t="shared" si="7"/>
        <v>-223457734.40212393</v>
      </c>
      <c r="I50" s="65">
        <f t="shared" si="7"/>
        <v>8954539.808434024</v>
      </c>
      <c r="J50" s="7">
        <f t="shared" si="7"/>
        <v>10538165.804222226</v>
      </c>
      <c r="K50" s="66">
        <f t="shared" si="7"/>
        <v>19526440.738650605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864184092</v>
      </c>
      <c r="C53" s="6">
        <v>842154041</v>
      </c>
      <c r="D53" s="23">
        <v>862527742</v>
      </c>
      <c r="E53" s="24">
        <v>870237207</v>
      </c>
      <c r="F53" s="6">
        <v>871219207</v>
      </c>
      <c r="G53" s="25">
        <v>871219207</v>
      </c>
      <c r="H53" s="26">
        <v>897653778</v>
      </c>
      <c r="I53" s="24">
        <v>821609840</v>
      </c>
      <c r="J53" s="6">
        <v>853451313</v>
      </c>
      <c r="K53" s="25">
        <v>919354981</v>
      </c>
    </row>
    <row r="54" spans="1:11" ht="13.5">
      <c r="A54" s="22" t="s">
        <v>101</v>
      </c>
      <c r="B54" s="6">
        <v>60127000</v>
      </c>
      <c r="C54" s="6">
        <v>62987316</v>
      </c>
      <c r="D54" s="23">
        <v>100228117</v>
      </c>
      <c r="E54" s="24">
        <v>70116984</v>
      </c>
      <c r="F54" s="6">
        <v>70116984</v>
      </c>
      <c r="G54" s="25">
        <v>70116984</v>
      </c>
      <c r="H54" s="26">
        <v>68744178</v>
      </c>
      <c r="I54" s="24">
        <v>71633184</v>
      </c>
      <c r="J54" s="6">
        <v>75501376</v>
      </c>
      <c r="K54" s="25">
        <v>79653952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24531249</v>
      </c>
      <c r="J55" s="6">
        <v>17740799</v>
      </c>
      <c r="K55" s="25">
        <v>31975100</v>
      </c>
    </row>
    <row r="56" spans="1:11" ht="13.5">
      <c r="A56" s="22" t="s">
        <v>55</v>
      </c>
      <c r="B56" s="6">
        <v>3430092</v>
      </c>
      <c r="C56" s="6">
        <v>3204416</v>
      </c>
      <c r="D56" s="23">
        <v>0</v>
      </c>
      <c r="E56" s="24">
        <v>25406610</v>
      </c>
      <c r="F56" s="6">
        <v>0</v>
      </c>
      <c r="G56" s="25">
        <v>0</v>
      </c>
      <c r="H56" s="26">
        <v>0</v>
      </c>
      <c r="I56" s="24">
        <v>21083508</v>
      </c>
      <c r="J56" s="6">
        <v>22221985</v>
      </c>
      <c r="K56" s="25">
        <v>23444223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1562563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27891390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236</v>
      </c>
      <c r="C62" s="92">
        <v>236</v>
      </c>
      <c r="D62" s="93">
        <v>236</v>
      </c>
      <c r="E62" s="91">
        <v>0</v>
      </c>
      <c r="F62" s="92">
        <v>236</v>
      </c>
      <c r="G62" s="93">
        <v>236</v>
      </c>
      <c r="H62" s="94">
        <v>236</v>
      </c>
      <c r="I62" s="91">
        <v>236</v>
      </c>
      <c r="J62" s="92">
        <v>236</v>
      </c>
      <c r="K62" s="93">
        <v>236</v>
      </c>
    </row>
    <row r="63" spans="1:11" ht="13.5">
      <c r="A63" s="90" t="s">
        <v>61</v>
      </c>
      <c r="B63" s="91">
        <v>5642</v>
      </c>
      <c r="C63" s="92">
        <v>5642</v>
      </c>
      <c r="D63" s="93">
        <v>5642</v>
      </c>
      <c r="E63" s="91">
        <v>5642</v>
      </c>
      <c r="F63" s="92">
        <v>5642</v>
      </c>
      <c r="G63" s="93">
        <v>5642</v>
      </c>
      <c r="H63" s="94">
        <v>5642</v>
      </c>
      <c r="I63" s="91">
        <v>5642</v>
      </c>
      <c r="J63" s="92">
        <v>5642</v>
      </c>
      <c r="K63" s="93">
        <v>5642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21050</v>
      </c>
      <c r="C65" s="92">
        <v>0</v>
      </c>
      <c r="D65" s="93">
        <v>21050</v>
      </c>
      <c r="E65" s="91">
        <v>0</v>
      </c>
      <c r="F65" s="92">
        <v>21050</v>
      </c>
      <c r="G65" s="93">
        <v>21050</v>
      </c>
      <c r="H65" s="94">
        <v>21050</v>
      </c>
      <c r="I65" s="91">
        <v>21050</v>
      </c>
      <c r="J65" s="92">
        <v>21050</v>
      </c>
      <c r="K65" s="93">
        <v>21050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0.8138052529930803</v>
      </c>
      <c r="C70" s="5">
        <f aca="true" t="shared" si="8" ref="C70:K70">IF(ISERROR(C71/C72),0,(C71/C72))</f>
        <v>0.5924548387727173</v>
      </c>
      <c r="D70" s="5">
        <f t="shared" si="8"/>
        <v>0.9958552340251111</v>
      </c>
      <c r="E70" s="5">
        <f t="shared" si="8"/>
        <v>0.6776127769149325</v>
      </c>
      <c r="F70" s="5">
        <f t="shared" si="8"/>
        <v>0.6785956718485904</v>
      </c>
      <c r="G70" s="5">
        <f t="shared" si="8"/>
        <v>0.6785956718485904</v>
      </c>
      <c r="H70" s="5">
        <f t="shared" si="8"/>
        <v>0.6730792766386569</v>
      </c>
      <c r="I70" s="5">
        <f t="shared" si="8"/>
        <v>0.6782624792153484</v>
      </c>
      <c r="J70" s="5">
        <f t="shared" si="8"/>
        <v>0.6834686346349269</v>
      </c>
      <c r="K70" s="5">
        <f t="shared" si="8"/>
        <v>0.7041625570724012</v>
      </c>
    </row>
    <row r="71" spans="1:11" ht="12.75" hidden="1">
      <c r="A71" s="1" t="s">
        <v>107</v>
      </c>
      <c r="B71" s="1">
        <f>+B83</f>
        <v>177819703</v>
      </c>
      <c r="C71" s="1">
        <f aca="true" t="shared" si="9" ref="C71:K71">+C83</f>
        <v>204059889</v>
      </c>
      <c r="D71" s="1">
        <f t="shared" si="9"/>
        <v>240371701</v>
      </c>
      <c r="E71" s="1">
        <f t="shared" si="9"/>
        <v>233909521</v>
      </c>
      <c r="F71" s="1">
        <f t="shared" si="9"/>
        <v>233909515</v>
      </c>
      <c r="G71" s="1">
        <f t="shared" si="9"/>
        <v>233909515</v>
      </c>
      <c r="H71" s="1">
        <f t="shared" si="9"/>
        <v>171930941</v>
      </c>
      <c r="I71" s="1">
        <f t="shared" si="9"/>
        <v>255000048</v>
      </c>
      <c r="J71" s="1">
        <f t="shared" si="9"/>
        <v>270742407</v>
      </c>
      <c r="K71" s="1">
        <f t="shared" si="9"/>
        <v>294183241</v>
      </c>
    </row>
    <row r="72" spans="1:11" ht="12.75" hidden="1">
      <c r="A72" s="1" t="s">
        <v>108</v>
      </c>
      <c r="B72" s="1">
        <f>+B77</f>
        <v>218504000</v>
      </c>
      <c r="C72" s="1">
        <f aca="true" t="shared" si="10" ref="C72:K72">+C77</f>
        <v>344431129</v>
      </c>
      <c r="D72" s="1">
        <f t="shared" si="10"/>
        <v>241372132</v>
      </c>
      <c r="E72" s="1">
        <f t="shared" si="10"/>
        <v>345196444</v>
      </c>
      <c r="F72" s="1">
        <f t="shared" si="10"/>
        <v>344696444</v>
      </c>
      <c r="G72" s="1">
        <f t="shared" si="10"/>
        <v>344696444</v>
      </c>
      <c r="H72" s="1">
        <f t="shared" si="10"/>
        <v>255439362</v>
      </c>
      <c r="I72" s="1">
        <f t="shared" si="10"/>
        <v>375960717</v>
      </c>
      <c r="J72" s="1">
        <f t="shared" si="10"/>
        <v>396129966</v>
      </c>
      <c r="K72" s="1">
        <f t="shared" si="10"/>
        <v>417777455</v>
      </c>
    </row>
    <row r="73" spans="1:11" ht="12.75" hidden="1">
      <c r="A73" s="1" t="s">
        <v>109</v>
      </c>
      <c r="B73" s="1">
        <f>+B74</f>
        <v>77813592.66666669</v>
      </c>
      <c r="C73" s="1">
        <f aca="true" t="shared" si="11" ref="C73:K73">+(C78+C80+C81+C82)-(B78+B80+B81+B82)</f>
        <v>115929242</v>
      </c>
      <c r="D73" s="1">
        <f t="shared" si="11"/>
        <v>-28024544</v>
      </c>
      <c r="E73" s="1">
        <f t="shared" si="11"/>
        <v>56715566</v>
      </c>
      <c r="F73" s="1">
        <f>+(F78+F80+F81+F82)-(D78+D80+D81+D82)</f>
        <v>56715566</v>
      </c>
      <c r="G73" s="1">
        <f>+(G78+G80+G81+G82)-(D78+D80+D81+D82)</f>
        <v>56715566</v>
      </c>
      <c r="H73" s="1">
        <f>+(H78+H80+H81+H82)-(D78+D80+D81+D82)</f>
        <v>4782586</v>
      </c>
      <c r="I73" s="1">
        <f>+(I78+I80+I81+I82)-(E78+E80+E81+E82)</f>
        <v>7538752</v>
      </c>
      <c r="J73" s="1">
        <f t="shared" si="11"/>
        <v>7930767</v>
      </c>
      <c r="K73" s="1">
        <f t="shared" si="11"/>
        <v>8343167</v>
      </c>
    </row>
    <row r="74" spans="1:11" ht="12.75" hidden="1">
      <c r="A74" s="1" t="s">
        <v>110</v>
      </c>
      <c r="B74" s="1">
        <f>+TREND(C74:E74)</f>
        <v>77813592.66666669</v>
      </c>
      <c r="C74" s="1">
        <f>+C73</f>
        <v>115929242</v>
      </c>
      <c r="D74" s="1">
        <f aca="true" t="shared" si="12" ref="D74:K74">+D73</f>
        <v>-28024544</v>
      </c>
      <c r="E74" s="1">
        <f t="shared" si="12"/>
        <v>56715566</v>
      </c>
      <c r="F74" s="1">
        <f t="shared" si="12"/>
        <v>56715566</v>
      </c>
      <c r="G74" s="1">
        <f t="shared" si="12"/>
        <v>56715566</v>
      </c>
      <c r="H74" s="1">
        <f t="shared" si="12"/>
        <v>4782586</v>
      </c>
      <c r="I74" s="1">
        <f t="shared" si="12"/>
        <v>7538752</v>
      </c>
      <c r="J74" s="1">
        <f t="shared" si="12"/>
        <v>7930767</v>
      </c>
      <c r="K74" s="1">
        <f t="shared" si="12"/>
        <v>8343167</v>
      </c>
    </row>
    <row r="75" spans="1:11" ht="12.75" hidden="1">
      <c r="A75" s="1" t="s">
        <v>111</v>
      </c>
      <c r="B75" s="1">
        <f>+B84-(((B80+B81+B78)*B70)-B79)</f>
        <v>0</v>
      </c>
      <c r="C75" s="1">
        <f aca="true" t="shared" si="13" ref="C75:K75">+C84-(((C80+C81+C78)*C70)-C79)</f>
        <v>295413474.107321</v>
      </c>
      <c r="D75" s="1">
        <f t="shared" si="13"/>
        <v>188712269.8437721</v>
      </c>
      <c r="E75" s="1">
        <f t="shared" si="13"/>
        <v>-98237589.94601925</v>
      </c>
      <c r="F75" s="1">
        <f t="shared" si="13"/>
        <v>-98380086.12192124</v>
      </c>
      <c r="G75" s="1">
        <f t="shared" si="13"/>
        <v>-98380086.12192124</v>
      </c>
      <c r="H75" s="1">
        <f t="shared" si="13"/>
        <v>231269475.40212393</v>
      </c>
      <c r="I75" s="1">
        <f t="shared" si="13"/>
        <v>-2887033.8084340245</v>
      </c>
      <c r="J75" s="1">
        <f t="shared" si="13"/>
        <v>-3771905.804222226</v>
      </c>
      <c r="K75" s="1">
        <f t="shared" si="13"/>
        <v>-7355057.738650605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218504000</v>
      </c>
      <c r="C77" s="3">
        <v>344431129</v>
      </c>
      <c r="D77" s="3">
        <v>241372132</v>
      </c>
      <c r="E77" s="3">
        <v>345196444</v>
      </c>
      <c r="F77" s="3">
        <v>344696444</v>
      </c>
      <c r="G77" s="3">
        <v>344696444</v>
      </c>
      <c r="H77" s="3">
        <v>255439362</v>
      </c>
      <c r="I77" s="3">
        <v>375960717</v>
      </c>
      <c r="J77" s="3">
        <v>396129966</v>
      </c>
      <c r="K77" s="3">
        <v>417777455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0</v>
      </c>
      <c r="C79" s="3">
        <v>364307072</v>
      </c>
      <c r="D79" s="3">
        <v>276606885</v>
      </c>
      <c r="E79" s="3">
        <v>0</v>
      </c>
      <c r="F79" s="3">
        <v>0</v>
      </c>
      <c r="G79" s="3">
        <v>0</v>
      </c>
      <c r="H79" s="3">
        <v>293894804</v>
      </c>
      <c r="I79" s="3">
        <v>100558000</v>
      </c>
      <c r="J79" s="3">
        <v>105887574</v>
      </c>
      <c r="K79" s="3">
        <v>111499615</v>
      </c>
    </row>
    <row r="80" spans="1:11" ht="12.75" hidden="1">
      <c r="A80" s="2" t="s">
        <v>67</v>
      </c>
      <c r="B80" s="3">
        <v>0</v>
      </c>
      <c r="C80" s="3">
        <v>99984961</v>
      </c>
      <c r="D80" s="3">
        <v>79827747</v>
      </c>
      <c r="E80" s="3">
        <v>144976000</v>
      </c>
      <c r="F80" s="3">
        <v>144976000</v>
      </c>
      <c r="G80" s="3">
        <v>144976000</v>
      </c>
      <c r="H80" s="3">
        <v>34245828</v>
      </c>
      <c r="I80" s="3">
        <v>152514752</v>
      </c>
      <c r="J80" s="3">
        <v>160445519</v>
      </c>
      <c r="K80" s="3">
        <v>168788686</v>
      </c>
    </row>
    <row r="81" spans="1:11" ht="12.75" hidden="1">
      <c r="A81" s="2" t="s">
        <v>68</v>
      </c>
      <c r="B81" s="3">
        <v>0</v>
      </c>
      <c r="C81" s="3">
        <v>16300017</v>
      </c>
      <c r="D81" s="3">
        <v>8432687</v>
      </c>
      <c r="E81" s="3">
        <v>0</v>
      </c>
      <c r="F81" s="3">
        <v>0</v>
      </c>
      <c r="G81" s="3">
        <v>0</v>
      </c>
      <c r="H81" s="3">
        <v>58797192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355736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177819703</v>
      </c>
      <c r="C83" s="3">
        <v>204059889</v>
      </c>
      <c r="D83" s="3">
        <v>240371701</v>
      </c>
      <c r="E83" s="3">
        <v>233909521</v>
      </c>
      <c r="F83" s="3">
        <v>233909515</v>
      </c>
      <c r="G83" s="3">
        <v>233909515</v>
      </c>
      <c r="H83" s="3">
        <v>171930941</v>
      </c>
      <c r="I83" s="3">
        <v>255000048</v>
      </c>
      <c r="J83" s="3">
        <v>270742407</v>
      </c>
      <c r="K83" s="3">
        <v>294183241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29908471</v>
      </c>
      <c r="C5" s="6">
        <v>31320625</v>
      </c>
      <c r="D5" s="23">
        <v>61588255</v>
      </c>
      <c r="E5" s="24">
        <v>51279016</v>
      </c>
      <c r="F5" s="6">
        <v>64976137</v>
      </c>
      <c r="G5" s="25">
        <v>64976137</v>
      </c>
      <c r="H5" s="26">
        <v>0</v>
      </c>
      <c r="I5" s="24">
        <v>68756855</v>
      </c>
      <c r="J5" s="6">
        <v>73369725</v>
      </c>
      <c r="K5" s="25">
        <v>78185060</v>
      </c>
    </row>
    <row r="6" spans="1:11" ht="13.5">
      <c r="A6" s="22" t="s">
        <v>18</v>
      </c>
      <c r="B6" s="6">
        <v>3179464</v>
      </c>
      <c r="C6" s="6">
        <v>2586338</v>
      </c>
      <c r="D6" s="23">
        <v>3039615</v>
      </c>
      <c r="E6" s="24">
        <v>3607170</v>
      </c>
      <c r="F6" s="6">
        <v>3055000</v>
      </c>
      <c r="G6" s="25">
        <v>3055000</v>
      </c>
      <c r="H6" s="26">
        <v>0</v>
      </c>
      <c r="I6" s="24">
        <v>3336915</v>
      </c>
      <c r="J6" s="6">
        <v>3587108</v>
      </c>
      <c r="K6" s="25">
        <v>3840399</v>
      </c>
    </row>
    <row r="7" spans="1:11" ht="13.5">
      <c r="A7" s="22" t="s">
        <v>19</v>
      </c>
      <c r="B7" s="6">
        <v>2882082</v>
      </c>
      <c r="C7" s="6">
        <v>4400886</v>
      </c>
      <c r="D7" s="23">
        <v>6784436</v>
      </c>
      <c r="E7" s="24">
        <v>5360744</v>
      </c>
      <c r="F7" s="6">
        <v>6828148</v>
      </c>
      <c r="G7" s="25">
        <v>6828148</v>
      </c>
      <c r="H7" s="26">
        <v>0</v>
      </c>
      <c r="I7" s="24">
        <v>6500000</v>
      </c>
      <c r="J7" s="6">
        <v>6851000</v>
      </c>
      <c r="K7" s="25">
        <v>7227805</v>
      </c>
    </row>
    <row r="8" spans="1:11" ht="13.5">
      <c r="A8" s="22" t="s">
        <v>20</v>
      </c>
      <c r="B8" s="6">
        <v>76724114</v>
      </c>
      <c r="C8" s="6">
        <v>100118417</v>
      </c>
      <c r="D8" s="23">
        <v>94154004</v>
      </c>
      <c r="E8" s="24">
        <v>102322000</v>
      </c>
      <c r="F8" s="6">
        <v>102322000</v>
      </c>
      <c r="G8" s="25">
        <v>102322000</v>
      </c>
      <c r="H8" s="26">
        <v>0</v>
      </c>
      <c r="I8" s="24">
        <v>112485000</v>
      </c>
      <c r="J8" s="6">
        <v>123626000</v>
      </c>
      <c r="K8" s="25">
        <v>134227000</v>
      </c>
    </row>
    <row r="9" spans="1:11" ht="13.5">
      <c r="A9" s="22" t="s">
        <v>21</v>
      </c>
      <c r="B9" s="6">
        <v>9169723</v>
      </c>
      <c r="C9" s="6">
        <v>8065365</v>
      </c>
      <c r="D9" s="23">
        <v>7764352</v>
      </c>
      <c r="E9" s="24">
        <v>13721012</v>
      </c>
      <c r="F9" s="6">
        <v>14326008</v>
      </c>
      <c r="G9" s="25">
        <v>14326008</v>
      </c>
      <c r="H9" s="26">
        <v>0</v>
      </c>
      <c r="I9" s="24">
        <v>15926324</v>
      </c>
      <c r="J9" s="6">
        <v>16936345</v>
      </c>
      <c r="K9" s="25">
        <v>17987844</v>
      </c>
    </row>
    <row r="10" spans="1:11" ht="25.5">
      <c r="A10" s="27" t="s">
        <v>100</v>
      </c>
      <c r="B10" s="28">
        <f>SUM(B5:B9)</f>
        <v>121863854</v>
      </c>
      <c r="C10" s="29">
        <f aca="true" t="shared" si="0" ref="C10:K10">SUM(C5:C9)</f>
        <v>146491631</v>
      </c>
      <c r="D10" s="30">
        <f t="shared" si="0"/>
        <v>173330662</v>
      </c>
      <c r="E10" s="28">
        <f t="shared" si="0"/>
        <v>176289942</v>
      </c>
      <c r="F10" s="29">
        <f t="shared" si="0"/>
        <v>191507293</v>
      </c>
      <c r="G10" s="31">
        <f t="shared" si="0"/>
        <v>191507293</v>
      </c>
      <c r="H10" s="32">
        <f t="shared" si="0"/>
        <v>0</v>
      </c>
      <c r="I10" s="28">
        <f t="shared" si="0"/>
        <v>207005094</v>
      </c>
      <c r="J10" s="29">
        <f t="shared" si="0"/>
        <v>224370178</v>
      </c>
      <c r="K10" s="31">
        <f t="shared" si="0"/>
        <v>241468108</v>
      </c>
    </row>
    <row r="11" spans="1:11" ht="13.5">
      <c r="A11" s="22" t="s">
        <v>22</v>
      </c>
      <c r="B11" s="6">
        <v>39272302</v>
      </c>
      <c r="C11" s="6">
        <v>44430448</v>
      </c>
      <c r="D11" s="23">
        <v>50583109</v>
      </c>
      <c r="E11" s="24">
        <v>66786700</v>
      </c>
      <c r="F11" s="6">
        <v>67442755</v>
      </c>
      <c r="G11" s="25">
        <v>67442755</v>
      </c>
      <c r="H11" s="26">
        <v>0</v>
      </c>
      <c r="I11" s="24">
        <v>71865562</v>
      </c>
      <c r="J11" s="6">
        <v>76464960</v>
      </c>
      <c r="K11" s="25">
        <v>81435181</v>
      </c>
    </row>
    <row r="12" spans="1:11" ht="13.5">
      <c r="A12" s="22" t="s">
        <v>23</v>
      </c>
      <c r="B12" s="6">
        <v>7805186</v>
      </c>
      <c r="C12" s="6">
        <v>9511268</v>
      </c>
      <c r="D12" s="23">
        <v>9367302</v>
      </c>
      <c r="E12" s="24">
        <v>10045112</v>
      </c>
      <c r="F12" s="6">
        <v>11037721</v>
      </c>
      <c r="G12" s="25">
        <v>11037721</v>
      </c>
      <c r="H12" s="26">
        <v>0</v>
      </c>
      <c r="I12" s="24">
        <v>11188491</v>
      </c>
      <c r="J12" s="6">
        <v>11859801</v>
      </c>
      <c r="K12" s="25">
        <v>12571389</v>
      </c>
    </row>
    <row r="13" spans="1:11" ht="13.5">
      <c r="A13" s="22" t="s">
        <v>101</v>
      </c>
      <c r="B13" s="6">
        <v>28840760</v>
      </c>
      <c r="C13" s="6">
        <v>20158634</v>
      </c>
      <c r="D13" s="23">
        <v>16069711</v>
      </c>
      <c r="E13" s="24">
        <v>38389416</v>
      </c>
      <c r="F13" s="6">
        <v>23389416</v>
      </c>
      <c r="G13" s="25">
        <v>23389416</v>
      </c>
      <c r="H13" s="26">
        <v>0</v>
      </c>
      <c r="I13" s="24">
        <v>27589223</v>
      </c>
      <c r="J13" s="6">
        <v>29079041</v>
      </c>
      <c r="K13" s="25">
        <v>30678388</v>
      </c>
    </row>
    <row r="14" spans="1:11" ht="13.5">
      <c r="A14" s="22" t="s">
        <v>24</v>
      </c>
      <c r="B14" s="6">
        <v>21008</v>
      </c>
      <c r="C14" s="6">
        <v>45995</v>
      </c>
      <c r="D14" s="23">
        <v>26259</v>
      </c>
      <c r="E14" s="24">
        <v>79098</v>
      </c>
      <c r="F14" s="6">
        <v>79098</v>
      </c>
      <c r="G14" s="25">
        <v>79098</v>
      </c>
      <c r="H14" s="26">
        <v>0</v>
      </c>
      <c r="I14" s="24">
        <v>80000</v>
      </c>
      <c r="J14" s="6">
        <v>84320</v>
      </c>
      <c r="K14" s="25">
        <v>88958</v>
      </c>
    </row>
    <row r="15" spans="1:11" ht="13.5">
      <c r="A15" s="22" t="s">
        <v>25</v>
      </c>
      <c r="B15" s="6">
        <v>2266938</v>
      </c>
      <c r="C15" s="6">
        <v>2371601</v>
      </c>
      <c r="D15" s="23">
        <v>3610038</v>
      </c>
      <c r="E15" s="24">
        <v>5140299</v>
      </c>
      <c r="F15" s="6">
        <v>4867055</v>
      </c>
      <c r="G15" s="25">
        <v>4867055</v>
      </c>
      <c r="H15" s="26">
        <v>0</v>
      </c>
      <c r="I15" s="24">
        <v>5115500</v>
      </c>
      <c r="J15" s="6">
        <v>5391737</v>
      </c>
      <c r="K15" s="25">
        <v>5688282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65740948</v>
      </c>
      <c r="C17" s="6">
        <v>74701872</v>
      </c>
      <c r="D17" s="23">
        <v>62380731</v>
      </c>
      <c r="E17" s="24">
        <v>69307144</v>
      </c>
      <c r="F17" s="6">
        <v>79525315</v>
      </c>
      <c r="G17" s="25">
        <v>79525315</v>
      </c>
      <c r="H17" s="26">
        <v>0</v>
      </c>
      <c r="I17" s="24">
        <v>88811642</v>
      </c>
      <c r="J17" s="6">
        <v>91483967</v>
      </c>
      <c r="K17" s="25">
        <v>96493829</v>
      </c>
    </row>
    <row r="18" spans="1:11" ht="13.5">
      <c r="A18" s="34" t="s">
        <v>28</v>
      </c>
      <c r="B18" s="35">
        <f>SUM(B11:B17)</f>
        <v>143947142</v>
      </c>
      <c r="C18" s="36">
        <f aca="true" t="shared" si="1" ref="C18:K18">SUM(C11:C17)</f>
        <v>151219818</v>
      </c>
      <c r="D18" s="37">
        <f t="shared" si="1"/>
        <v>142037150</v>
      </c>
      <c r="E18" s="35">
        <f t="shared" si="1"/>
        <v>189747769</v>
      </c>
      <c r="F18" s="36">
        <f t="shared" si="1"/>
        <v>186341360</v>
      </c>
      <c r="G18" s="38">
        <f t="shared" si="1"/>
        <v>186341360</v>
      </c>
      <c r="H18" s="39">
        <f t="shared" si="1"/>
        <v>0</v>
      </c>
      <c r="I18" s="35">
        <f t="shared" si="1"/>
        <v>204650418</v>
      </c>
      <c r="J18" s="36">
        <f t="shared" si="1"/>
        <v>214363826</v>
      </c>
      <c r="K18" s="38">
        <f t="shared" si="1"/>
        <v>226956027</v>
      </c>
    </row>
    <row r="19" spans="1:11" ht="13.5">
      <c r="A19" s="34" t="s">
        <v>29</v>
      </c>
      <c r="B19" s="40">
        <f>+B10-B18</f>
        <v>-22083288</v>
      </c>
      <c r="C19" s="41">
        <f aca="true" t="shared" si="2" ref="C19:K19">+C10-C18</f>
        <v>-4728187</v>
      </c>
      <c r="D19" s="42">
        <f t="shared" si="2"/>
        <v>31293512</v>
      </c>
      <c r="E19" s="40">
        <f t="shared" si="2"/>
        <v>-13457827</v>
      </c>
      <c r="F19" s="41">
        <f t="shared" si="2"/>
        <v>5165933</v>
      </c>
      <c r="G19" s="43">
        <f t="shared" si="2"/>
        <v>5165933</v>
      </c>
      <c r="H19" s="44">
        <f t="shared" si="2"/>
        <v>0</v>
      </c>
      <c r="I19" s="40">
        <f t="shared" si="2"/>
        <v>2354676</v>
      </c>
      <c r="J19" s="41">
        <f t="shared" si="2"/>
        <v>10006352</v>
      </c>
      <c r="K19" s="43">
        <f t="shared" si="2"/>
        <v>14512081</v>
      </c>
    </row>
    <row r="20" spans="1:11" ht="13.5">
      <c r="A20" s="22" t="s">
        <v>30</v>
      </c>
      <c r="B20" s="24">
        <v>34830221</v>
      </c>
      <c r="C20" s="6">
        <v>30068247</v>
      </c>
      <c r="D20" s="23">
        <v>49660371</v>
      </c>
      <c r="E20" s="24">
        <v>27223000</v>
      </c>
      <c r="F20" s="6">
        <v>27223000</v>
      </c>
      <c r="G20" s="25">
        <v>27223000</v>
      </c>
      <c r="H20" s="26">
        <v>0</v>
      </c>
      <c r="I20" s="24">
        <v>26337000</v>
      </c>
      <c r="J20" s="6">
        <v>26812000</v>
      </c>
      <c r="K20" s="25">
        <v>28129000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12746933</v>
      </c>
      <c r="C22" s="52">
        <f aca="true" t="shared" si="3" ref="C22:K22">SUM(C19:C21)</f>
        <v>25340060</v>
      </c>
      <c r="D22" s="53">
        <f t="shared" si="3"/>
        <v>80953883</v>
      </c>
      <c r="E22" s="51">
        <f t="shared" si="3"/>
        <v>13765173</v>
      </c>
      <c r="F22" s="52">
        <f t="shared" si="3"/>
        <v>32388933</v>
      </c>
      <c r="G22" s="54">
        <f t="shared" si="3"/>
        <v>32388933</v>
      </c>
      <c r="H22" s="55">
        <f t="shared" si="3"/>
        <v>0</v>
      </c>
      <c r="I22" s="51">
        <f t="shared" si="3"/>
        <v>28691676</v>
      </c>
      <c r="J22" s="52">
        <f t="shared" si="3"/>
        <v>36818352</v>
      </c>
      <c r="K22" s="54">
        <f t="shared" si="3"/>
        <v>42641081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12746933</v>
      </c>
      <c r="C24" s="41">
        <f aca="true" t="shared" si="4" ref="C24:K24">SUM(C22:C23)</f>
        <v>25340060</v>
      </c>
      <c r="D24" s="42">
        <f t="shared" si="4"/>
        <v>80953883</v>
      </c>
      <c r="E24" s="40">
        <f t="shared" si="4"/>
        <v>13765173</v>
      </c>
      <c r="F24" s="41">
        <f t="shared" si="4"/>
        <v>32388933</v>
      </c>
      <c r="G24" s="43">
        <f t="shared" si="4"/>
        <v>32388933</v>
      </c>
      <c r="H24" s="44">
        <f t="shared" si="4"/>
        <v>0</v>
      </c>
      <c r="I24" s="40">
        <f t="shared" si="4"/>
        <v>28691676</v>
      </c>
      <c r="J24" s="41">
        <f t="shared" si="4"/>
        <v>36818352</v>
      </c>
      <c r="K24" s="43">
        <f t="shared" si="4"/>
        <v>42641081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41794790</v>
      </c>
      <c r="C27" s="7">
        <v>56677204</v>
      </c>
      <c r="D27" s="64">
        <v>49302580</v>
      </c>
      <c r="E27" s="65">
        <v>96044850</v>
      </c>
      <c r="F27" s="7">
        <v>99533247</v>
      </c>
      <c r="G27" s="66">
        <v>99533247</v>
      </c>
      <c r="H27" s="67">
        <v>0</v>
      </c>
      <c r="I27" s="65">
        <v>102750150</v>
      </c>
      <c r="J27" s="7">
        <v>106725000</v>
      </c>
      <c r="K27" s="66">
        <v>112464850</v>
      </c>
    </row>
    <row r="28" spans="1:11" ht="13.5">
      <c r="A28" s="68" t="s">
        <v>30</v>
      </c>
      <c r="B28" s="6">
        <v>34830221</v>
      </c>
      <c r="C28" s="6">
        <v>33977663</v>
      </c>
      <c r="D28" s="23">
        <v>36689445</v>
      </c>
      <c r="E28" s="24">
        <v>27223000</v>
      </c>
      <c r="F28" s="6">
        <v>27223000</v>
      </c>
      <c r="G28" s="25">
        <v>27223000</v>
      </c>
      <c r="H28" s="26">
        <v>0</v>
      </c>
      <c r="I28" s="24">
        <v>26337000</v>
      </c>
      <c r="J28" s="6">
        <v>26812000</v>
      </c>
      <c r="K28" s="25">
        <v>28129000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6964570</v>
      </c>
      <c r="C31" s="6">
        <v>22699541</v>
      </c>
      <c r="D31" s="23">
        <v>12613135</v>
      </c>
      <c r="E31" s="24">
        <v>68821850</v>
      </c>
      <c r="F31" s="6">
        <v>72310247</v>
      </c>
      <c r="G31" s="25">
        <v>72310247</v>
      </c>
      <c r="H31" s="26">
        <v>0</v>
      </c>
      <c r="I31" s="24">
        <v>76413150</v>
      </c>
      <c r="J31" s="6">
        <v>79913000</v>
      </c>
      <c r="K31" s="25">
        <v>84335850</v>
      </c>
    </row>
    <row r="32" spans="1:11" ht="13.5">
      <c r="A32" s="34" t="s">
        <v>36</v>
      </c>
      <c r="B32" s="7">
        <f>SUM(B28:B31)</f>
        <v>41794791</v>
      </c>
      <c r="C32" s="7">
        <f aca="true" t="shared" si="5" ref="C32:K32">SUM(C28:C31)</f>
        <v>56677204</v>
      </c>
      <c r="D32" s="64">
        <f t="shared" si="5"/>
        <v>49302580</v>
      </c>
      <c r="E32" s="65">
        <f t="shared" si="5"/>
        <v>96044850</v>
      </c>
      <c r="F32" s="7">
        <f t="shared" si="5"/>
        <v>99533247</v>
      </c>
      <c r="G32" s="66">
        <f t="shared" si="5"/>
        <v>99533247</v>
      </c>
      <c r="H32" s="67">
        <f t="shared" si="5"/>
        <v>0</v>
      </c>
      <c r="I32" s="65">
        <f t="shared" si="5"/>
        <v>102750150</v>
      </c>
      <c r="J32" s="7">
        <f t="shared" si="5"/>
        <v>106725000</v>
      </c>
      <c r="K32" s="66">
        <f t="shared" si="5"/>
        <v>112464850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69765226</v>
      </c>
      <c r="C35" s="6">
        <v>112474739</v>
      </c>
      <c r="D35" s="23">
        <v>146968080</v>
      </c>
      <c r="E35" s="24">
        <v>64884150</v>
      </c>
      <c r="F35" s="6">
        <v>104801154</v>
      </c>
      <c r="G35" s="25">
        <v>104801154</v>
      </c>
      <c r="H35" s="26">
        <v>147033064</v>
      </c>
      <c r="I35" s="24">
        <v>78613504</v>
      </c>
      <c r="J35" s="6">
        <v>64827698</v>
      </c>
      <c r="K35" s="25">
        <v>56343228</v>
      </c>
    </row>
    <row r="36" spans="1:11" ht="13.5">
      <c r="A36" s="22" t="s">
        <v>39</v>
      </c>
      <c r="B36" s="6">
        <v>295317148</v>
      </c>
      <c r="C36" s="6">
        <v>309392605</v>
      </c>
      <c r="D36" s="23">
        <v>338394993</v>
      </c>
      <c r="E36" s="24">
        <v>346983698</v>
      </c>
      <c r="F36" s="6">
        <v>353368095</v>
      </c>
      <c r="G36" s="25">
        <v>353368095</v>
      </c>
      <c r="H36" s="26">
        <v>423758791</v>
      </c>
      <c r="I36" s="24">
        <v>366332938</v>
      </c>
      <c r="J36" s="6">
        <v>409863902</v>
      </c>
      <c r="K36" s="25">
        <v>447853505</v>
      </c>
    </row>
    <row r="37" spans="1:11" ht="13.5">
      <c r="A37" s="22" t="s">
        <v>40</v>
      </c>
      <c r="B37" s="6">
        <v>18748344</v>
      </c>
      <c r="C37" s="6">
        <v>45210443</v>
      </c>
      <c r="D37" s="23">
        <v>26685638</v>
      </c>
      <c r="E37" s="24">
        <v>14955000</v>
      </c>
      <c r="F37" s="6">
        <v>14955000</v>
      </c>
      <c r="G37" s="25">
        <v>14955000</v>
      </c>
      <c r="H37" s="26">
        <v>20597754</v>
      </c>
      <c r="I37" s="24">
        <v>26060000</v>
      </c>
      <c r="J37" s="6">
        <v>28710000</v>
      </c>
      <c r="K37" s="25">
        <v>28300000</v>
      </c>
    </row>
    <row r="38" spans="1:11" ht="13.5">
      <c r="A38" s="22" t="s">
        <v>41</v>
      </c>
      <c r="B38" s="6">
        <v>6043885</v>
      </c>
      <c r="C38" s="6">
        <v>7241073</v>
      </c>
      <c r="D38" s="23">
        <v>8085535</v>
      </c>
      <c r="E38" s="24">
        <v>7350000</v>
      </c>
      <c r="F38" s="6">
        <v>8500000</v>
      </c>
      <c r="G38" s="25">
        <v>8500000</v>
      </c>
      <c r="H38" s="26">
        <v>8085535</v>
      </c>
      <c r="I38" s="24">
        <v>8560000</v>
      </c>
      <c r="J38" s="6">
        <v>8700000</v>
      </c>
      <c r="K38" s="25">
        <v>8800000</v>
      </c>
    </row>
    <row r="39" spans="1:11" ht="13.5">
      <c r="A39" s="22" t="s">
        <v>42</v>
      </c>
      <c r="B39" s="6">
        <v>340290146</v>
      </c>
      <c r="C39" s="6">
        <v>369415828</v>
      </c>
      <c r="D39" s="23">
        <v>450591899</v>
      </c>
      <c r="E39" s="24">
        <v>389562848</v>
      </c>
      <c r="F39" s="6">
        <v>434714248</v>
      </c>
      <c r="G39" s="25">
        <v>434714248</v>
      </c>
      <c r="H39" s="26">
        <v>542108565</v>
      </c>
      <c r="I39" s="24">
        <v>410326443</v>
      </c>
      <c r="J39" s="6">
        <v>437281600</v>
      </c>
      <c r="K39" s="25">
        <v>467096733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54550943</v>
      </c>
      <c r="C42" s="6">
        <v>87029729</v>
      </c>
      <c r="D42" s="23">
        <v>65728694</v>
      </c>
      <c r="E42" s="24">
        <v>60324693</v>
      </c>
      <c r="F42" s="6">
        <v>70912635</v>
      </c>
      <c r="G42" s="25">
        <v>70912635</v>
      </c>
      <c r="H42" s="26">
        <v>98190314</v>
      </c>
      <c r="I42" s="24">
        <v>83254802</v>
      </c>
      <c r="J42" s="6">
        <v>94327891</v>
      </c>
      <c r="K42" s="25">
        <v>103313644</v>
      </c>
    </row>
    <row r="43" spans="1:11" ht="13.5">
      <c r="A43" s="22" t="s">
        <v>45</v>
      </c>
      <c r="B43" s="6">
        <v>-40146134</v>
      </c>
      <c r="C43" s="6">
        <v>-54552249</v>
      </c>
      <c r="D43" s="23">
        <v>-43648404</v>
      </c>
      <c r="E43" s="24">
        <v>-91044850</v>
      </c>
      <c r="F43" s="6">
        <v>-99533245</v>
      </c>
      <c r="G43" s="25">
        <v>-99533245</v>
      </c>
      <c r="H43" s="26">
        <v>-77260821</v>
      </c>
      <c r="I43" s="24">
        <v>-102750150</v>
      </c>
      <c r="J43" s="6">
        <v>-106725000</v>
      </c>
      <c r="K43" s="25">
        <v>-112464850</v>
      </c>
    </row>
    <row r="44" spans="1:11" ht="13.5">
      <c r="A44" s="22" t="s">
        <v>46</v>
      </c>
      <c r="B44" s="6">
        <v>-236854</v>
      </c>
      <c r="C44" s="6">
        <v>-207552</v>
      </c>
      <c r="D44" s="23">
        <v>-177369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57272913</v>
      </c>
      <c r="C45" s="7">
        <v>89542841</v>
      </c>
      <c r="D45" s="64">
        <v>111445759</v>
      </c>
      <c r="E45" s="65">
        <v>51408147</v>
      </c>
      <c r="F45" s="7">
        <v>82825150</v>
      </c>
      <c r="G45" s="66">
        <v>82825150</v>
      </c>
      <c r="H45" s="67">
        <v>132758954</v>
      </c>
      <c r="I45" s="65">
        <v>63329801</v>
      </c>
      <c r="J45" s="7">
        <v>50932692</v>
      </c>
      <c r="K45" s="66">
        <v>41781486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57272913</v>
      </c>
      <c r="C48" s="6">
        <v>89542838</v>
      </c>
      <c r="D48" s="23">
        <v>111445759</v>
      </c>
      <c r="E48" s="24">
        <v>51408150</v>
      </c>
      <c r="F48" s="6">
        <v>82825150</v>
      </c>
      <c r="G48" s="25">
        <v>82825150</v>
      </c>
      <c r="H48" s="26">
        <v>132375255</v>
      </c>
      <c r="I48" s="24">
        <v>63329804</v>
      </c>
      <c r="J48" s="6">
        <v>50932698</v>
      </c>
      <c r="K48" s="25">
        <v>41781493</v>
      </c>
    </row>
    <row r="49" spans="1:11" ht="13.5">
      <c r="A49" s="22" t="s">
        <v>50</v>
      </c>
      <c r="B49" s="6">
        <f>+B75</f>
        <v>15962016.830623295</v>
      </c>
      <c r="C49" s="6">
        <f aca="true" t="shared" si="6" ref="C49:K49">+C75</f>
        <v>35258468.12367597</v>
      </c>
      <c r="D49" s="23">
        <f t="shared" si="6"/>
        <v>10577496.638816267</v>
      </c>
      <c r="E49" s="24">
        <f t="shared" si="6"/>
        <v>-191987.38260779716</v>
      </c>
      <c r="F49" s="6">
        <f t="shared" si="6"/>
        <v>6375439.132196581</v>
      </c>
      <c r="G49" s="25">
        <f t="shared" si="6"/>
        <v>6375439.132196581</v>
      </c>
      <c r="H49" s="26">
        <f t="shared" si="6"/>
        <v>16233553</v>
      </c>
      <c r="I49" s="24">
        <f t="shared" si="6"/>
        <v>31898232.57439375</v>
      </c>
      <c r="J49" s="6">
        <f t="shared" si="6"/>
        <v>38848625.5234965</v>
      </c>
      <c r="K49" s="25">
        <f t="shared" si="6"/>
        <v>31355190.64507384</v>
      </c>
    </row>
    <row r="50" spans="1:11" ht="13.5">
      <c r="A50" s="34" t="s">
        <v>51</v>
      </c>
      <c r="B50" s="7">
        <f>+B48-B49</f>
        <v>41310896.1693767</v>
      </c>
      <c r="C50" s="7">
        <f aca="true" t="shared" si="7" ref="C50:K50">+C48-C49</f>
        <v>54284369.87632403</v>
      </c>
      <c r="D50" s="64">
        <f t="shared" si="7"/>
        <v>100868262.36118373</v>
      </c>
      <c r="E50" s="65">
        <f t="shared" si="7"/>
        <v>51600137.382607795</v>
      </c>
      <c r="F50" s="7">
        <f t="shared" si="7"/>
        <v>76449710.86780342</v>
      </c>
      <c r="G50" s="66">
        <f t="shared" si="7"/>
        <v>76449710.86780342</v>
      </c>
      <c r="H50" s="67">
        <f t="shared" si="7"/>
        <v>116141702</v>
      </c>
      <c r="I50" s="65">
        <f t="shared" si="7"/>
        <v>31431571.42560625</v>
      </c>
      <c r="J50" s="7">
        <f t="shared" si="7"/>
        <v>12084072.476503499</v>
      </c>
      <c r="K50" s="66">
        <f t="shared" si="7"/>
        <v>10426302.354926161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295317146</v>
      </c>
      <c r="C53" s="6">
        <v>309392135</v>
      </c>
      <c r="D53" s="23">
        <v>338394993</v>
      </c>
      <c r="E53" s="24">
        <v>346983697</v>
      </c>
      <c r="F53" s="6">
        <v>353368094</v>
      </c>
      <c r="G53" s="25">
        <v>353368094</v>
      </c>
      <c r="H53" s="26">
        <v>330797940</v>
      </c>
      <c r="I53" s="24">
        <v>366332938</v>
      </c>
      <c r="J53" s="6">
        <v>409863901</v>
      </c>
      <c r="K53" s="25">
        <v>447853505</v>
      </c>
    </row>
    <row r="54" spans="1:11" ht="13.5">
      <c r="A54" s="22" t="s">
        <v>101</v>
      </c>
      <c r="B54" s="6">
        <v>28840760</v>
      </c>
      <c r="C54" s="6">
        <v>20158634</v>
      </c>
      <c r="D54" s="23">
        <v>16069711</v>
      </c>
      <c r="E54" s="24">
        <v>38389416</v>
      </c>
      <c r="F54" s="6">
        <v>23389416</v>
      </c>
      <c r="G54" s="25">
        <v>23389416</v>
      </c>
      <c r="H54" s="26">
        <v>0</v>
      </c>
      <c r="I54" s="24">
        <v>27589223</v>
      </c>
      <c r="J54" s="6">
        <v>29079041</v>
      </c>
      <c r="K54" s="25">
        <v>30678388</v>
      </c>
    </row>
    <row r="55" spans="1:11" ht="13.5">
      <c r="A55" s="22" t="s">
        <v>54</v>
      </c>
      <c r="B55" s="6">
        <v>3859264</v>
      </c>
      <c r="C55" s="6">
        <v>6013853</v>
      </c>
      <c r="D55" s="23">
        <v>1062655</v>
      </c>
      <c r="E55" s="24">
        <v>7000000</v>
      </c>
      <c r="F55" s="6">
        <v>18700000</v>
      </c>
      <c r="G55" s="25">
        <v>18700000</v>
      </c>
      <c r="H55" s="26">
        <v>0</v>
      </c>
      <c r="I55" s="24">
        <v>9700000</v>
      </c>
      <c r="J55" s="6">
        <v>11500000</v>
      </c>
      <c r="K55" s="25">
        <v>8300000</v>
      </c>
    </row>
    <row r="56" spans="1:11" ht="13.5">
      <c r="A56" s="22" t="s">
        <v>55</v>
      </c>
      <c r="B56" s="6">
        <v>1703407</v>
      </c>
      <c r="C56" s="6">
        <v>1373092</v>
      </c>
      <c r="D56" s="23">
        <v>1438178</v>
      </c>
      <c r="E56" s="24">
        <v>2452000</v>
      </c>
      <c r="F56" s="6">
        <v>2490000</v>
      </c>
      <c r="G56" s="25">
        <v>2490000</v>
      </c>
      <c r="H56" s="26">
        <v>0</v>
      </c>
      <c r="I56" s="24">
        <v>4800000</v>
      </c>
      <c r="J56" s="6">
        <v>4005200</v>
      </c>
      <c r="K56" s="25">
        <v>4225488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7357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3135503</v>
      </c>
      <c r="E60" s="24">
        <v>2970000</v>
      </c>
      <c r="F60" s="6">
        <v>11817188</v>
      </c>
      <c r="G60" s="25">
        <v>11817188</v>
      </c>
      <c r="H60" s="26">
        <v>11817188</v>
      </c>
      <c r="I60" s="24">
        <v>12443499</v>
      </c>
      <c r="J60" s="6">
        <v>13115448</v>
      </c>
      <c r="K60" s="25">
        <v>13836798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7805</v>
      </c>
      <c r="C62" s="92">
        <v>7805</v>
      </c>
      <c r="D62" s="93">
        <v>7805</v>
      </c>
      <c r="E62" s="91">
        <v>7805</v>
      </c>
      <c r="F62" s="92">
        <v>7805</v>
      </c>
      <c r="G62" s="93">
        <v>7805</v>
      </c>
      <c r="H62" s="94">
        <v>7805</v>
      </c>
      <c r="I62" s="91">
        <v>7805</v>
      </c>
      <c r="J62" s="92">
        <v>7805</v>
      </c>
      <c r="K62" s="93">
        <v>7805</v>
      </c>
    </row>
    <row r="63" spans="1:11" ht="13.5">
      <c r="A63" s="90" t="s">
        <v>61</v>
      </c>
      <c r="B63" s="91">
        <v>1487</v>
      </c>
      <c r="C63" s="92">
        <v>1487</v>
      </c>
      <c r="D63" s="93">
        <v>1487</v>
      </c>
      <c r="E63" s="91">
        <v>1487</v>
      </c>
      <c r="F63" s="92">
        <v>1487</v>
      </c>
      <c r="G63" s="93">
        <v>1487</v>
      </c>
      <c r="H63" s="94">
        <v>1487</v>
      </c>
      <c r="I63" s="91">
        <v>1487</v>
      </c>
      <c r="J63" s="92">
        <v>1487</v>
      </c>
      <c r="K63" s="93">
        <v>1487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23035</v>
      </c>
      <c r="C65" s="92">
        <v>23035</v>
      </c>
      <c r="D65" s="93">
        <v>23035</v>
      </c>
      <c r="E65" s="91">
        <v>23035</v>
      </c>
      <c r="F65" s="92">
        <v>23035</v>
      </c>
      <c r="G65" s="93">
        <v>23035</v>
      </c>
      <c r="H65" s="94">
        <v>23035</v>
      </c>
      <c r="I65" s="91">
        <v>23035</v>
      </c>
      <c r="J65" s="92">
        <v>23035</v>
      </c>
      <c r="K65" s="93">
        <v>23035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0.7106363680490645</v>
      </c>
      <c r="C70" s="5">
        <f aca="true" t="shared" si="8" ref="C70:K70">IF(ISERROR(C71/C72),0,(C71/C72))</f>
        <v>0.7513541588765487</v>
      </c>
      <c r="D70" s="5">
        <f t="shared" si="8"/>
        <v>0.6816050348613418</v>
      </c>
      <c r="E70" s="5">
        <f t="shared" si="8"/>
        <v>0.7801798615745862</v>
      </c>
      <c r="F70" s="5">
        <f t="shared" si="8"/>
        <v>0.7267797226336585</v>
      </c>
      <c r="G70" s="5">
        <f t="shared" si="8"/>
        <v>0.7267797226336585</v>
      </c>
      <c r="H70" s="5">
        <f t="shared" si="8"/>
        <v>0</v>
      </c>
      <c r="I70" s="5">
        <f t="shared" si="8"/>
        <v>0.934597320470937</v>
      </c>
      <c r="J70" s="5">
        <f t="shared" si="8"/>
        <v>0.9337798854779418</v>
      </c>
      <c r="K70" s="5">
        <f t="shared" si="8"/>
        <v>0.9332130446686677</v>
      </c>
    </row>
    <row r="71" spans="1:11" ht="12.75" hidden="1">
      <c r="A71" s="1" t="s">
        <v>107</v>
      </c>
      <c r="B71" s="1">
        <f>+B83</f>
        <v>29661267</v>
      </c>
      <c r="C71" s="1">
        <f aca="true" t="shared" si="9" ref="C71:K71">+C83</f>
        <v>31125106</v>
      </c>
      <c r="D71" s="1">
        <f t="shared" si="9"/>
        <v>49342903</v>
      </c>
      <c r="E71" s="1">
        <f t="shared" si="9"/>
        <v>49234965</v>
      </c>
      <c r="F71" s="1">
        <f t="shared" si="9"/>
        <v>59855503</v>
      </c>
      <c r="G71" s="1">
        <f t="shared" si="9"/>
        <v>59855503</v>
      </c>
      <c r="H71" s="1">
        <f t="shared" si="9"/>
        <v>98313135</v>
      </c>
      <c r="I71" s="1">
        <f t="shared" si="9"/>
        <v>82263344</v>
      </c>
      <c r="J71" s="1">
        <f t="shared" si="9"/>
        <v>87675561</v>
      </c>
      <c r="K71" s="1">
        <f t="shared" si="9"/>
        <v>93333719</v>
      </c>
    </row>
    <row r="72" spans="1:11" ht="12.75" hidden="1">
      <c r="A72" s="1" t="s">
        <v>108</v>
      </c>
      <c r="B72" s="1">
        <f>+B77</f>
        <v>41739022</v>
      </c>
      <c r="C72" s="1">
        <f aca="true" t="shared" si="10" ref="C72:K72">+C77</f>
        <v>41425346</v>
      </c>
      <c r="D72" s="1">
        <f t="shared" si="10"/>
        <v>72392222</v>
      </c>
      <c r="E72" s="1">
        <f t="shared" si="10"/>
        <v>63107198</v>
      </c>
      <c r="F72" s="1">
        <f t="shared" si="10"/>
        <v>82357145</v>
      </c>
      <c r="G72" s="1">
        <f t="shared" si="10"/>
        <v>82357145</v>
      </c>
      <c r="H72" s="1">
        <f t="shared" si="10"/>
        <v>0</v>
      </c>
      <c r="I72" s="1">
        <f t="shared" si="10"/>
        <v>88020094</v>
      </c>
      <c r="J72" s="1">
        <f t="shared" si="10"/>
        <v>93893178</v>
      </c>
      <c r="K72" s="1">
        <f t="shared" si="10"/>
        <v>100013303</v>
      </c>
    </row>
    <row r="73" spans="1:11" ht="12.75" hidden="1">
      <c r="A73" s="1" t="s">
        <v>109</v>
      </c>
      <c r="B73" s="1">
        <f>+B74</f>
        <v>16597801.499999998</v>
      </c>
      <c r="C73" s="1">
        <f aca="true" t="shared" si="11" ref="C73:K73">+(C78+C80+C81+C82)-(B78+B80+B81+B82)</f>
        <v>10456968</v>
      </c>
      <c r="D73" s="1">
        <f t="shared" si="11"/>
        <v>12612407</v>
      </c>
      <c r="E73" s="1">
        <f t="shared" si="11"/>
        <v>-22077155</v>
      </c>
      <c r="F73" s="1">
        <f>+(F78+F80+F81+F82)-(D78+D80+D81+D82)</f>
        <v>-13577151</v>
      </c>
      <c r="G73" s="1">
        <f>+(G78+G80+G81+G82)-(D78+D80+D81+D82)</f>
        <v>-13577151</v>
      </c>
      <c r="H73" s="1">
        <f>+(H78+H80+H81+H82)-(D78+D80+D81+D82)</f>
        <v>-20864512</v>
      </c>
      <c r="I73" s="1">
        <f>+(I78+I80+I81+I82)-(E78+E80+E81+E82)</f>
        <v>1799000</v>
      </c>
      <c r="J73" s="1">
        <f t="shared" si="11"/>
        <v>-1390000</v>
      </c>
      <c r="K73" s="1">
        <f t="shared" si="11"/>
        <v>665735</v>
      </c>
    </row>
    <row r="74" spans="1:11" ht="12.75" hidden="1">
      <c r="A74" s="1" t="s">
        <v>110</v>
      </c>
      <c r="B74" s="1">
        <f>+TREND(C74:E74)</f>
        <v>16597801.499999998</v>
      </c>
      <c r="C74" s="1">
        <f>+C73</f>
        <v>10456968</v>
      </c>
      <c r="D74" s="1">
        <f aca="true" t="shared" si="12" ref="D74:K74">+D73</f>
        <v>12612407</v>
      </c>
      <c r="E74" s="1">
        <f t="shared" si="12"/>
        <v>-22077155</v>
      </c>
      <c r="F74" s="1">
        <f t="shared" si="12"/>
        <v>-13577151</v>
      </c>
      <c r="G74" s="1">
        <f t="shared" si="12"/>
        <v>-13577151</v>
      </c>
      <c r="H74" s="1">
        <f t="shared" si="12"/>
        <v>-20864512</v>
      </c>
      <c r="I74" s="1">
        <f t="shared" si="12"/>
        <v>1799000</v>
      </c>
      <c r="J74" s="1">
        <f t="shared" si="12"/>
        <v>-1390000</v>
      </c>
      <c r="K74" s="1">
        <f t="shared" si="12"/>
        <v>665735</v>
      </c>
    </row>
    <row r="75" spans="1:11" ht="12.75" hidden="1">
      <c r="A75" s="1" t="s">
        <v>111</v>
      </c>
      <c r="B75" s="1">
        <f>+B84-(((B80+B81+B78)*B70)-B79)</f>
        <v>15962016.830623295</v>
      </c>
      <c r="C75" s="1">
        <f aca="true" t="shared" si="13" ref="C75:K75">+C84-(((C80+C81+C78)*C70)-C79)</f>
        <v>35258468.12367597</v>
      </c>
      <c r="D75" s="1">
        <f t="shared" si="13"/>
        <v>10577496.638816267</v>
      </c>
      <c r="E75" s="1">
        <f t="shared" si="13"/>
        <v>-191987.38260779716</v>
      </c>
      <c r="F75" s="1">
        <f t="shared" si="13"/>
        <v>6375439.132196581</v>
      </c>
      <c r="G75" s="1">
        <f t="shared" si="13"/>
        <v>6375439.132196581</v>
      </c>
      <c r="H75" s="1">
        <f t="shared" si="13"/>
        <v>16233553</v>
      </c>
      <c r="I75" s="1">
        <f t="shared" si="13"/>
        <v>31898232.57439375</v>
      </c>
      <c r="J75" s="1">
        <f t="shared" si="13"/>
        <v>38848625.5234965</v>
      </c>
      <c r="K75" s="1">
        <f t="shared" si="13"/>
        <v>31355190.64507384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41739022</v>
      </c>
      <c r="C77" s="3">
        <v>41425346</v>
      </c>
      <c r="D77" s="3">
        <v>72392222</v>
      </c>
      <c r="E77" s="3">
        <v>63107198</v>
      </c>
      <c r="F77" s="3">
        <v>82357145</v>
      </c>
      <c r="G77" s="3">
        <v>82357145</v>
      </c>
      <c r="H77" s="3">
        <v>0</v>
      </c>
      <c r="I77" s="3">
        <v>88020094</v>
      </c>
      <c r="J77" s="3">
        <v>93893178</v>
      </c>
      <c r="K77" s="3">
        <v>100013303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14924881</v>
      </c>
      <c r="C79" s="3">
        <v>41593423</v>
      </c>
      <c r="D79" s="3">
        <v>22321437</v>
      </c>
      <c r="E79" s="3">
        <v>10400000</v>
      </c>
      <c r="F79" s="3">
        <v>10400000</v>
      </c>
      <c r="G79" s="3">
        <v>10400000</v>
      </c>
      <c r="H79" s="3">
        <v>16233553</v>
      </c>
      <c r="I79" s="3">
        <v>21560000</v>
      </c>
      <c r="J79" s="3">
        <v>24150000</v>
      </c>
      <c r="K79" s="3">
        <v>23700000</v>
      </c>
    </row>
    <row r="80" spans="1:11" ht="12.75" hidden="1">
      <c r="A80" s="2" t="s">
        <v>67</v>
      </c>
      <c r="B80" s="3">
        <v>3681587</v>
      </c>
      <c r="C80" s="3">
        <v>4396460</v>
      </c>
      <c r="D80" s="3">
        <v>7719717</v>
      </c>
      <c r="E80" s="3">
        <v>4650000</v>
      </c>
      <c r="F80" s="3">
        <v>13150004</v>
      </c>
      <c r="G80" s="3">
        <v>13150004</v>
      </c>
      <c r="H80" s="3">
        <v>7654321</v>
      </c>
      <c r="I80" s="3">
        <v>5350000</v>
      </c>
      <c r="J80" s="3">
        <v>3927000</v>
      </c>
      <c r="K80" s="3">
        <v>4493735</v>
      </c>
    </row>
    <row r="81" spans="1:11" ht="12.75" hidden="1">
      <c r="A81" s="2" t="s">
        <v>68</v>
      </c>
      <c r="B81" s="3">
        <v>8744193</v>
      </c>
      <c r="C81" s="3">
        <v>18486288</v>
      </c>
      <c r="D81" s="3">
        <v>27775438</v>
      </c>
      <c r="E81" s="3">
        <v>8768000</v>
      </c>
      <c r="F81" s="3">
        <v>8768000</v>
      </c>
      <c r="G81" s="3">
        <v>8768000</v>
      </c>
      <c r="H81" s="3">
        <v>6976322</v>
      </c>
      <c r="I81" s="3">
        <v>9867000</v>
      </c>
      <c r="J81" s="3">
        <v>9900000</v>
      </c>
      <c r="K81" s="3">
        <v>9999000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29661267</v>
      </c>
      <c r="C83" s="3">
        <v>31125106</v>
      </c>
      <c r="D83" s="3">
        <v>49342903</v>
      </c>
      <c r="E83" s="3">
        <v>49234965</v>
      </c>
      <c r="F83" s="3">
        <v>59855503</v>
      </c>
      <c r="G83" s="3">
        <v>59855503</v>
      </c>
      <c r="H83" s="3">
        <v>98313135</v>
      </c>
      <c r="I83" s="3">
        <v>82263344</v>
      </c>
      <c r="J83" s="3">
        <v>87675561</v>
      </c>
      <c r="K83" s="3">
        <v>93333719</v>
      </c>
    </row>
    <row r="84" spans="1:11" ht="12.75" hidden="1">
      <c r="A84" s="2" t="s">
        <v>71</v>
      </c>
      <c r="B84" s="3">
        <v>9867347</v>
      </c>
      <c r="C84" s="3">
        <v>10858093</v>
      </c>
      <c r="D84" s="3">
        <v>12449736</v>
      </c>
      <c r="E84" s="3">
        <v>-123534</v>
      </c>
      <c r="F84" s="3">
        <v>11905000</v>
      </c>
      <c r="G84" s="3">
        <v>11905000</v>
      </c>
      <c r="H84" s="3">
        <v>0</v>
      </c>
      <c r="I84" s="3">
        <v>24560000</v>
      </c>
      <c r="J84" s="3">
        <v>27610000</v>
      </c>
      <c r="K84" s="3">
        <v>21180000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158809610</v>
      </c>
      <c r="C6" s="6">
        <v>268609706</v>
      </c>
      <c r="D6" s="23">
        <v>207460655</v>
      </c>
      <c r="E6" s="24">
        <v>237920250</v>
      </c>
      <c r="F6" s="6">
        <v>235218738</v>
      </c>
      <c r="G6" s="25">
        <v>235218738</v>
      </c>
      <c r="H6" s="26">
        <v>0</v>
      </c>
      <c r="I6" s="24">
        <v>214292588</v>
      </c>
      <c r="J6" s="6">
        <v>227288381</v>
      </c>
      <c r="K6" s="25">
        <v>239327665</v>
      </c>
    </row>
    <row r="7" spans="1:11" ht="13.5">
      <c r="A7" s="22" t="s">
        <v>19</v>
      </c>
      <c r="B7" s="6">
        <v>3405705</v>
      </c>
      <c r="C7" s="6">
        <v>11789930</v>
      </c>
      <c r="D7" s="23">
        <v>10300000</v>
      </c>
      <c r="E7" s="24">
        <v>10300000</v>
      </c>
      <c r="F7" s="6">
        <v>0</v>
      </c>
      <c r="G7" s="25">
        <v>0</v>
      </c>
      <c r="H7" s="26">
        <v>0</v>
      </c>
      <c r="I7" s="24">
        <v>6500000</v>
      </c>
      <c r="J7" s="6">
        <v>6903000</v>
      </c>
      <c r="K7" s="25">
        <v>7310277</v>
      </c>
    </row>
    <row r="8" spans="1:11" ht="13.5">
      <c r="A8" s="22" t="s">
        <v>20</v>
      </c>
      <c r="B8" s="6">
        <v>594320988</v>
      </c>
      <c r="C8" s="6">
        <v>656589700</v>
      </c>
      <c r="D8" s="23">
        <v>705950000</v>
      </c>
      <c r="E8" s="24">
        <v>777299000</v>
      </c>
      <c r="F8" s="6">
        <v>0</v>
      </c>
      <c r="G8" s="25">
        <v>0</v>
      </c>
      <c r="H8" s="26">
        <v>0</v>
      </c>
      <c r="I8" s="24">
        <v>858918000</v>
      </c>
      <c r="J8" s="6">
        <v>920351000</v>
      </c>
      <c r="K8" s="25">
        <v>1124094000</v>
      </c>
    </row>
    <row r="9" spans="1:11" ht="13.5">
      <c r="A9" s="22" t="s">
        <v>21</v>
      </c>
      <c r="B9" s="6">
        <v>18814741</v>
      </c>
      <c r="C9" s="6">
        <v>89042174</v>
      </c>
      <c r="D9" s="23">
        <v>894000</v>
      </c>
      <c r="E9" s="24">
        <v>840000</v>
      </c>
      <c r="F9" s="6">
        <v>0</v>
      </c>
      <c r="G9" s="25">
        <v>0</v>
      </c>
      <c r="H9" s="26">
        <v>0</v>
      </c>
      <c r="I9" s="24">
        <v>118916993</v>
      </c>
      <c r="J9" s="6">
        <v>125214042</v>
      </c>
      <c r="K9" s="25">
        <v>133753005</v>
      </c>
    </row>
    <row r="10" spans="1:11" ht="25.5">
      <c r="A10" s="27" t="s">
        <v>100</v>
      </c>
      <c r="B10" s="28">
        <f>SUM(B5:B9)</f>
        <v>775351044</v>
      </c>
      <c r="C10" s="29">
        <f aca="true" t="shared" si="0" ref="C10:K10">SUM(C5:C9)</f>
        <v>1026031510</v>
      </c>
      <c r="D10" s="30">
        <f t="shared" si="0"/>
        <v>924604655</v>
      </c>
      <c r="E10" s="28">
        <f t="shared" si="0"/>
        <v>1026359250</v>
      </c>
      <c r="F10" s="29">
        <f t="shared" si="0"/>
        <v>235218738</v>
      </c>
      <c r="G10" s="31">
        <f t="shared" si="0"/>
        <v>235218738</v>
      </c>
      <c r="H10" s="32">
        <f t="shared" si="0"/>
        <v>0</v>
      </c>
      <c r="I10" s="28">
        <f t="shared" si="0"/>
        <v>1198627581</v>
      </c>
      <c r="J10" s="29">
        <f t="shared" si="0"/>
        <v>1279756423</v>
      </c>
      <c r="K10" s="31">
        <f t="shared" si="0"/>
        <v>1504484947</v>
      </c>
    </row>
    <row r="11" spans="1:11" ht="13.5">
      <c r="A11" s="22" t="s">
        <v>22</v>
      </c>
      <c r="B11" s="6">
        <v>251135615</v>
      </c>
      <c r="C11" s="6">
        <v>297128856</v>
      </c>
      <c r="D11" s="23">
        <v>367640824</v>
      </c>
      <c r="E11" s="24">
        <v>385589864</v>
      </c>
      <c r="F11" s="6">
        <v>300356075</v>
      </c>
      <c r="G11" s="25">
        <v>300356075</v>
      </c>
      <c r="H11" s="26">
        <v>0</v>
      </c>
      <c r="I11" s="24">
        <v>411622859</v>
      </c>
      <c r="J11" s="6">
        <v>440044836</v>
      </c>
      <c r="K11" s="25">
        <v>469946523</v>
      </c>
    </row>
    <row r="12" spans="1:11" ht="13.5">
      <c r="A12" s="22" t="s">
        <v>23</v>
      </c>
      <c r="B12" s="6">
        <v>14287171</v>
      </c>
      <c r="C12" s="6">
        <v>12395761</v>
      </c>
      <c r="D12" s="23">
        <v>13297373</v>
      </c>
      <c r="E12" s="24">
        <v>8508768</v>
      </c>
      <c r="F12" s="6">
        <v>11688272</v>
      </c>
      <c r="G12" s="25">
        <v>11688272</v>
      </c>
      <c r="H12" s="26">
        <v>0</v>
      </c>
      <c r="I12" s="24">
        <v>12307750</v>
      </c>
      <c r="J12" s="6">
        <v>13156985</v>
      </c>
      <c r="K12" s="25">
        <v>14051660</v>
      </c>
    </row>
    <row r="13" spans="1:11" ht="13.5">
      <c r="A13" s="22" t="s">
        <v>101</v>
      </c>
      <c r="B13" s="6">
        <v>165280000</v>
      </c>
      <c r="C13" s="6">
        <v>175358000</v>
      </c>
      <c r="D13" s="23">
        <v>169021008</v>
      </c>
      <c r="E13" s="24">
        <v>184687757</v>
      </c>
      <c r="F13" s="6">
        <v>179776408</v>
      </c>
      <c r="G13" s="25">
        <v>179776408</v>
      </c>
      <c r="H13" s="26">
        <v>0</v>
      </c>
      <c r="I13" s="24">
        <v>184687757</v>
      </c>
      <c r="J13" s="6">
        <v>196138398</v>
      </c>
      <c r="K13" s="25">
        <v>207710563</v>
      </c>
    </row>
    <row r="14" spans="1:11" ht="13.5">
      <c r="A14" s="22" t="s">
        <v>24</v>
      </c>
      <c r="B14" s="6">
        <v>461993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277519337</v>
      </c>
      <c r="C15" s="6">
        <v>433135932</v>
      </c>
      <c r="D15" s="23">
        <v>271183788</v>
      </c>
      <c r="E15" s="24">
        <v>241461585</v>
      </c>
      <c r="F15" s="6">
        <v>166069000</v>
      </c>
      <c r="G15" s="25">
        <v>166069000</v>
      </c>
      <c r="H15" s="26">
        <v>0</v>
      </c>
      <c r="I15" s="24">
        <v>369308824</v>
      </c>
      <c r="J15" s="6">
        <v>282454738</v>
      </c>
      <c r="K15" s="25">
        <v>267325467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103911684</v>
      </c>
      <c r="C17" s="6">
        <v>167259533</v>
      </c>
      <c r="D17" s="23">
        <v>328941826</v>
      </c>
      <c r="E17" s="24">
        <v>215066123</v>
      </c>
      <c r="F17" s="6">
        <v>174651189</v>
      </c>
      <c r="G17" s="25">
        <v>174651189</v>
      </c>
      <c r="H17" s="26">
        <v>0</v>
      </c>
      <c r="I17" s="24">
        <v>246942475</v>
      </c>
      <c r="J17" s="6">
        <v>259178855</v>
      </c>
      <c r="K17" s="25">
        <v>255139962</v>
      </c>
    </row>
    <row r="18" spans="1:11" ht="13.5">
      <c r="A18" s="34" t="s">
        <v>28</v>
      </c>
      <c r="B18" s="35">
        <f>SUM(B11:B17)</f>
        <v>812595800</v>
      </c>
      <c r="C18" s="36">
        <f aca="true" t="shared" si="1" ref="C18:K18">SUM(C11:C17)</f>
        <v>1085278082</v>
      </c>
      <c r="D18" s="37">
        <f t="shared" si="1"/>
        <v>1150084819</v>
      </c>
      <c r="E18" s="35">
        <f t="shared" si="1"/>
        <v>1035314097</v>
      </c>
      <c r="F18" s="36">
        <f t="shared" si="1"/>
        <v>832540944</v>
      </c>
      <c r="G18" s="38">
        <f t="shared" si="1"/>
        <v>832540944</v>
      </c>
      <c r="H18" s="39">
        <f t="shared" si="1"/>
        <v>0</v>
      </c>
      <c r="I18" s="35">
        <f t="shared" si="1"/>
        <v>1224869665</v>
      </c>
      <c r="J18" s="36">
        <f t="shared" si="1"/>
        <v>1190973812</v>
      </c>
      <c r="K18" s="38">
        <f t="shared" si="1"/>
        <v>1214174175</v>
      </c>
    </row>
    <row r="19" spans="1:11" ht="13.5">
      <c r="A19" s="34" t="s">
        <v>29</v>
      </c>
      <c r="B19" s="40">
        <f>+B10-B18</f>
        <v>-37244756</v>
      </c>
      <c r="C19" s="41">
        <f aca="true" t="shared" si="2" ref="C19:K19">+C10-C18</f>
        <v>-59246572</v>
      </c>
      <c r="D19" s="42">
        <f t="shared" si="2"/>
        <v>-225480164</v>
      </c>
      <c r="E19" s="40">
        <f t="shared" si="2"/>
        <v>-8954847</v>
      </c>
      <c r="F19" s="41">
        <f t="shared" si="2"/>
        <v>-597322206</v>
      </c>
      <c r="G19" s="43">
        <f t="shared" si="2"/>
        <v>-597322206</v>
      </c>
      <c r="H19" s="44">
        <f t="shared" si="2"/>
        <v>0</v>
      </c>
      <c r="I19" s="40">
        <f t="shared" si="2"/>
        <v>-26242084</v>
      </c>
      <c r="J19" s="41">
        <f t="shared" si="2"/>
        <v>88782611</v>
      </c>
      <c r="K19" s="43">
        <f t="shared" si="2"/>
        <v>290310772</v>
      </c>
    </row>
    <row r="20" spans="1:11" ht="13.5">
      <c r="A20" s="22" t="s">
        <v>30</v>
      </c>
      <c r="B20" s="24">
        <v>78066431</v>
      </c>
      <c r="C20" s="6">
        <v>241468484</v>
      </c>
      <c r="D20" s="23">
        <v>440956000</v>
      </c>
      <c r="E20" s="24">
        <v>559950000</v>
      </c>
      <c r="F20" s="6">
        <v>0</v>
      </c>
      <c r="G20" s="25">
        <v>0</v>
      </c>
      <c r="H20" s="26">
        <v>0</v>
      </c>
      <c r="I20" s="24">
        <v>553699000</v>
      </c>
      <c r="J20" s="6">
        <v>566632000</v>
      </c>
      <c r="K20" s="25">
        <v>599935000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40821675</v>
      </c>
      <c r="C22" s="52">
        <f aca="true" t="shared" si="3" ref="C22:K22">SUM(C19:C21)</f>
        <v>182221912</v>
      </c>
      <c r="D22" s="53">
        <f t="shared" si="3"/>
        <v>215475836</v>
      </c>
      <c r="E22" s="51">
        <f t="shared" si="3"/>
        <v>550995153</v>
      </c>
      <c r="F22" s="52">
        <f t="shared" si="3"/>
        <v>-597322206</v>
      </c>
      <c r="G22" s="54">
        <f t="shared" si="3"/>
        <v>-597322206</v>
      </c>
      <c r="H22" s="55">
        <f t="shared" si="3"/>
        <v>0</v>
      </c>
      <c r="I22" s="51">
        <f t="shared" si="3"/>
        <v>527456916</v>
      </c>
      <c r="J22" s="52">
        <f t="shared" si="3"/>
        <v>655414611</v>
      </c>
      <c r="K22" s="54">
        <f t="shared" si="3"/>
        <v>890245772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40821675</v>
      </c>
      <c r="C24" s="41">
        <f aca="true" t="shared" si="4" ref="C24:K24">SUM(C22:C23)</f>
        <v>182221912</v>
      </c>
      <c r="D24" s="42">
        <f t="shared" si="4"/>
        <v>215475836</v>
      </c>
      <c r="E24" s="40">
        <f t="shared" si="4"/>
        <v>550995153</v>
      </c>
      <c r="F24" s="41">
        <f t="shared" si="4"/>
        <v>-597322206</v>
      </c>
      <c r="G24" s="43">
        <f t="shared" si="4"/>
        <v>-597322206</v>
      </c>
      <c r="H24" s="44">
        <f t="shared" si="4"/>
        <v>0</v>
      </c>
      <c r="I24" s="40">
        <f t="shared" si="4"/>
        <v>527456916</v>
      </c>
      <c r="J24" s="41">
        <f t="shared" si="4"/>
        <v>655414611</v>
      </c>
      <c r="K24" s="43">
        <f t="shared" si="4"/>
        <v>890245772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373431722</v>
      </c>
      <c r="C27" s="7">
        <v>271174962</v>
      </c>
      <c r="D27" s="64">
        <v>449835255</v>
      </c>
      <c r="E27" s="65">
        <v>640834648</v>
      </c>
      <c r="F27" s="7">
        <v>610475626</v>
      </c>
      <c r="G27" s="66">
        <v>610475626</v>
      </c>
      <c r="H27" s="67">
        <v>0</v>
      </c>
      <c r="I27" s="65">
        <v>581459000</v>
      </c>
      <c r="J27" s="7">
        <v>589312000</v>
      </c>
      <c r="K27" s="66">
        <v>621802000</v>
      </c>
    </row>
    <row r="28" spans="1:11" ht="13.5">
      <c r="A28" s="68" t="s">
        <v>30</v>
      </c>
      <c r="B28" s="6">
        <v>286630632</v>
      </c>
      <c r="C28" s="6">
        <v>205097462</v>
      </c>
      <c r="D28" s="23">
        <v>441507000</v>
      </c>
      <c r="E28" s="24">
        <v>559949648</v>
      </c>
      <c r="F28" s="6">
        <v>591962552</v>
      </c>
      <c r="G28" s="25">
        <v>591962552</v>
      </c>
      <c r="H28" s="26">
        <v>0</v>
      </c>
      <c r="I28" s="24">
        <v>553699000</v>
      </c>
      <c r="J28" s="6">
        <v>566632000</v>
      </c>
      <c r="K28" s="25">
        <v>599935000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86801090</v>
      </c>
      <c r="C31" s="6">
        <v>66077500</v>
      </c>
      <c r="D31" s="23">
        <v>8328255</v>
      </c>
      <c r="E31" s="24">
        <v>80885000</v>
      </c>
      <c r="F31" s="6">
        <v>18513074</v>
      </c>
      <c r="G31" s="25">
        <v>18513074</v>
      </c>
      <c r="H31" s="26">
        <v>0</v>
      </c>
      <c r="I31" s="24">
        <v>27760000</v>
      </c>
      <c r="J31" s="6">
        <v>22680000</v>
      </c>
      <c r="K31" s="25">
        <v>21867000</v>
      </c>
    </row>
    <row r="32" spans="1:11" ht="13.5">
      <c r="A32" s="34" t="s">
        <v>36</v>
      </c>
      <c r="B32" s="7">
        <f>SUM(B28:B31)</f>
        <v>373431722</v>
      </c>
      <c r="C32" s="7">
        <f aca="true" t="shared" si="5" ref="C32:K32">SUM(C28:C31)</f>
        <v>271174962</v>
      </c>
      <c r="D32" s="64">
        <f t="shared" si="5"/>
        <v>449835255</v>
      </c>
      <c r="E32" s="65">
        <f t="shared" si="5"/>
        <v>640834648</v>
      </c>
      <c r="F32" s="7">
        <f t="shared" si="5"/>
        <v>610475626</v>
      </c>
      <c r="G32" s="66">
        <f t="shared" si="5"/>
        <v>610475626</v>
      </c>
      <c r="H32" s="67">
        <f t="shared" si="5"/>
        <v>0</v>
      </c>
      <c r="I32" s="65">
        <f t="shared" si="5"/>
        <v>581459000</v>
      </c>
      <c r="J32" s="7">
        <f t="shared" si="5"/>
        <v>589312000</v>
      </c>
      <c r="K32" s="66">
        <f t="shared" si="5"/>
        <v>621802000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778511168</v>
      </c>
      <c r="C35" s="6">
        <v>990870551</v>
      </c>
      <c r="D35" s="23">
        <v>680729376</v>
      </c>
      <c r="E35" s="24">
        <v>680729376</v>
      </c>
      <c r="F35" s="6">
        <v>680729376</v>
      </c>
      <c r="G35" s="25">
        <v>680729376</v>
      </c>
      <c r="H35" s="26">
        <v>1335628513</v>
      </c>
      <c r="I35" s="24">
        <v>671936848</v>
      </c>
      <c r="J35" s="6">
        <v>741843110</v>
      </c>
      <c r="K35" s="25">
        <v>953295889</v>
      </c>
    </row>
    <row r="36" spans="1:11" ht="13.5">
      <c r="A36" s="22" t="s">
        <v>39</v>
      </c>
      <c r="B36" s="6">
        <v>4515056953</v>
      </c>
      <c r="C36" s="6">
        <v>4717447843</v>
      </c>
      <c r="D36" s="23">
        <v>4813022199</v>
      </c>
      <c r="E36" s="24">
        <v>4813022199</v>
      </c>
      <c r="F36" s="6">
        <v>4813022199</v>
      </c>
      <c r="G36" s="25">
        <v>4813022199</v>
      </c>
      <c r="H36" s="26">
        <v>5215034016</v>
      </c>
      <c r="I36" s="24">
        <v>4813022199</v>
      </c>
      <c r="J36" s="6">
        <v>5072925398</v>
      </c>
      <c r="K36" s="25">
        <v>5351936295</v>
      </c>
    </row>
    <row r="37" spans="1:11" ht="13.5">
      <c r="A37" s="22" t="s">
        <v>40</v>
      </c>
      <c r="B37" s="6">
        <v>996217592</v>
      </c>
      <c r="C37" s="6">
        <v>1300435380</v>
      </c>
      <c r="D37" s="23">
        <v>542451430</v>
      </c>
      <c r="E37" s="24">
        <v>542451430</v>
      </c>
      <c r="F37" s="6">
        <v>599592669</v>
      </c>
      <c r="G37" s="25">
        <v>599592669</v>
      </c>
      <c r="H37" s="26">
        <v>285191329</v>
      </c>
      <c r="I37" s="24">
        <v>542451430</v>
      </c>
      <c r="J37" s="6">
        <v>571918969</v>
      </c>
      <c r="K37" s="25">
        <v>600394016</v>
      </c>
    </row>
    <row r="38" spans="1:11" ht="13.5">
      <c r="A38" s="22" t="s">
        <v>41</v>
      </c>
      <c r="B38" s="6">
        <v>54349679</v>
      </c>
      <c r="C38" s="6">
        <v>78699729</v>
      </c>
      <c r="D38" s="23">
        <v>57936758</v>
      </c>
      <c r="E38" s="24">
        <v>57936758</v>
      </c>
      <c r="F38" s="6">
        <v>57936758</v>
      </c>
      <c r="G38" s="25">
        <v>57936758</v>
      </c>
      <c r="H38" s="26">
        <v>80502506</v>
      </c>
      <c r="I38" s="24">
        <v>57936758</v>
      </c>
      <c r="J38" s="6">
        <v>61065343</v>
      </c>
      <c r="K38" s="25">
        <v>64423937</v>
      </c>
    </row>
    <row r="39" spans="1:11" ht="13.5">
      <c r="A39" s="22" t="s">
        <v>42</v>
      </c>
      <c r="B39" s="6">
        <v>4243000850</v>
      </c>
      <c r="C39" s="6">
        <v>4329183285</v>
      </c>
      <c r="D39" s="23">
        <v>4893363387</v>
      </c>
      <c r="E39" s="24">
        <v>4893363387</v>
      </c>
      <c r="F39" s="6">
        <v>4836222148</v>
      </c>
      <c r="G39" s="25">
        <v>4836222148</v>
      </c>
      <c r="H39" s="26">
        <v>6184968694</v>
      </c>
      <c r="I39" s="24">
        <v>4884570859</v>
      </c>
      <c r="J39" s="6">
        <v>5181784196</v>
      </c>
      <c r="K39" s="25">
        <v>5640414231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111064942</v>
      </c>
      <c r="C42" s="6">
        <v>266674570</v>
      </c>
      <c r="D42" s="23">
        <v>563666088</v>
      </c>
      <c r="E42" s="24">
        <v>644774683</v>
      </c>
      <c r="F42" s="6">
        <v>659944687</v>
      </c>
      <c r="G42" s="25">
        <v>659944687</v>
      </c>
      <c r="H42" s="26">
        <v>676434359</v>
      </c>
      <c r="I42" s="24">
        <v>736266512</v>
      </c>
      <c r="J42" s="6">
        <v>877127778</v>
      </c>
      <c r="K42" s="25">
        <v>1125003582</v>
      </c>
    </row>
    <row r="43" spans="1:11" ht="13.5">
      <c r="A43" s="22" t="s">
        <v>45</v>
      </c>
      <c r="B43" s="6">
        <v>-78616185</v>
      </c>
      <c r="C43" s="6">
        <v>-271651542</v>
      </c>
      <c r="D43" s="23">
        <v>-449284000</v>
      </c>
      <c r="E43" s="24">
        <v>-640834804</v>
      </c>
      <c r="F43" s="6">
        <v>-610475626</v>
      </c>
      <c r="G43" s="25">
        <v>-610475626</v>
      </c>
      <c r="H43" s="26">
        <v>-434086481</v>
      </c>
      <c r="I43" s="24">
        <v>-615240908</v>
      </c>
      <c r="J43" s="6">
        <v>-537914139</v>
      </c>
      <c r="K43" s="25">
        <v>-506902100</v>
      </c>
    </row>
    <row r="44" spans="1:11" ht="13.5">
      <c r="A44" s="22" t="s">
        <v>46</v>
      </c>
      <c r="B44" s="6">
        <v>-1248245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114326793</v>
      </c>
      <c r="C45" s="7">
        <v>109350021</v>
      </c>
      <c r="D45" s="64">
        <v>223739787</v>
      </c>
      <c r="E45" s="65">
        <v>3939878</v>
      </c>
      <c r="F45" s="7">
        <v>57221533</v>
      </c>
      <c r="G45" s="66">
        <v>57221533</v>
      </c>
      <c r="H45" s="67">
        <v>250100350</v>
      </c>
      <c r="I45" s="65">
        <v>128778076</v>
      </c>
      <c r="J45" s="7">
        <v>467991715</v>
      </c>
      <c r="K45" s="66">
        <v>1086093197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114326792</v>
      </c>
      <c r="C48" s="6">
        <v>109357699</v>
      </c>
      <c r="D48" s="23">
        <v>16545000</v>
      </c>
      <c r="E48" s="24">
        <v>16545000</v>
      </c>
      <c r="F48" s="6">
        <v>16545000</v>
      </c>
      <c r="G48" s="25">
        <v>16545000</v>
      </c>
      <c r="H48" s="26">
        <v>400766773</v>
      </c>
      <c r="I48" s="24">
        <v>7752472</v>
      </c>
      <c r="J48" s="6">
        <v>41808327</v>
      </c>
      <c r="K48" s="25">
        <v>216544416</v>
      </c>
    </row>
    <row r="49" spans="1:11" ht="13.5">
      <c r="A49" s="22" t="s">
        <v>50</v>
      </c>
      <c r="B49" s="6">
        <f>+B75</f>
        <v>978404778.2038846</v>
      </c>
      <c r="C49" s="6">
        <f aca="true" t="shared" si="6" ref="C49:K49">+C75</f>
        <v>1244515768.3649123</v>
      </c>
      <c r="D49" s="23">
        <f t="shared" si="6"/>
        <v>178042894.62912756</v>
      </c>
      <c r="E49" s="24">
        <f t="shared" si="6"/>
        <v>528351262.49981874</v>
      </c>
      <c r="F49" s="6">
        <f t="shared" si="6"/>
        <v>445343733.8864198</v>
      </c>
      <c r="G49" s="25">
        <f t="shared" si="6"/>
        <v>445343733.8864198</v>
      </c>
      <c r="H49" s="26">
        <f t="shared" si="6"/>
        <v>217787120</v>
      </c>
      <c r="I49" s="24">
        <f t="shared" si="6"/>
        <v>-45799900.73562503</v>
      </c>
      <c r="J49" s="6">
        <f t="shared" si="6"/>
        <v>-47926477.54156947</v>
      </c>
      <c r="K49" s="25">
        <f t="shared" si="6"/>
        <v>-51946602.109116554</v>
      </c>
    </row>
    <row r="50" spans="1:11" ht="13.5">
      <c r="A50" s="34" t="s">
        <v>51</v>
      </c>
      <c r="B50" s="7">
        <f>+B48-B49</f>
        <v>-864077986.2038846</v>
      </c>
      <c r="C50" s="7">
        <f aca="true" t="shared" si="7" ref="C50:K50">+C48-C49</f>
        <v>-1135158069.3649123</v>
      </c>
      <c r="D50" s="64">
        <f t="shared" si="7"/>
        <v>-161497894.62912756</v>
      </c>
      <c r="E50" s="65">
        <f t="shared" si="7"/>
        <v>-511806262.49981874</v>
      </c>
      <c r="F50" s="7">
        <f t="shared" si="7"/>
        <v>-428798733.8864198</v>
      </c>
      <c r="G50" s="66">
        <f t="shared" si="7"/>
        <v>-428798733.8864198</v>
      </c>
      <c r="H50" s="67">
        <f t="shared" si="7"/>
        <v>182979653</v>
      </c>
      <c r="I50" s="65">
        <f t="shared" si="7"/>
        <v>53552372.73562503</v>
      </c>
      <c r="J50" s="7">
        <f t="shared" si="7"/>
        <v>89734804.54156947</v>
      </c>
      <c r="K50" s="66">
        <f t="shared" si="7"/>
        <v>268491018.10911655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4064664579</v>
      </c>
      <c r="C53" s="6">
        <v>4484743106</v>
      </c>
      <c r="D53" s="23">
        <v>4816440199</v>
      </c>
      <c r="E53" s="24">
        <v>4812590199</v>
      </c>
      <c r="F53" s="6">
        <v>4782231177</v>
      </c>
      <c r="G53" s="25">
        <v>4782231177</v>
      </c>
      <c r="H53" s="26">
        <v>4430556531</v>
      </c>
      <c r="I53" s="24">
        <v>5776202955</v>
      </c>
      <c r="J53" s="6">
        <v>6069682196</v>
      </c>
      <c r="K53" s="25">
        <v>6379995366</v>
      </c>
    </row>
    <row r="54" spans="1:11" ht="13.5">
      <c r="A54" s="22" t="s">
        <v>101</v>
      </c>
      <c r="B54" s="6">
        <v>165280000</v>
      </c>
      <c r="C54" s="6">
        <v>175358000</v>
      </c>
      <c r="D54" s="23">
        <v>169021008</v>
      </c>
      <c r="E54" s="24">
        <v>184687757</v>
      </c>
      <c r="F54" s="6">
        <v>179776408</v>
      </c>
      <c r="G54" s="25">
        <v>179776408</v>
      </c>
      <c r="H54" s="26">
        <v>0</v>
      </c>
      <c r="I54" s="24">
        <v>184687757</v>
      </c>
      <c r="J54" s="6">
        <v>196138398</v>
      </c>
      <c r="K54" s="25">
        <v>207710563</v>
      </c>
    </row>
    <row r="55" spans="1:11" ht="13.5">
      <c r="A55" s="22" t="s">
        <v>54</v>
      </c>
      <c r="B55" s="6">
        <v>73031010</v>
      </c>
      <c r="C55" s="6">
        <v>99499859</v>
      </c>
      <c r="D55" s="23">
        <v>90315773</v>
      </c>
      <c r="E55" s="24">
        <v>231611663</v>
      </c>
      <c r="F55" s="6">
        <v>0</v>
      </c>
      <c r="G55" s="25">
        <v>0</v>
      </c>
      <c r="H55" s="26">
        <v>0</v>
      </c>
      <c r="I55" s="24">
        <v>142419442</v>
      </c>
      <c r="J55" s="6">
        <v>97710861</v>
      </c>
      <c r="K55" s="25">
        <v>55750000</v>
      </c>
    </row>
    <row r="56" spans="1:11" ht="13.5">
      <c r="A56" s="22" t="s">
        <v>55</v>
      </c>
      <c r="B56" s="6">
        <v>100382245</v>
      </c>
      <c r="C56" s="6">
        <v>81135319</v>
      </c>
      <c r="D56" s="23">
        <v>102957781</v>
      </c>
      <c r="E56" s="24">
        <v>88621585</v>
      </c>
      <c r="F56" s="6">
        <v>0</v>
      </c>
      <c r="G56" s="25">
        <v>0</v>
      </c>
      <c r="H56" s="26">
        <v>0</v>
      </c>
      <c r="I56" s="24">
        <v>109218824</v>
      </c>
      <c r="J56" s="6">
        <v>114454738</v>
      </c>
      <c r="K56" s="25">
        <v>121120467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43935</v>
      </c>
      <c r="E62" s="91">
        <v>131265</v>
      </c>
      <c r="F62" s="92">
        <v>43935</v>
      </c>
      <c r="G62" s="93">
        <v>43935</v>
      </c>
      <c r="H62" s="94">
        <v>43935</v>
      </c>
      <c r="I62" s="91">
        <v>43935</v>
      </c>
      <c r="J62" s="92">
        <v>43935</v>
      </c>
      <c r="K62" s="93">
        <v>43935</v>
      </c>
    </row>
    <row r="63" spans="1:11" ht="13.5">
      <c r="A63" s="90" t="s">
        <v>61</v>
      </c>
      <c r="B63" s="91">
        <v>59853</v>
      </c>
      <c r="C63" s="92">
        <v>98019</v>
      </c>
      <c r="D63" s="93">
        <v>98019</v>
      </c>
      <c r="E63" s="91">
        <v>294057</v>
      </c>
      <c r="F63" s="92">
        <v>98019</v>
      </c>
      <c r="G63" s="93">
        <v>98019</v>
      </c>
      <c r="H63" s="94">
        <v>98019</v>
      </c>
      <c r="I63" s="91">
        <v>98019</v>
      </c>
      <c r="J63" s="92">
        <v>98019</v>
      </c>
      <c r="K63" s="93">
        <v>98019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0.01284301947991354</v>
      </c>
      <c r="C70" s="5">
        <f aca="true" t="shared" si="8" ref="C70:K70">IF(ISERROR(C71/C72),0,(C71/C72))</f>
        <v>0.0025262554190963573</v>
      </c>
      <c r="D70" s="5">
        <f t="shared" si="8"/>
        <v>0.5540043105828377</v>
      </c>
      <c r="E70" s="5">
        <f t="shared" si="8"/>
        <v>0.004355838126321278</v>
      </c>
      <c r="F70" s="5">
        <f t="shared" si="8"/>
        <v>0.13459812032492072</v>
      </c>
      <c r="G70" s="5">
        <f t="shared" si="8"/>
        <v>0.13459812032492072</v>
      </c>
      <c r="H70" s="5">
        <f t="shared" si="8"/>
        <v>0</v>
      </c>
      <c r="I70" s="5">
        <f t="shared" si="8"/>
        <v>0.9052230133802786</v>
      </c>
      <c r="J70" s="5">
        <f t="shared" si="8"/>
        <v>0.9049630674453548</v>
      </c>
      <c r="K70" s="5">
        <f t="shared" si="8"/>
        <v>0.904990274623448</v>
      </c>
    </row>
    <row r="71" spans="1:11" ht="12.75" hidden="1">
      <c r="A71" s="1" t="s">
        <v>107</v>
      </c>
      <c r="B71" s="1">
        <f>+B83</f>
        <v>2281233</v>
      </c>
      <c r="C71" s="1">
        <f aca="true" t="shared" si="9" ref="C71:K71">+C83</f>
        <v>903520</v>
      </c>
      <c r="D71" s="1">
        <f t="shared" si="9"/>
        <v>115429377</v>
      </c>
      <c r="E71" s="1">
        <f t="shared" si="9"/>
        <v>1040001</v>
      </c>
      <c r="F71" s="1">
        <f t="shared" si="9"/>
        <v>31660000</v>
      </c>
      <c r="G71" s="1">
        <f t="shared" si="9"/>
        <v>31660000</v>
      </c>
      <c r="H71" s="1">
        <f t="shared" si="9"/>
        <v>61085747</v>
      </c>
      <c r="I71" s="1">
        <f t="shared" si="9"/>
        <v>301628981</v>
      </c>
      <c r="J71" s="1">
        <f t="shared" si="9"/>
        <v>319001674</v>
      </c>
      <c r="K71" s="1">
        <f t="shared" si="9"/>
        <v>337634378</v>
      </c>
    </row>
    <row r="72" spans="1:11" ht="12.75" hidden="1">
      <c r="A72" s="1" t="s">
        <v>108</v>
      </c>
      <c r="B72" s="1">
        <f>+B77</f>
        <v>177624351</v>
      </c>
      <c r="C72" s="1">
        <f aca="true" t="shared" si="10" ref="C72:K72">+C77</f>
        <v>357651880</v>
      </c>
      <c r="D72" s="1">
        <f t="shared" si="10"/>
        <v>208354655</v>
      </c>
      <c r="E72" s="1">
        <f t="shared" si="10"/>
        <v>238760250</v>
      </c>
      <c r="F72" s="1">
        <f t="shared" si="10"/>
        <v>235218738</v>
      </c>
      <c r="G72" s="1">
        <f t="shared" si="10"/>
        <v>235218738</v>
      </c>
      <c r="H72" s="1">
        <f t="shared" si="10"/>
        <v>0</v>
      </c>
      <c r="I72" s="1">
        <f t="shared" si="10"/>
        <v>333209581</v>
      </c>
      <c r="J72" s="1">
        <f t="shared" si="10"/>
        <v>352502423</v>
      </c>
      <c r="K72" s="1">
        <f t="shared" si="10"/>
        <v>373080670</v>
      </c>
    </row>
    <row r="73" spans="1:11" ht="12.75" hidden="1">
      <c r="A73" s="1" t="s">
        <v>109</v>
      </c>
      <c r="B73" s="1">
        <f>+B74</f>
        <v>104611947.50000006</v>
      </c>
      <c r="C73" s="1">
        <f aca="true" t="shared" si="11" ref="C73:K73">+(C78+C80+C81+C82)-(B78+B80+B81+B82)</f>
        <v>209223895</v>
      </c>
      <c r="D73" s="1">
        <f t="shared" si="11"/>
        <v>-209223895</v>
      </c>
      <c r="E73" s="1">
        <f t="shared" si="11"/>
        <v>0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271469172</v>
      </c>
      <c r="I73" s="1">
        <f>+(I78+I80+I81+I82)-(E78+E80+E81+E82)</f>
        <v>0</v>
      </c>
      <c r="J73" s="1">
        <f t="shared" si="11"/>
        <v>35026324</v>
      </c>
      <c r="K73" s="1">
        <f t="shared" si="11"/>
        <v>35816185</v>
      </c>
    </row>
    <row r="74" spans="1:11" ht="12.75" hidden="1">
      <c r="A74" s="1" t="s">
        <v>110</v>
      </c>
      <c r="B74" s="1">
        <f>+TREND(C74:E74)</f>
        <v>104611947.50000006</v>
      </c>
      <c r="C74" s="1">
        <f>+C73</f>
        <v>209223895</v>
      </c>
      <c r="D74" s="1">
        <f aca="true" t="shared" si="12" ref="D74:K74">+D73</f>
        <v>-209223895</v>
      </c>
      <c r="E74" s="1">
        <f t="shared" si="12"/>
        <v>0</v>
      </c>
      <c r="F74" s="1">
        <f t="shared" si="12"/>
        <v>0</v>
      </c>
      <c r="G74" s="1">
        <f t="shared" si="12"/>
        <v>0</v>
      </c>
      <c r="H74" s="1">
        <f t="shared" si="12"/>
        <v>271469172</v>
      </c>
      <c r="I74" s="1">
        <f t="shared" si="12"/>
        <v>0</v>
      </c>
      <c r="J74" s="1">
        <f t="shared" si="12"/>
        <v>35026324</v>
      </c>
      <c r="K74" s="1">
        <f t="shared" si="12"/>
        <v>35816185</v>
      </c>
    </row>
    <row r="75" spans="1:11" ht="12.75" hidden="1">
      <c r="A75" s="1" t="s">
        <v>111</v>
      </c>
      <c r="B75" s="1">
        <f>+B84-(((B80+B81+B78)*B70)-B79)</f>
        <v>978404778.2038846</v>
      </c>
      <c r="C75" s="1">
        <f aca="true" t="shared" si="13" ref="C75:K75">+C84-(((C80+C81+C78)*C70)-C79)</f>
        <v>1244515768.3649123</v>
      </c>
      <c r="D75" s="1">
        <f t="shared" si="13"/>
        <v>178042894.62912756</v>
      </c>
      <c r="E75" s="1">
        <f t="shared" si="13"/>
        <v>528351262.49981874</v>
      </c>
      <c r="F75" s="1">
        <f t="shared" si="13"/>
        <v>445343733.8864198</v>
      </c>
      <c r="G75" s="1">
        <f t="shared" si="13"/>
        <v>445343733.8864198</v>
      </c>
      <c r="H75" s="1">
        <f t="shared" si="13"/>
        <v>217787120</v>
      </c>
      <c r="I75" s="1">
        <f t="shared" si="13"/>
        <v>-45799900.73562503</v>
      </c>
      <c r="J75" s="1">
        <f t="shared" si="13"/>
        <v>-47926477.54156947</v>
      </c>
      <c r="K75" s="1">
        <f t="shared" si="13"/>
        <v>-51946602.109116554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177624351</v>
      </c>
      <c r="C77" s="3">
        <v>357651880</v>
      </c>
      <c r="D77" s="3">
        <v>208354655</v>
      </c>
      <c r="E77" s="3">
        <v>238760250</v>
      </c>
      <c r="F77" s="3">
        <v>235218738</v>
      </c>
      <c r="G77" s="3">
        <v>235218738</v>
      </c>
      <c r="H77" s="3">
        <v>0</v>
      </c>
      <c r="I77" s="3">
        <v>333209581</v>
      </c>
      <c r="J77" s="3">
        <v>352502423</v>
      </c>
      <c r="K77" s="3">
        <v>373080670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986590041</v>
      </c>
      <c r="C79" s="3">
        <v>1246282648</v>
      </c>
      <c r="D79" s="3">
        <v>531127376</v>
      </c>
      <c r="E79" s="3">
        <v>531127376</v>
      </c>
      <c r="F79" s="3">
        <v>531127376</v>
      </c>
      <c r="G79" s="3">
        <v>531127376</v>
      </c>
      <c r="H79" s="3">
        <v>217787120</v>
      </c>
      <c r="I79" s="3">
        <v>531127376</v>
      </c>
      <c r="J79" s="3">
        <v>559980254</v>
      </c>
      <c r="K79" s="3">
        <v>587798672</v>
      </c>
    </row>
    <row r="80" spans="1:11" ht="12.75" hidden="1">
      <c r="A80" s="2" t="s">
        <v>67</v>
      </c>
      <c r="B80" s="3">
        <v>298578682</v>
      </c>
      <c r="C80" s="3">
        <v>552632276</v>
      </c>
      <c r="D80" s="3">
        <v>298578682</v>
      </c>
      <c r="E80" s="3">
        <v>298578682</v>
      </c>
      <c r="F80" s="3">
        <v>298578682</v>
      </c>
      <c r="G80" s="3">
        <v>298578682</v>
      </c>
      <c r="H80" s="3">
        <v>602614353</v>
      </c>
      <c r="I80" s="3">
        <v>298578682</v>
      </c>
      <c r="J80" s="3">
        <v>314701931</v>
      </c>
      <c r="K80" s="3">
        <v>332010537</v>
      </c>
    </row>
    <row r="81" spans="1:11" ht="12.75" hidden="1">
      <c r="A81" s="2" t="s">
        <v>68</v>
      </c>
      <c r="B81" s="3">
        <v>338752968</v>
      </c>
      <c r="C81" s="3">
        <v>146774293</v>
      </c>
      <c r="D81" s="3">
        <v>338752968</v>
      </c>
      <c r="E81" s="3">
        <v>338752968</v>
      </c>
      <c r="F81" s="3">
        <v>338752968</v>
      </c>
      <c r="G81" s="3">
        <v>338752968</v>
      </c>
      <c r="H81" s="3">
        <v>317490455</v>
      </c>
      <c r="I81" s="3">
        <v>338752968</v>
      </c>
      <c r="J81" s="3">
        <v>357045628</v>
      </c>
      <c r="K81" s="3">
        <v>374897915</v>
      </c>
    </row>
    <row r="82" spans="1:11" ht="12.75" hidden="1">
      <c r="A82" s="2" t="s">
        <v>69</v>
      </c>
      <c r="B82" s="3">
        <v>11303986</v>
      </c>
      <c r="C82" s="3">
        <v>158452962</v>
      </c>
      <c r="D82" s="3">
        <v>11303986</v>
      </c>
      <c r="E82" s="3">
        <v>11303986</v>
      </c>
      <c r="F82" s="3">
        <v>11303986</v>
      </c>
      <c r="G82" s="3">
        <v>11303986</v>
      </c>
      <c r="H82" s="3">
        <v>0</v>
      </c>
      <c r="I82" s="3">
        <v>11303986</v>
      </c>
      <c r="J82" s="3">
        <v>11914401</v>
      </c>
      <c r="K82" s="3">
        <v>12569693</v>
      </c>
    </row>
    <row r="83" spans="1:11" ht="12.75" hidden="1">
      <c r="A83" s="2" t="s">
        <v>70</v>
      </c>
      <c r="B83" s="3">
        <v>2281233</v>
      </c>
      <c r="C83" s="3">
        <v>903520</v>
      </c>
      <c r="D83" s="3">
        <v>115429377</v>
      </c>
      <c r="E83" s="3">
        <v>1040001</v>
      </c>
      <c r="F83" s="3">
        <v>31660000</v>
      </c>
      <c r="G83" s="3">
        <v>31660000</v>
      </c>
      <c r="H83" s="3">
        <v>61085747</v>
      </c>
      <c r="I83" s="3">
        <v>301628981</v>
      </c>
      <c r="J83" s="3">
        <v>319001674</v>
      </c>
      <c r="K83" s="3">
        <v>337634378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12286627</v>
      </c>
      <c r="C5" s="6">
        <v>14621397</v>
      </c>
      <c r="D5" s="23">
        <v>17025929</v>
      </c>
      <c r="E5" s="24">
        <v>17384000</v>
      </c>
      <c r="F5" s="6">
        <v>17384000</v>
      </c>
      <c r="G5" s="25">
        <v>17384000</v>
      </c>
      <c r="H5" s="26">
        <v>15222650</v>
      </c>
      <c r="I5" s="24">
        <v>19129000</v>
      </c>
      <c r="J5" s="6">
        <v>20468000</v>
      </c>
      <c r="K5" s="25">
        <v>21901000</v>
      </c>
    </row>
    <row r="6" spans="1:11" ht="13.5">
      <c r="A6" s="22" t="s">
        <v>18</v>
      </c>
      <c r="B6" s="6">
        <v>90495146</v>
      </c>
      <c r="C6" s="6">
        <v>112624000</v>
      </c>
      <c r="D6" s="23">
        <v>111451530</v>
      </c>
      <c r="E6" s="24">
        <v>118947000</v>
      </c>
      <c r="F6" s="6">
        <v>118947000</v>
      </c>
      <c r="G6" s="25">
        <v>118947000</v>
      </c>
      <c r="H6" s="26">
        <v>118281653</v>
      </c>
      <c r="I6" s="24">
        <v>111589000</v>
      </c>
      <c r="J6" s="6">
        <v>121795000</v>
      </c>
      <c r="K6" s="25">
        <v>132410000</v>
      </c>
    </row>
    <row r="7" spans="1:11" ht="13.5">
      <c r="A7" s="22" t="s">
        <v>19</v>
      </c>
      <c r="B7" s="6">
        <v>771849</v>
      </c>
      <c r="C7" s="6">
        <v>547003</v>
      </c>
      <c r="D7" s="23">
        <v>1404420</v>
      </c>
      <c r="E7" s="24">
        <v>954000</v>
      </c>
      <c r="F7" s="6">
        <v>954000</v>
      </c>
      <c r="G7" s="25">
        <v>954000</v>
      </c>
      <c r="H7" s="26">
        <v>831840</v>
      </c>
      <c r="I7" s="24">
        <v>821000</v>
      </c>
      <c r="J7" s="6">
        <v>865000</v>
      </c>
      <c r="K7" s="25">
        <v>913000</v>
      </c>
    </row>
    <row r="8" spans="1:11" ht="13.5">
      <c r="A8" s="22" t="s">
        <v>20</v>
      </c>
      <c r="B8" s="6">
        <v>42768745</v>
      </c>
      <c r="C8" s="6">
        <v>50346000</v>
      </c>
      <c r="D8" s="23">
        <v>111104000</v>
      </c>
      <c r="E8" s="24">
        <v>114522221</v>
      </c>
      <c r="F8" s="6">
        <v>114522221</v>
      </c>
      <c r="G8" s="25">
        <v>114522221</v>
      </c>
      <c r="H8" s="26">
        <v>113022003</v>
      </c>
      <c r="I8" s="24">
        <v>126955000</v>
      </c>
      <c r="J8" s="6">
        <v>142690000</v>
      </c>
      <c r="K8" s="25">
        <v>160049000</v>
      </c>
    </row>
    <row r="9" spans="1:11" ht="13.5">
      <c r="A9" s="22" t="s">
        <v>21</v>
      </c>
      <c r="B9" s="6">
        <v>20758505</v>
      </c>
      <c r="C9" s="6">
        <v>43015374</v>
      </c>
      <c r="D9" s="23">
        <v>13701559</v>
      </c>
      <c r="E9" s="24">
        <v>44257779</v>
      </c>
      <c r="F9" s="6">
        <v>44257779</v>
      </c>
      <c r="G9" s="25">
        <v>44257779</v>
      </c>
      <c r="H9" s="26">
        <v>31853154</v>
      </c>
      <c r="I9" s="24">
        <v>28182000</v>
      </c>
      <c r="J9" s="6">
        <v>30017000</v>
      </c>
      <c r="K9" s="25">
        <v>21555000</v>
      </c>
    </row>
    <row r="10" spans="1:11" ht="25.5">
      <c r="A10" s="27" t="s">
        <v>100</v>
      </c>
      <c r="B10" s="28">
        <f>SUM(B5:B9)</f>
        <v>167080872</v>
      </c>
      <c r="C10" s="29">
        <f aca="true" t="shared" si="0" ref="C10:K10">SUM(C5:C9)</f>
        <v>221153774</v>
      </c>
      <c r="D10" s="30">
        <f t="shared" si="0"/>
        <v>254687438</v>
      </c>
      <c r="E10" s="28">
        <f t="shared" si="0"/>
        <v>296065000</v>
      </c>
      <c r="F10" s="29">
        <f t="shared" si="0"/>
        <v>296065000</v>
      </c>
      <c r="G10" s="31">
        <f t="shared" si="0"/>
        <v>296065000</v>
      </c>
      <c r="H10" s="32">
        <f t="shared" si="0"/>
        <v>279211300</v>
      </c>
      <c r="I10" s="28">
        <f t="shared" si="0"/>
        <v>286676000</v>
      </c>
      <c r="J10" s="29">
        <f t="shared" si="0"/>
        <v>315835000</v>
      </c>
      <c r="K10" s="31">
        <f t="shared" si="0"/>
        <v>336828000</v>
      </c>
    </row>
    <row r="11" spans="1:11" ht="13.5">
      <c r="A11" s="22" t="s">
        <v>22</v>
      </c>
      <c r="B11" s="6">
        <v>89855301</v>
      </c>
      <c r="C11" s="6">
        <v>98807147</v>
      </c>
      <c r="D11" s="23">
        <v>115171841</v>
      </c>
      <c r="E11" s="24">
        <v>104514082</v>
      </c>
      <c r="F11" s="6">
        <v>104514082</v>
      </c>
      <c r="G11" s="25">
        <v>104514082</v>
      </c>
      <c r="H11" s="26">
        <v>143627675</v>
      </c>
      <c r="I11" s="24">
        <v>120700000</v>
      </c>
      <c r="J11" s="6">
        <v>128546000</v>
      </c>
      <c r="K11" s="25">
        <v>136900854</v>
      </c>
    </row>
    <row r="12" spans="1:11" ht="13.5">
      <c r="A12" s="22" t="s">
        <v>23</v>
      </c>
      <c r="B12" s="6">
        <v>3724335</v>
      </c>
      <c r="C12" s="6">
        <v>3927484</v>
      </c>
      <c r="D12" s="23">
        <v>8522405</v>
      </c>
      <c r="E12" s="24">
        <v>9462000</v>
      </c>
      <c r="F12" s="6">
        <v>9462000</v>
      </c>
      <c r="G12" s="25">
        <v>9462000</v>
      </c>
      <c r="H12" s="26">
        <v>9898254</v>
      </c>
      <c r="I12" s="24">
        <v>10460000</v>
      </c>
      <c r="J12" s="6">
        <v>11140000</v>
      </c>
      <c r="K12" s="25">
        <v>11864000</v>
      </c>
    </row>
    <row r="13" spans="1:11" ht="13.5">
      <c r="A13" s="22" t="s">
        <v>101</v>
      </c>
      <c r="B13" s="6">
        <v>27052096</v>
      </c>
      <c r="C13" s="6">
        <v>26394043</v>
      </c>
      <c r="D13" s="23">
        <v>26849089</v>
      </c>
      <c r="E13" s="24">
        <v>29500000</v>
      </c>
      <c r="F13" s="6">
        <v>29500000</v>
      </c>
      <c r="G13" s="25">
        <v>29500000</v>
      </c>
      <c r="H13" s="26">
        <v>28120309</v>
      </c>
      <c r="I13" s="24">
        <v>28500000</v>
      </c>
      <c r="J13" s="6">
        <v>30353000</v>
      </c>
      <c r="K13" s="25">
        <v>32325000</v>
      </c>
    </row>
    <row r="14" spans="1:11" ht="13.5">
      <c r="A14" s="22" t="s">
        <v>24</v>
      </c>
      <c r="B14" s="6">
        <v>3117486</v>
      </c>
      <c r="C14" s="6">
        <v>1835592</v>
      </c>
      <c r="D14" s="23">
        <v>2055667</v>
      </c>
      <c r="E14" s="24">
        <v>2040000</v>
      </c>
      <c r="F14" s="6">
        <v>2040000</v>
      </c>
      <c r="G14" s="25">
        <v>2040000</v>
      </c>
      <c r="H14" s="26">
        <v>0</v>
      </c>
      <c r="I14" s="24">
        <v>2800000</v>
      </c>
      <c r="J14" s="6">
        <v>2982000</v>
      </c>
      <c r="K14" s="25">
        <v>3176000</v>
      </c>
    </row>
    <row r="15" spans="1:11" ht="13.5">
      <c r="A15" s="22" t="s">
        <v>25</v>
      </c>
      <c r="B15" s="6">
        <v>63453988</v>
      </c>
      <c r="C15" s="6">
        <v>67563634</v>
      </c>
      <c r="D15" s="23">
        <v>85567820</v>
      </c>
      <c r="E15" s="24">
        <v>79133000</v>
      </c>
      <c r="F15" s="6">
        <v>79133000</v>
      </c>
      <c r="G15" s="25">
        <v>79133000</v>
      </c>
      <c r="H15" s="26">
        <v>92736631</v>
      </c>
      <c r="I15" s="24">
        <v>83942000</v>
      </c>
      <c r="J15" s="6">
        <v>92091000</v>
      </c>
      <c r="K15" s="25">
        <v>101037000</v>
      </c>
    </row>
    <row r="16" spans="1:11" ht="13.5">
      <c r="A16" s="33" t="s">
        <v>26</v>
      </c>
      <c r="B16" s="6">
        <v>7128572</v>
      </c>
      <c r="C16" s="6">
        <v>0</v>
      </c>
      <c r="D16" s="23">
        <v>7220096</v>
      </c>
      <c r="E16" s="24">
        <v>3500000</v>
      </c>
      <c r="F16" s="6">
        <v>3500000</v>
      </c>
      <c r="G16" s="25">
        <v>3500000</v>
      </c>
      <c r="H16" s="26">
        <v>4026484</v>
      </c>
      <c r="I16" s="24">
        <v>3686000</v>
      </c>
      <c r="J16" s="6">
        <v>3885000</v>
      </c>
      <c r="K16" s="25">
        <v>4097500</v>
      </c>
    </row>
    <row r="17" spans="1:11" ht="13.5">
      <c r="A17" s="22" t="s">
        <v>27</v>
      </c>
      <c r="B17" s="6">
        <v>48783829</v>
      </c>
      <c r="C17" s="6">
        <v>22626348</v>
      </c>
      <c r="D17" s="23">
        <v>46104754</v>
      </c>
      <c r="E17" s="24">
        <v>67917069</v>
      </c>
      <c r="F17" s="6">
        <v>67917069</v>
      </c>
      <c r="G17" s="25">
        <v>67917069</v>
      </c>
      <c r="H17" s="26">
        <v>67135892</v>
      </c>
      <c r="I17" s="24">
        <v>36588000</v>
      </c>
      <c r="J17" s="6">
        <v>46839000</v>
      </c>
      <c r="K17" s="25">
        <v>47428646</v>
      </c>
    </row>
    <row r="18" spans="1:11" ht="13.5">
      <c r="A18" s="34" t="s">
        <v>28</v>
      </c>
      <c r="B18" s="35">
        <f>SUM(B11:B17)</f>
        <v>243115607</v>
      </c>
      <c r="C18" s="36">
        <f aca="true" t="shared" si="1" ref="C18:K18">SUM(C11:C17)</f>
        <v>221154248</v>
      </c>
      <c r="D18" s="37">
        <f t="shared" si="1"/>
        <v>291491672</v>
      </c>
      <c r="E18" s="35">
        <f t="shared" si="1"/>
        <v>296066151</v>
      </c>
      <c r="F18" s="36">
        <f t="shared" si="1"/>
        <v>296066151</v>
      </c>
      <c r="G18" s="38">
        <f t="shared" si="1"/>
        <v>296066151</v>
      </c>
      <c r="H18" s="39">
        <f t="shared" si="1"/>
        <v>345545245</v>
      </c>
      <c r="I18" s="35">
        <f t="shared" si="1"/>
        <v>286676000</v>
      </c>
      <c r="J18" s="36">
        <f t="shared" si="1"/>
        <v>315836000</v>
      </c>
      <c r="K18" s="38">
        <f t="shared" si="1"/>
        <v>336829000</v>
      </c>
    </row>
    <row r="19" spans="1:11" ht="13.5">
      <c r="A19" s="34" t="s">
        <v>29</v>
      </c>
      <c r="B19" s="40">
        <f>+B10-B18</f>
        <v>-76034735</v>
      </c>
      <c r="C19" s="41">
        <f aca="true" t="shared" si="2" ref="C19:K19">+C10-C18</f>
        <v>-474</v>
      </c>
      <c r="D19" s="42">
        <f t="shared" si="2"/>
        <v>-36804234</v>
      </c>
      <c r="E19" s="40">
        <f t="shared" si="2"/>
        <v>-1151</v>
      </c>
      <c r="F19" s="41">
        <f t="shared" si="2"/>
        <v>-1151</v>
      </c>
      <c r="G19" s="43">
        <f t="shared" si="2"/>
        <v>-1151</v>
      </c>
      <c r="H19" s="44">
        <f t="shared" si="2"/>
        <v>-66333945</v>
      </c>
      <c r="I19" s="40">
        <f t="shared" si="2"/>
        <v>0</v>
      </c>
      <c r="J19" s="41">
        <f t="shared" si="2"/>
        <v>-1000</v>
      </c>
      <c r="K19" s="43">
        <f t="shared" si="2"/>
        <v>-1000</v>
      </c>
    </row>
    <row r="20" spans="1:11" ht="13.5">
      <c r="A20" s="22" t="s">
        <v>30</v>
      </c>
      <c r="B20" s="24">
        <v>11728000</v>
      </c>
      <c r="C20" s="6">
        <v>14355000</v>
      </c>
      <c r="D20" s="23">
        <v>0</v>
      </c>
      <c r="E20" s="24">
        <v>47468000</v>
      </c>
      <c r="F20" s="6">
        <v>47468000</v>
      </c>
      <c r="G20" s="25">
        <v>47468000</v>
      </c>
      <c r="H20" s="26">
        <v>38377272</v>
      </c>
      <c r="I20" s="24">
        <v>43492000</v>
      </c>
      <c r="J20" s="6">
        <v>51416000</v>
      </c>
      <c r="K20" s="25">
        <v>49665000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-64306735</v>
      </c>
      <c r="C22" s="52">
        <f aca="true" t="shared" si="3" ref="C22:K22">SUM(C19:C21)</f>
        <v>14354526</v>
      </c>
      <c r="D22" s="53">
        <f t="shared" si="3"/>
        <v>-36804234</v>
      </c>
      <c r="E22" s="51">
        <f t="shared" si="3"/>
        <v>47466849</v>
      </c>
      <c r="F22" s="52">
        <f t="shared" si="3"/>
        <v>47466849</v>
      </c>
      <c r="G22" s="54">
        <f t="shared" si="3"/>
        <v>47466849</v>
      </c>
      <c r="H22" s="55">
        <f t="shared" si="3"/>
        <v>-27956673</v>
      </c>
      <c r="I22" s="51">
        <f t="shared" si="3"/>
        <v>43492000</v>
      </c>
      <c r="J22" s="52">
        <f t="shared" si="3"/>
        <v>51415000</v>
      </c>
      <c r="K22" s="54">
        <f t="shared" si="3"/>
        <v>49664000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-64306735</v>
      </c>
      <c r="C24" s="41">
        <f aca="true" t="shared" si="4" ref="C24:K24">SUM(C22:C23)</f>
        <v>14354526</v>
      </c>
      <c r="D24" s="42">
        <f t="shared" si="4"/>
        <v>-36804234</v>
      </c>
      <c r="E24" s="40">
        <f t="shared" si="4"/>
        <v>47466849</v>
      </c>
      <c r="F24" s="41">
        <f t="shared" si="4"/>
        <v>47466849</v>
      </c>
      <c r="G24" s="43">
        <f t="shared" si="4"/>
        <v>47466849</v>
      </c>
      <c r="H24" s="44">
        <f t="shared" si="4"/>
        <v>-27956673</v>
      </c>
      <c r="I24" s="40">
        <f t="shared" si="4"/>
        <v>43492000</v>
      </c>
      <c r="J24" s="41">
        <f t="shared" si="4"/>
        <v>51415000</v>
      </c>
      <c r="K24" s="43">
        <f t="shared" si="4"/>
        <v>49664000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29450000</v>
      </c>
      <c r="C27" s="7">
        <v>17917000</v>
      </c>
      <c r="D27" s="64">
        <v>32631361</v>
      </c>
      <c r="E27" s="65">
        <v>47468000</v>
      </c>
      <c r="F27" s="7">
        <v>47468000</v>
      </c>
      <c r="G27" s="66">
        <v>47468000</v>
      </c>
      <c r="H27" s="67">
        <v>38376548</v>
      </c>
      <c r="I27" s="65">
        <v>43492000</v>
      </c>
      <c r="J27" s="7">
        <v>51416000</v>
      </c>
      <c r="K27" s="66">
        <v>49665000</v>
      </c>
    </row>
    <row r="28" spans="1:11" ht="13.5">
      <c r="A28" s="68" t="s">
        <v>30</v>
      </c>
      <c r="B28" s="6">
        <v>18943000</v>
      </c>
      <c r="C28" s="6">
        <v>14356000</v>
      </c>
      <c r="D28" s="23">
        <v>32631361</v>
      </c>
      <c r="E28" s="24">
        <v>47468000</v>
      </c>
      <c r="F28" s="6">
        <v>47468000</v>
      </c>
      <c r="G28" s="25">
        <v>47468000</v>
      </c>
      <c r="H28" s="26">
        <v>38376548</v>
      </c>
      <c r="I28" s="24">
        <v>43492000</v>
      </c>
      <c r="J28" s="6">
        <v>51416000</v>
      </c>
      <c r="K28" s="25">
        <v>49665000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10507000</v>
      </c>
      <c r="C31" s="6">
        <v>3561000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29450000</v>
      </c>
      <c r="C32" s="7">
        <f aca="true" t="shared" si="5" ref="C32:K32">SUM(C28:C31)</f>
        <v>17917000</v>
      </c>
      <c r="D32" s="64">
        <f t="shared" si="5"/>
        <v>32631361</v>
      </c>
      <c r="E32" s="65">
        <f t="shared" si="5"/>
        <v>47468000</v>
      </c>
      <c r="F32" s="7">
        <f t="shared" si="5"/>
        <v>47468000</v>
      </c>
      <c r="G32" s="66">
        <f t="shared" si="5"/>
        <v>47468000</v>
      </c>
      <c r="H32" s="67">
        <f t="shared" si="5"/>
        <v>38376548</v>
      </c>
      <c r="I32" s="65">
        <f t="shared" si="5"/>
        <v>43492000</v>
      </c>
      <c r="J32" s="7">
        <f t="shared" si="5"/>
        <v>51416000</v>
      </c>
      <c r="K32" s="66">
        <f t="shared" si="5"/>
        <v>49665000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168377529</v>
      </c>
      <c r="C35" s="6">
        <v>209549000</v>
      </c>
      <c r="D35" s="23">
        <v>277472902</v>
      </c>
      <c r="E35" s="24">
        <v>133179979</v>
      </c>
      <c r="F35" s="6">
        <v>133180008</v>
      </c>
      <c r="G35" s="25">
        <v>133180008</v>
      </c>
      <c r="H35" s="26">
        <v>265087361</v>
      </c>
      <c r="I35" s="24">
        <v>167461518</v>
      </c>
      <c r="J35" s="6">
        <v>176504397</v>
      </c>
      <c r="K35" s="25">
        <v>186212026</v>
      </c>
    </row>
    <row r="36" spans="1:11" ht="13.5">
      <c r="A36" s="22" t="s">
        <v>39</v>
      </c>
      <c r="B36" s="6">
        <v>455651289</v>
      </c>
      <c r="C36" s="6">
        <v>436872000</v>
      </c>
      <c r="D36" s="23">
        <v>457240449</v>
      </c>
      <c r="E36" s="24">
        <v>471105902</v>
      </c>
      <c r="F36" s="6">
        <v>471105992</v>
      </c>
      <c r="G36" s="25">
        <v>471105992</v>
      </c>
      <c r="H36" s="26">
        <v>452352261</v>
      </c>
      <c r="I36" s="24">
        <v>482912014</v>
      </c>
      <c r="J36" s="6">
        <v>508989264</v>
      </c>
      <c r="K36" s="25">
        <v>536983672</v>
      </c>
    </row>
    <row r="37" spans="1:11" ht="13.5">
      <c r="A37" s="22" t="s">
        <v>40</v>
      </c>
      <c r="B37" s="6">
        <v>247313059</v>
      </c>
      <c r="C37" s="6">
        <v>340441000</v>
      </c>
      <c r="D37" s="23">
        <v>447418215</v>
      </c>
      <c r="E37" s="24">
        <v>110080000</v>
      </c>
      <c r="F37" s="6">
        <v>110080000</v>
      </c>
      <c r="G37" s="25">
        <v>110080000</v>
      </c>
      <c r="H37" s="26">
        <v>463402150</v>
      </c>
      <c r="I37" s="24">
        <v>130703240</v>
      </c>
      <c r="J37" s="6">
        <v>137761609</v>
      </c>
      <c r="K37" s="25">
        <v>145338159</v>
      </c>
    </row>
    <row r="38" spans="1:11" ht="13.5">
      <c r="A38" s="22" t="s">
        <v>41</v>
      </c>
      <c r="B38" s="6">
        <v>43136843</v>
      </c>
      <c r="C38" s="6">
        <v>41467000</v>
      </c>
      <c r="D38" s="23">
        <v>30686053</v>
      </c>
      <c r="E38" s="24">
        <v>12526999</v>
      </c>
      <c r="F38" s="6">
        <v>12527000</v>
      </c>
      <c r="G38" s="25">
        <v>12527000</v>
      </c>
      <c r="H38" s="26">
        <v>26985676</v>
      </c>
      <c r="I38" s="24">
        <v>9363485</v>
      </c>
      <c r="J38" s="6">
        <v>7062709</v>
      </c>
      <c r="K38" s="25">
        <v>4769228</v>
      </c>
    </row>
    <row r="39" spans="1:11" ht="13.5">
      <c r="A39" s="22" t="s">
        <v>42</v>
      </c>
      <c r="B39" s="6">
        <v>333578916</v>
      </c>
      <c r="C39" s="6">
        <v>264513000</v>
      </c>
      <c r="D39" s="23">
        <v>256609083</v>
      </c>
      <c r="E39" s="24">
        <v>481678882</v>
      </c>
      <c r="F39" s="6">
        <v>481679000</v>
      </c>
      <c r="G39" s="25">
        <v>481679000</v>
      </c>
      <c r="H39" s="26">
        <v>227051796</v>
      </c>
      <c r="I39" s="24">
        <v>510306807</v>
      </c>
      <c r="J39" s="6">
        <v>540669343</v>
      </c>
      <c r="K39" s="25">
        <v>573088311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26182662</v>
      </c>
      <c r="C42" s="6">
        <v>29876196</v>
      </c>
      <c r="D42" s="23">
        <v>30242331</v>
      </c>
      <c r="E42" s="24">
        <v>29306977</v>
      </c>
      <c r="F42" s="6">
        <v>49881676</v>
      </c>
      <c r="G42" s="25">
        <v>49881676</v>
      </c>
      <c r="H42" s="26">
        <v>29599679</v>
      </c>
      <c r="I42" s="24">
        <v>36889570</v>
      </c>
      <c r="J42" s="6">
        <v>58938940</v>
      </c>
      <c r="K42" s="25">
        <v>57675757</v>
      </c>
    </row>
    <row r="43" spans="1:11" ht="13.5">
      <c r="A43" s="22" t="s">
        <v>45</v>
      </c>
      <c r="B43" s="6">
        <v>-20317217</v>
      </c>
      <c r="C43" s="6">
        <v>-23976692</v>
      </c>
      <c r="D43" s="23">
        <v>-25120408</v>
      </c>
      <c r="E43" s="24">
        <v>-19468000</v>
      </c>
      <c r="F43" s="6">
        <v>-19468000</v>
      </c>
      <c r="G43" s="25">
        <v>-19468000</v>
      </c>
      <c r="H43" s="26">
        <v>-20791813</v>
      </c>
      <c r="I43" s="24">
        <v>-29460000</v>
      </c>
      <c r="J43" s="6">
        <v>-51416000</v>
      </c>
      <c r="K43" s="25">
        <v>-49665000</v>
      </c>
    </row>
    <row r="44" spans="1:11" ht="13.5">
      <c r="A44" s="22" t="s">
        <v>46</v>
      </c>
      <c r="B44" s="6">
        <v>-5899112</v>
      </c>
      <c r="C44" s="6">
        <v>-6638318</v>
      </c>
      <c r="D44" s="23">
        <v>-4707803</v>
      </c>
      <c r="E44" s="24">
        <v>-10606999</v>
      </c>
      <c r="F44" s="6">
        <v>-10781999</v>
      </c>
      <c r="G44" s="25">
        <v>-10781999</v>
      </c>
      <c r="H44" s="26">
        <v>-7382268</v>
      </c>
      <c r="I44" s="24">
        <v>-7000000</v>
      </c>
      <c r="J44" s="6">
        <v>-7455000</v>
      </c>
      <c r="K44" s="25">
        <v>-7937575</v>
      </c>
    </row>
    <row r="45" spans="1:11" ht="13.5">
      <c r="A45" s="34" t="s">
        <v>47</v>
      </c>
      <c r="B45" s="7">
        <v>1523848</v>
      </c>
      <c r="C45" s="7">
        <v>784897</v>
      </c>
      <c r="D45" s="64">
        <v>1199017</v>
      </c>
      <c r="E45" s="65">
        <v>2094978</v>
      </c>
      <c r="F45" s="7">
        <v>22494678</v>
      </c>
      <c r="G45" s="66">
        <v>22494678</v>
      </c>
      <c r="H45" s="67">
        <v>2624615</v>
      </c>
      <c r="I45" s="65">
        <v>1262570</v>
      </c>
      <c r="J45" s="7">
        <v>1330510</v>
      </c>
      <c r="K45" s="66">
        <v>1403692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12460711</v>
      </c>
      <c r="C48" s="6">
        <v>12461400</v>
      </c>
      <c r="D48" s="23">
        <v>13804991</v>
      </c>
      <c r="E48" s="24">
        <v>26531979</v>
      </c>
      <c r="F48" s="6">
        <v>14032008</v>
      </c>
      <c r="G48" s="25">
        <v>14032008</v>
      </c>
      <c r="H48" s="26">
        <v>13355615</v>
      </c>
      <c r="I48" s="24">
        <v>13832661</v>
      </c>
      <c r="J48" s="6">
        <v>14579423</v>
      </c>
      <c r="K48" s="25">
        <v>15381086</v>
      </c>
    </row>
    <row r="49" spans="1:11" ht="13.5">
      <c r="A49" s="22" t="s">
        <v>50</v>
      </c>
      <c r="B49" s="6">
        <f>+B75</f>
        <v>140703563.27868336</v>
      </c>
      <c r="C49" s="6">
        <f aca="true" t="shared" si="6" ref="C49:K49">+C75</f>
        <v>88621808.63786519</v>
      </c>
      <c r="D49" s="23">
        <f t="shared" si="6"/>
        <v>133863814.77913493</v>
      </c>
      <c r="E49" s="24">
        <f t="shared" si="6"/>
        <v>59592456.51915719</v>
      </c>
      <c r="F49" s="6">
        <f t="shared" si="6"/>
        <v>51974753.98215064</v>
      </c>
      <c r="G49" s="25">
        <f t="shared" si="6"/>
        <v>51974753.98215064</v>
      </c>
      <c r="H49" s="26">
        <f t="shared" si="6"/>
        <v>201422861.3244419</v>
      </c>
      <c r="I49" s="24">
        <f t="shared" si="6"/>
        <v>61413186.95290448</v>
      </c>
      <c r="J49" s="6">
        <f t="shared" si="6"/>
        <v>59859516.556425</v>
      </c>
      <c r="K49" s="25">
        <f t="shared" si="6"/>
        <v>68556106.5424253</v>
      </c>
    </row>
    <row r="50" spans="1:11" ht="13.5">
      <c r="A50" s="34" t="s">
        <v>51</v>
      </c>
      <c r="B50" s="7">
        <f>+B48-B49</f>
        <v>-128242852.27868336</v>
      </c>
      <c r="C50" s="7">
        <f aca="true" t="shared" si="7" ref="C50:K50">+C48-C49</f>
        <v>-76160408.63786519</v>
      </c>
      <c r="D50" s="64">
        <f t="shared" si="7"/>
        <v>-120058823.77913493</v>
      </c>
      <c r="E50" s="65">
        <f t="shared" si="7"/>
        <v>-33060477.519157194</v>
      </c>
      <c r="F50" s="7">
        <f t="shared" si="7"/>
        <v>-37942745.98215064</v>
      </c>
      <c r="G50" s="66">
        <f t="shared" si="7"/>
        <v>-37942745.98215064</v>
      </c>
      <c r="H50" s="67">
        <f t="shared" si="7"/>
        <v>-188067246.3244419</v>
      </c>
      <c r="I50" s="65">
        <f t="shared" si="7"/>
        <v>-47580525.95290448</v>
      </c>
      <c r="J50" s="7">
        <f t="shared" si="7"/>
        <v>-45280093.556425</v>
      </c>
      <c r="K50" s="66">
        <f t="shared" si="7"/>
        <v>-53175020.542425305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455652000</v>
      </c>
      <c r="C53" s="6">
        <v>436871000</v>
      </c>
      <c r="D53" s="23">
        <v>457240361</v>
      </c>
      <c r="E53" s="24">
        <v>458605000</v>
      </c>
      <c r="F53" s="6">
        <v>458605000</v>
      </c>
      <c r="G53" s="25">
        <v>458605000</v>
      </c>
      <c r="H53" s="26">
        <v>502978909</v>
      </c>
      <c r="I53" s="24">
        <v>482831000</v>
      </c>
      <c r="J53" s="6">
        <v>508901000</v>
      </c>
      <c r="K53" s="25">
        <v>536890000</v>
      </c>
    </row>
    <row r="54" spans="1:11" ht="13.5">
      <c r="A54" s="22" t="s">
        <v>101</v>
      </c>
      <c r="B54" s="6">
        <v>27052096</v>
      </c>
      <c r="C54" s="6">
        <v>26394043</v>
      </c>
      <c r="D54" s="23">
        <v>26849089</v>
      </c>
      <c r="E54" s="24">
        <v>29500000</v>
      </c>
      <c r="F54" s="6">
        <v>29500000</v>
      </c>
      <c r="G54" s="25">
        <v>29500000</v>
      </c>
      <c r="H54" s="26">
        <v>28120309</v>
      </c>
      <c r="I54" s="24">
        <v>28500000</v>
      </c>
      <c r="J54" s="6">
        <v>30353000</v>
      </c>
      <c r="K54" s="25">
        <v>32325000</v>
      </c>
    </row>
    <row r="55" spans="1:11" ht="13.5">
      <c r="A55" s="22" t="s">
        <v>54</v>
      </c>
      <c r="B55" s="6">
        <v>2000000</v>
      </c>
      <c r="C55" s="6">
        <v>3561000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19008000</v>
      </c>
      <c r="J55" s="6">
        <v>24853000</v>
      </c>
      <c r="K55" s="25">
        <v>24545000</v>
      </c>
    </row>
    <row r="56" spans="1:11" ht="13.5">
      <c r="A56" s="22" t="s">
        <v>55</v>
      </c>
      <c r="B56" s="6">
        <v>14528000</v>
      </c>
      <c r="C56" s="6">
        <v>17828000</v>
      </c>
      <c r="D56" s="23">
        <v>12794000</v>
      </c>
      <c r="E56" s="24">
        <v>21858000</v>
      </c>
      <c r="F56" s="6">
        <v>21858000</v>
      </c>
      <c r="G56" s="25">
        <v>21858000</v>
      </c>
      <c r="H56" s="26">
        <v>8777044</v>
      </c>
      <c r="I56" s="24">
        <v>39302000</v>
      </c>
      <c r="J56" s="6">
        <v>41423000</v>
      </c>
      <c r="K56" s="25">
        <v>43702000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4000000</v>
      </c>
      <c r="J59" s="6">
        <v>4500000</v>
      </c>
      <c r="K59" s="25">
        <v>5000000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5200368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5904</v>
      </c>
      <c r="J63" s="92">
        <v>5904</v>
      </c>
      <c r="K63" s="93">
        <v>5904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5751</v>
      </c>
      <c r="J64" s="92">
        <v>5751</v>
      </c>
      <c r="K64" s="93">
        <v>5751</v>
      </c>
    </row>
    <row r="65" spans="1:11" ht="13.5">
      <c r="A65" s="90" t="s">
        <v>63</v>
      </c>
      <c r="B65" s="91">
        <v>9548</v>
      </c>
      <c r="C65" s="92">
        <v>1144</v>
      </c>
      <c r="D65" s="93">
        <v>1144</v>
      </c>
      <c r="E65" s="91">
        <v>1079</v>
      </c>
      <c r="F65" s="92">
        <v>1144</v>
      </c>
      <c r="G65" s="93">
        <v>1144</v>
      </c>
      <c r="H65" s="94">
        <v>1144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1.0505519503525806</v>
      </c>
      <c r="C70" s="5">
        <f aca="true" t="shared" si="8" ref="C70:K70">IF(ISERROR(C71/C72),0,(C71/C72))</f>
        <v>1.6341779728745036</v>
      </c>
      <c r="D70" s="5">
        <f t="shared" si="8"/>
        <v>1.6201867001219548</v>
      </c>
      <c r="E70" s="5">
        <f t="shared" si="8"/>
        <v>0.8287855609944439</v>
      </c>
      <c r="F70" s="5">
        <f t="shared" si="8"/>
        <v>0.9670152972808319</v>
      </c>
      <c r="G70" s="5">
        <f t="shared" si="8"/>
        <v>0.9670152972808319</v>
      </c>
      <c r="H70" s="5">
        <f t="shared" si="8"/>
        <v>1.3128893243683593</v>
      </c>
      <c r="I70" s="5">
        <f t="shared" si="8"/>
        <v>0.8382155744555332</v>
      </c>
      <c r="J70" s="5">
        <f t="shared" si="8"/>
        <v>0.9165619144234373</v>
      </c>
      <c r="K70" s="5">
        <f t="shared" si="8"/>
        <v>0.8341464784700978</v>
      </c>
    </row>
    <row r="71" spans="1:11" ht="12.75" hidden="1">
      <c r="A71" s="1" t="s">
        <v>107</v>
      </c>
      <c r="B71" s="1">
        <f>+B83</f>
        <v>129785480</v>
      </c>
      <c r="C71" s="1">
        <f aca="true" t="shared" si="9" ref="C71:K71">+C83</f>
        <v>225943066</v>
      </c>
      <c r="D71" s="1">
        <f t="shared" si="9"/>
        <v>230356554</v>
      </c>
      <c r="E71" s="1">
        <f t="shared" si="9"/>
        <v>122319449</v>
      </c>
      <c r="F71" s="1">
        <f t="shared" si="9"/>
        <v>142720607</v>
      </c>
      <c r="G71" s="1">
        <f t="shared" si="9"/>
        <v>142720607</v>
      </c>
      <c r="H71" s="1">
        <f t="shared" si="9"/>
        <v>217096040</v>
      </c>
      <c r="I71" s="1">
        <f t="shared" si="9"/>
        <v>119351001</v>
      </c>
      <c r="J71" s="1">
        <f t="shared" si="9"/>
        <v>141848955</v>
      </c>
      <c r="K71" s="1">
        <f t="shared" si="9"/>
        <v>139883862</v>
      </c>
    </row>
    <row r="72" spans="1:11" ht="12.75" hidden="1">
      <c r="A72" s="1" t="s">
        <v>108</v>
      </c>
      <c r="B72" s="1">
        <f>+B77</f>
        <v>123540278</v>
      </c>
      <c r="C72" s="1">
        <f aca="true" t="shared" si="10" ref="C72:K72">+C77</f>
        <v>138260991</v>
      </c>
      <c r="D72" s="1">
        <f t="shared" si="10"/>
        <v>142179018</v>
      </c>
      <c r="E72" s="1">
        <f t="shared" si="10"/>
        <v>147588779</v>
      </c>
      <c r="F72" s="1">
        <f t="shared" si="10"/>
        <v>147588779</v>
      </c>
      <c r="G72" s="1">
        <f t="shared" si="10"/>
        <v>147588779</v>
      </c>
      <c r="H72" s="1">
        <f t="shared" si="10"/>
        <v>165357457</v>
      </c>
      <c r="I72" s="1">
        <f t="shared" si="10"/>
        <v>142387000</v>
      </c>
      <c r="J72" s="1">
        <f t="shared" si="10"/>
        <v>154762000</v>
      </c>
      <c r="K72" s="1">
        <f t="shared" si="10"/>
        <v>167697000</v>
      </c>
    </row>
    <row r="73" spans="1:11" ht="12.75" hidden="1">
      <c r="A73" s="1" t="s">
        <v>109</v>
      </c>
      <c r="B73" s="1">
        <f>+B74</f>
        <v>92436086.66666664</v>
      </c>
      <c r="C73" s="1">
        <f aca="true" t="shared" si="11" ref="C73:K73">+(C78+C80+C81+C82)-(B78+B80+B81+B82)</f>
        <v>50918144</v>
      </c>
      <c r="D73" s="1">
        <f t="shared" si="11"/>
        <v>66542200</v>
      </c>
      <c r="E73" s="1">
        <f t="shared" si="11"/>
        <v>-166941400</v>
      </c>
      <c r="F73" s="1">
        <f>+(F78+F80+F81+F82)-(D78+D80+D81+D82)</f>
        <v>-166941400</v>
      </c>
      <c r="G73" s="1">
        <f>+(G78+G80+G81+G82)-(D78+D80+D81+D82)</f>
        <v>-166941400</v>
      </c>
      <c r="H73" s="1">
        <f>+(H78+H80+H81+H82)-(D78+D80+D81+D82)</f>
        <v>-6740417</v>
      </c>
      <c r="I73" s="1">
        <f>+(I78+I80+I81+I82)-(E78+E80+E81+E82)</f>
        <v>31086790</v>
      </c>
      <c r="J73" s="1">
        <f t="shared" si="11"/>
        <v>4654731</v>
      </c>
      <c r="K73" s="1">
        <f t="shared" si="11"/>
        <v>4996871</v>
      </c>
    </row>
    <row r="74" spans="1:11" ht="12.75" hidden="1">
      <c r="A74" s="1" t="s">
        <v>110</v>
      </c>
      <c r="B74" s="1">
        <f>+TREND(C74:E74)</f>
        <v>92436086.66666664</v>
      </c>
      <c r="C74" s="1">
        <f>+C73</f>
        <v>50918144</v>
      </c>
      <c r="D74" s="1">
        <f aca="true" t="shared" si="12" ref="D74:K74">+D73</f>
        <v>66542200</v>
      </c>
      <c r="E74" s="1">
        <f t="shared" si="12"/>
        <v>-166941400</v>
      </c>
      <c r="F74" s="1">
        <f t="shared" si="12"/>
        <v>-166941400</v>
      </c>
      <c r="G74" s="1">
        <f t="shared" si="12"/>
        <v>-166941400</v>
      </c>
      <c r="H74" s="1">
        <f t="shared" si="12"/>
        <v>-6740417</v>
      </c>
      <c r="I74" s="1">
        <f t="shared" si="12"/>
        <v>31086790</v>
      </c>
      <c r="J74" s="1">
        <f t="shared" si="12"/>
        <v>4654731</v>
      </c>
      <c r="K74" s="1">
        <f t="shared" si="12"/>
        <v>4996871</v>
      </c>
    </row>
    <row r="75" spans="1:11" ht="12.75" hidden="1">
      <c r="A75" s="1" t="s">
        <v>111</v>
      </c>
      <c r="B75" s="1">
        <f>+B84-(((B80+B81+B78)*B70)-B79)</f>
        <v>140703563.27868336</v>
      </c>
      <c r="C75" s="1">
        <f aca="true" t="shared" si="13" ref="C75:K75">+C84-(((C80+C81+C78)*C70)-C79)</f>
        <v>88621808.63786519</v>
      </c>
      <c r="D75" s="1">
        <f t="shared" si="13"/>
        <v>133863814.77913493</v>
      </c>
      <c r="E75" s="1">
        <f t="shared" si="13"/>
        <v>59592456.51915719</v>
      </c>
      <c r="F75" s="1">
        <f t="shared" si="13"/>
        <v>51974753.98215064</v>
      </c>
      <c r="G75" s="1">
        <f t="shared" si="13"/>
        <v>51974753.98215064</v>
      </c>
      <c r="H75" s="1">
        <f t="shared" si="13"/>
        <v>201422861.3244419</v>
      </c>
      <c r="I75" s="1">
        <f t="shared" si="13"/>
        <v>61413186.95290448</v>
      </c>
      <c r="J75" s="1">
        <f t="shared" si="13"/>
        <v>59859516.556425</v>
      </c>
      <c r="K75" s="1">
        <f t="shared" si="13"/>
        <v>68556106.5424253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123540278</v>
      </c>
      <c r="C77" s="3">
        <v>138260991</v>
      </c>
      <c r="D77" s="3">
        <v>142179018</v>
      </c>
      <c r="E77" s="3">
        <v>147588779</v>
      </c>
      <c r="F77" s="3">
        <v>147588779</v>
      </c>
      <c r="G77" s="3">
        <v>147588779</v>
      </c>
      <c r="H77" s="3">
        <v>165357457</v>
      </c>
      <c r="I77" s="3">
        <v>142387000</v>
      </c>
      <c r="J77" s="3">
        <v>154762000</v>
      </c>
      <c r="K77" s="3">
        <v>167697000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233525331</v>
      </c>
      <c r="C79" s="3">
        <v>326359000</v>
      </c>
      <c r="D79" s="3">
        <v>425888108</v>
      </c>
      <c r="E79" s="3">
        <v>105187000</v>
      </c>
      <c r="F79" s="3">
        <v>105187000</v>
      </c>
      <c r="G79" s="3">
        <v>105187000</v>
      </c>
      <c r="H79" s="3">
        <v>450404970</v>
      </c>
      <c r="I79" s="3">
        <v>110761911</v>
      </c>
      <c r="J79" s="3">
        <v>116743054</v>
      </c>
      <c r="K79" s="3">
        <v>123163922</v>
      </c>
    </row>
    <row r="80" spans="1:11" ht="12.75" hidden="1">
      <c r="A80" s="2" t="s">
        <v>67</v>
      </c>
      <c r="B80" s="3">
        <v>6915263</v>
      </c>
      <c r="C80" s="3">
        <v>8358400</v>
      </c>
      <c r="D80" s="3">
        <v>9596969</v>
      </c>
      <c r="E80" s="3">
        <v>12496000</v>
      </c>
      <c r="F80" s="3">
        <v>12496000</v>
      </c>
      <c r="G80" s="3">
        <v>12496000</v>
      </c>
      <c r="H80" s="3">
        <v>9903585</v>
      </c>
      <c r="I80" s="3">
        <v>13158288</v>
      </c>
      <c r="J80" s="3">
        <v>13868836</v>
      </c>
      <c r="K80" s="3">
        <v>14631622</v>
      </c>
    </row>
    <row r="81" spans="1:11" ht="12.75" hidden="1">
      <c r="A81" s="2" t="s">
        <v>68</v>
      </c>
      <c r="B81" s="3">
        <v>89395793</v>
      </c>
      <c r="C81" s="3">
        <v>140957400</v>
      </c>
      <c r="D81" s="3">
        <v>186600765</v>
      </c>
      <c r="E81" s="3">
        <v>42613000</v>
      </c>
      <c r="F81" s="3">
        <v>42613000</v>
      </c>
      <c r="G81" s="3">
        <v>42613000</v>
      </c>
      <c r="H81" s="3">
        <v>179800988</v>
      </c>
      <c r="I81" s="3">
        <v>45814502</v>
      </c>
      <c r="J81" s="3">
        <v>48288685</v>
      </c>
      <c r="K81" s="3">
        <v>50944770</v>
      </c>
    </row>
    <row r="82" spans="1:11" ht="12.75" hidden="1">
      <c r="A82" s="2" t="s">
        <v>69</v>
      </c>
      <c r="B82" s="3">
        <v>8279000</v>
      </c>
      <c r="C82" s="3">
        <v>6192400</v>
      </c>
      <c r="D82" s="3">
        <v>25852666</v>
      </c>
      <c r="E82" s="3">
        <v>0</v>
      </c>
      <c r="F82" s="3">
        <v>0</v>
      </c>
      <c r="G82" s="3">
        <v>0</v>
      </c>
      <c r="H82" s="3">
        <v>25605410</v>
      </c>
      <c r="I82" s="3">
        <v>27223000</v>
      </c>
      <c r="J82" s="3">
        <v>28693000</v>
      </c>
      <c r="K82" s="3">
        <v>30271000</v>
      </c>
    </row>
    <row r="83" spans="1:11" ht="12.75" hidden="1">
      <c r="A83" s="2" t="s">
        <v>70</v>
      </c>
      <c r="B83" s="3">
        <v>129785480</v>
      </c>
      <c r="C83" s="3">
        <v>225943066</v>
      </c>
      <c r="D83" s="3">
        <v>230356554</v>
      </c>
      <c r="E83" s="3">
        <v>122319449</v>
      </c>
      <c r="F83" s="3">
        <v>142720607</v>
      </c>
      <c r="G83" s="3">
        <v>142720607</v>
      </c>
      <c r="H83" s="3">
        <v>217096040</v>
      </c>
      <c r="I83" s="3">
        <v>119351001</v>
      </c>
      <c r="J83" s="3">
        <v>141848955</v>
      </c>
      <c r="K83" s="3">
        <v>139883862</v>
      </c>
    </row>
    <row r="84" spans="1:11" ht="12.75" hidden="1">
      <c r="A84" s="2" t="s">
        <v>71</v>
      </c>
      <c r="B84" s="3">
        <v>8358000</v>
      </c>
      <c r="C84" s="3">
        <v>6271400</v>
      </c>
      <c r="D84" s="3">
        <v>25852666</v>
      </c>
      <c r="E84" s="3">
        <v>79000</v>
      </c>
      <c r="F84" s="3">
        <v>79000</v>
      </c>
      <c r="G84" s="3">
        <v>79000</v>
      </c>
      <c r="H84" s="3">
        <v>79000</v>
      </c>
      <c r="I84" s="3">
        <v>83187</v>
      </c>
      <c r="J84" s="3">
        <v>87679</v>
      </c>
      <c r="K84" s="3">
        <v>92501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25000000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41711945</v>
      </c>
      <c r="C5" s="6">
        <v>46877998</v>
      </c>
      <c r="D5" s="23">
        <v>44111344</v>
      </c>
      <c r="E5" s="24">
        <v>83228150</v>
      </c>
      <c r="F5" s="6">
        <v>46931603</v>
      </c>
      <c r="G5" s="25">
        <v>46931603</v>
      </c>
      <c r="H5" s="26">
        <v>53944</v>
      </c>
      <c r="I5" s="24">
        <v>70694979</v>
      </c>
      <c r="J5" s="6">
        <v>74795288</v>
      </c>
      <c r="K5" s="25">
        <v>78909029</v>
      </c>
    </row>
    <row r="6" spans="1:11" ht="13.5">
      <c r="A6" s="22" t="s">
        <v>18</v>
      </c>
      <c r="B6" s="6">
        <v>46995000</v>
      </c>
      <c r="C6" s="6">
        <v>50566078</v>
      </c>
      <c r="D6" s="23">
        <v>43271129</v>
      </c>
      <c r="E6" s="24">
        <v>72155297</v>
      </c>
      <c r="F6" s="6">
        <v>51407441</v>
      </c>
      <c r="G6" s="25">
        <v>51407441</v>
      </c>
      <c r="H6" s="26">
        <v>46445021</v>
      </c>
      <c r="I6" s="24">
        <v>52749560</v>
      </c>
      <c r="J6" s="6">
        <v>53537169</v>
      </c>
      <c r="K6" s="25">
        <v>56481713</v>
      </c>
    </row>
    <row r="7" spans="1:11" ht="13.5">
      <c r="A7" s="22" t="s">
        <v>19</v>
      </c>
      <c r="B7" s="6">
        <v>18312539</v>
      </c>
      <c r="C7" s="6">
        <v>24016073</v>
      </c>
      <c r="D7" s="23">
        <v>29839093</v>
      </c>
      <c r="E7" s="24">
        <v>38000000</v>
      </c>
      <c r="F7" s="6">
        <v>40000000</v>
      </c>
      <c r="G7" s="25">
        <v>40000000</v>
      </c>
      <c r="H7" s="26">
        <v>28808243</v>
      </c>
      <c r="I7" s="24">
        <v>50000000</v>
      </c>
      <c r="J7" s="6">
        <v>51946169</v>
      </c>
      <c r="K7" s="25">
        <v>28803208</v>
      </c>
    </row>
    <row r="8" spans="1:11" ht="13.5">
      <c r="A8" s="22" t="s">
        <v>20</v>
      </c>
      <c r="B8" s="6">
        <v>346104234</v>
      </c>
      <c r="C8" s="6">
        <v>501426532</v>
      </c>
      <c r="D8" s="23">
        <v>419627001</v>
      </c>
      <c r="E8" s="24">
        <v>408233000</v>
      </c>
      <c r="F8" s="6">
        <v>393323000</v>
      </c>
      <c r="G8" s="25">
        <v>393323000</v>
      </c>
      <c r="H8" s="26">
        <v>393323000</v>
      </c>
      <c r="I8" s="24">
        <v>435845400</v>
      </c>
      <c r="J8" s="6">
        <v>464279000</v>
      </c>
      <c r="K8" s="25">
        <v>501887000</v>
      </c>
    </row>
    <row r="9" spans="1:11" ht="13.5">
      <c r="A9" s="22" t="s">
        <v>21</v>
      </c>
      <c r="B9" s="6">
        <v>158847779</v>
      </c>
      <c r="C9" s="6">
        <v>56209798</v>
      </c>
      <c r="D9" s="23">
        <v>49916783</v>
      </c>
      <c r="E9" s="24">
        <v>181163274</v>
      </c>
      <c r="F9" s="6">
        <v>181195675</v>
      </c>
      <c r="G9" s="25">
        <v>181195675</v>
      </c>
      <c r="H9" s="26">
        <v>84920372</v>
      </c>
      <c r="I9" s="24">
        <v>97617000</v>
      </c>
      <c r="J9" s="6">
        <v>99700595</v>
      </c>
      <c r="K9" s="25">
        <v>109572602</v>
      </c>
    </row>
    <row r="10" spans="1:11" ht="25.5">
      <c r="A10" s="27" t="s">
        <v>100</v>
      </c>
      <c r="B10" s="28">
        <f>SUM(B5:B9)</f>
        <v>611971497</v>
      </c>
      <c r="C10" s="29">
        <f aca="true" t="shared" si="0" ref="C10:K10">SUM(C5:C9)</f>
        <v>679096479</v>
      </c>
      <c r="D10" s="30">
        <f t="shared" si="0"/>
        <v>586765350</v>
      </c>
      <c r="E10" s="28">
        <f t="shared" si="0"/>
        <v>782779721</v>
      </c>
      <c r="F10" s="29">
        <f t="shared" si="0"/>
        <v>712857719</v>
      </c>
      <c r="G10" s="31">
        <f t="shared" si="0"/>
        <v>712857719</v>
      </c>
      <c r="H10" s="32">
        <f t="shared" si="0"/>
        <v>553550580</v>
      </c>
      <c r="I10" s="28">
        <f t="shared" si="0"/>
        <v>706906939</v>
      </c>
      <c r="J10" s="29">
        <f t="shared" si="0"/>
        <v>744258221</v>
      </c>
      <c r="K10" s="31">
        <f t="shared" si="0"/>
        <v>775653552</v>
      </c>
    </row>
    <row r="11" spans="1:11" ht="13.5">
      <c r="A11" s="22" t="s">
        <v>22</v>
      </c>
      <c r="B11" s="6">
        <v>193056760</v>
      </c>
      <c r="C11" s="6">
        <v>201571622</v>
      </c>
      <c r="D11" s="23">
        <v>227164055</v>
      </c>
      <c r="E11" s="24">
        <v>266532765</v>
      </c>
      <c r="F11" s="6">
        <v>237449293</v>
      </c>
      <c r="G11" s="25">
        <v>237449293</v>
      </c>
      <c r="H11" s="26">
        <v>244072854</v>
      </c>
      <c r="I11" s="24">
        <v>268452377</v>
      </c>
      <c r="J11" s="6">
        <v>284167316</v>
      </c>
      <c r="K11" s="25">
        <v>299376565</v>
      </c>
    </row>
    <row r="12" spans="1:11" ht="13.5">
      <c r="A12" s="22" t="s">
        <v>23</v>
      </c>
      <c r="B12" s="6">
        <v>23474221</v>
      </c>
      <c r="C12" s="6">
        <v>24818390</v>
      </c>
      <c r="D12" s="23">
        <v>25766966</v>
      </c>
      <c r="E12" s="24">
        <v>27603707</v>
      </c>
      <c r="F12" s="6">
        <v>29784287</v>
      </c>
      <c r="G12" s="25">
        <v>29784287</v>
      </c>
      <c r="H12" s="26">
        <v>28282852</v>
      </c>
      <c r="I12" s="24">
        <v>31545091</v>
      </c>
      <c r="J12" s="6">
        <v>33280071</v>
      </c>
      <c r="K12" s="25">
        <v>35110475</v>
      </c>
    </row>
    <row r="13" spans="1:11" ht="13.5">
      <c r="A13" s="22" t="s">
        <v>101</v>
      </c>
      <c r="B13" s="6">
        <v>60056195</v>
      </c>
      <c r="C13" s="6">
        <v>447400413</v>
      </c>
      <c r="D13" s="23">
        <v>46344578</v>
      </c>
      <c r="E13" s="24">
        <v>53379313</v>
      </c>
      <c r="F13" s="6">
        <v>53379313</v>
      </c>
      <c r="G13" s="25">
        <v>53379313</v>
      </c>
      <c r="H13" s="26">
        <v>48669718</v>
      </c>
      <c r="I13" s="24">
        <v>50000000</v>
      </c>
      <c r="J13" s="6">
        <v>52470220</v>
      </c>
      <c r="K13" s="25">
        <v>55175584</v>
      </c>
    </row>
    <row r="14" spans="1:11" ht="13.5">
      <c r="A14" s="22" t="s">
        <v>24</v>
      </c>
      <c r="B14" s="6">
        <v>2698296</v>
      </c>
      <c r="C14" s="6">
        <v>877980</v>
      </c>
      <c r="D14" s="23">
        <v>557526</v>
      </c>
      <c r="E14" s="24">
        <v>636000</v>
      </c>
      <c r="F14" s="6">
        <v>636000</v>
      </c>
      <c r="G14" s="25">
        <v>636000</v>
      </c>
      <c r="H14" s="26">
        <v>225030</v>
      </c>
      <c r="I14" s="24">
        <v>660000</v>
      </c>
      <c r="J14" s="6">
        <v>696300</v>
      </c>
      <c r="K14" s="25">
        <v>734597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346571869</v>
      </c>
      <c r="C17" s="6">
        <v>242378834</v>
      </c>
      <c r="D17" s="23">
        <v>263525944</v>
      </c>
      <c r="E17" s="24">
        <v>283736938</v>
      </c>
      <c r="F17" s="6">
        <v>275364826</v>
      </c>
      <c r="G17" s="25">
        <v>275364826</v>
      </c>
      <c r="H17" s="26">
        <v>254539168</v>
      </c>
      <c r="I17" s="24">
        <v>268594191</v>
      </c>
      <c r="J17" s="6">
        <v>281687315</v>
      </c>
      <c r="K17" s="25">
        <v>292605676</v>
      </c>
    </row>
    <row r="18" spans="1:11" ht="13.5">
      <c r="A18" s="34" t="s">
        <v>28</v>
      </c>
      <c r="B18" s="35">
        <f>SUM(B11:B17)</f>
        <v>625857341</v>
      </c>
      <c r="C18" s="36">
        <f aca="true" t="shared" si="1" ref="C18:K18">SUM(C11:C17)</f>
        <v>917047239</v>
      </c>
      <c r="D18" s="37">
        <f t="shared" si="1"/>
        <v>563359069</v>
      </c>
      <c r="E18" s="35">
        <f t="shared" si="1"/>
        <v>631888723</v>
      </c>
      <c r="F18" s="36">
        <f t="shared" si="1"/>
        <v>596613719</v>
      </c>
      <c r="G18" s="38">
        <f t="shared" si="1"/>
        <v>596613719</v>
      </c>
      <c r="H18" s="39">
        <f t="shared" si="1"/>
        <v>575789622</v>
      </c>
      <c r="I18" s="35">
        <f t="shared" si="1"/>
        <v>619251659</v>
      </c>
      <c r="J18" s="36">
        <f t="shared" si="1"/>
        <v>652301222</v>
      </c>
      <c r="K18" s="38">
        <f t="shared" si="1"/>
        <v>683002897</v>
      </c>
    </row>
    <row r="19" spans="1:11" ht="13.5">
      <c r="A19" s="34" t="s">
        <v>29</v>
      </c>
      <c r="B19" s="40">
        <f>+B10-B18</f>
        <v>-13885844</v>
      </c>
      <c r="C19" s="41">
        <f aca="true" t="shared" si="2" ref="C19:K19">+C10-C18</f>
        <v>-237950760</v>
      </c>
      <c r="D19" s="42">
        <f t="shared" si="2"/>
        <v>23406281</v>
      </c>
      <c r="E19" s="40">
        <f t="shared" si="2"/>
        <v>150890998</v>
      </c>
      <c r="F19" s="41">
        <f t="shared" si="2"/>
        <v>116244000</v>
      </c>
      <c r="G19" s="43">
        <f t="shared" si="2"/>
        <v>116244000</v>
      </c>
      <c r="H19" s="44">
        <f t="shared" si="2"/>
        <v>-22239042</v>
      </c>
      <c r="I19" s="40">
        <f t="shared" si="2"/>
        <v>87655280</v>
      </c>
      <c r="J19" s="41">
        <f t="shared" si="2"/>
        <v>91956999</v>
      </c>
      <c r="K19" s="43">
        <f t="shared" si="2"/>
        <v>92650655</v>
      </c>
    </row>
    <row r="20" spans="1:11" ht="13.5">
      <c r="A20" s="22" t="s">
        <v>30</v>
      </c>
      <c r="B20" s="24">
        <v>174264195</v>
      </c>
      <c r="C20" s="6">
        <v>125084263</v>
      </c>
      <c r="D20" s="23">
        <v>109602252</v>
      </c>
      <c r="E20" s="24">
        <v>101159000</v>
      </c>
      <c r="F20" s="6">
        <v>101159000</v>
      </c>
      <c r="G20" s="25">
        <v>101159000</v>
      </c>
      <c r="H20" s="26">
        <v>121159000</v>
      </c>
      <c r="I20" s="24">
        <v>114323000</v>
      </c>
      <c r="J20" s="6">
        <v>99383000</v>
      </c>
      <c r="K20" s="25">
        <v>105079000</v>
      </c>
    </row>
    <row r="21" spans="1:11" ht="13.5">
      <c r="A21" s="22" t="s">
        <v>102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103</v>
      </c>
      <c r="B22" s="51">
        <f>SUM(B19:B21)</f>
        <v>160378351</v>
      </c>
      <c r="C22" s="52">
        <f aca="true" t="shared" si="3" ref="C22:K22">SUM(C19:C21)</f>
        <v>-112866497</v>
      </c>
      <c r="D22" s="53">
        <f t="shared" si="3"/>
        <v>133008533</v>
      </c>
      <c r="E22" s="51">
        <f t="shared" si="3"/>
        <v>252049998</v>
      </c>
      <c r="F22" s="52">
        <f t="shared" si="3"/>
        <v>217403000</v>
      </c>
      <c r="G22" s="54">
        <f t="shared" si="3"/>
        <v>217403000</v>
      </c>
      <c r="H22" s="55">
        <f t="shared" si="3"/>
        <v>98919958</v>
      </c>
      <c r="I22" s="51">
        <f t="shared" si="3"/>
        <v>201978280</v>
      </c>
      <c r="J22" s="52">
        <f t="shared" si="3"/>
        <v>191339999</v>
      </c>
      <c r="K22" s="54">
        <f t="shared" si="3"/>
        <v>197729655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160378351</v>
      </c>
      <c r="C24" s="41">
        <f aca="true" t="shared" si="4" ref="C24:K24">SUM(C22:C23)</f>
        <v>-112866497</v>
      </c>
      <c r="D24" s="42">
        <f t="shared" si="4"/>
        <v>133008533</v>
      </c>
      <c r="E24" s="40">
        <f t="shared" si="4"/>
        <v>252049998</v>
      </c>
      <c r="F24" s="41">
        <f t="shared" si="4"/>
        <v>217403000</v>
      </c>
      <c r="G24" s="43">
        <f t="shared" si="4"/>
        <v>217403000</v>
      </c>
      <c r="H24" s="44">
        <f t="shared" si="4"/>
        <v>98919958</v>
      </c>
      <c r="I24" s="40">
        <f t="shared" si="4"/>
        <v>201978280</v>
      </c>
      <c r="J24" s="41">
        <f t="shared" si="4"/>
        <v>191339999</v>
      </c>
      <c r="K24" s="43">
        <f t="shared" si="4"/>
        <v>197729655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104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246787080</v>
      </c>
      <c r="C27" s="7">
        <v>262258967</v>
      </c>
      <c r="D27" s="64">
        <v>180287111</v>
      </c>
      <c r="E27" s="65">
        <v>252050000</v>
      </c>
      <c r="F27" s="7">
        <v>217403000</v>
      </c>
      <c r="G27" s="66">
        <v>217403000</v>
      </c>
      <c r="H27" s="67">
        <v>166502858</v>
      </c>
      <c r="I27" s="65">
        <v>201978279</v>
      </c>
      <c r="J27" s="7">
        <v>191340000</v>
      </c>
      <c r="K27" s="66">
        <v>197729656</v>
      </c>
    </row>
    <row r="28" spans="1:11" ht="13.5">
      <c r="A28" s="68" t="s">
        <v>30</v>
      </c>
      <c r="B28" s="6">
        <v>174265118</v>
      </c>
      <c r="C28" s="6">
        <v>252799866</v>
      </c>
      <c r="D28" s="23">
        <v>109602252</v>
      </c>
      <c r="E28" s="24">
        <v>101159000</v>
      </c>
      <c r="F28" s="6">
        <v>101159000</v>
      </c>
      <c r="G28" s="25">
        <v>101159000</v>
      </c>
      <c r="H28" s="26">
        <v>137960823</v>
      </c>
      <c r="I28" s="24">
        <v>114323000</v>
      </c>
      <c r="J28" s="6">
        <v>99383000</v>
      </c>
      <c r="K28" s="25">
        <v>105079000</v>
      </c>
    </row>
    <row r="29" spans="1:11" ht="13.5">
      <c r="A29" s="22" t="s">
        <v>105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72521962</v>
      </c>
      <c r="C31" s="6">
        <v>9459101</v>
      </c>
      <c r="D31" s="23">
        <v>70684859</v>
      </c>
      <c r="E31" s="24">
        <v>150891000</v>
      </c>
      <c r="F31" s="6">
        <v>116244000</v>
      </c>
      <c r="G31" s="25">
        <v>116244000</v>
      </c>
      <c r="H31" s="26">
        <v>28542035</v>
      </c>
      <c r="I31" s="24">
        <v>87655279</v>
      </c>
      <c r="J31" s="6">
        <v>91957000</v>
      </c>
      <c r="K31" s="25">
        <v>92650656</v>
      </c>
    </row>
    <row r="32" spans="1:11" ht="13.5">
      <c r="A32" s="34" t="s">
        <v>36</v>
      </c>
      <c r="B32" s="7">
        <f>SUM(B28:B31)</f>
        <v>246787080</v>
      </c>
      <c r="C32" s="7">
        <f aca="true" t="shared" si="5" ref="C32:K32">SUM(C28:C31)</f>
        <v>262258967</v>
      </c>
      <c r="D32" s="64">
        <f t="shared" si="5"/>
        <v>180287111</v>
      </c>
      <c r="E32" s="65">
        <f t="shared" si="5"/>
        <v>252050000</v>
      </c>
      <c r="F32" s="7">
        <f t="shared" si="5"/>
        <v>217403000</v>
      </c>
      <c r="G32" s="66">
        <f t="shared" si="5"/>
        <v>217403000</v>
      </c>
      <c r="H32" s="67">
        <f t="shared" si="5"/>
        <v>166502858</v>
      </c>
      <c r="I32" s="65">
        <f t="shared" si="5"/>
        <v>201978279</v>
      </c>
      <c r="J32" s="7">
        <f t="shared" si="5"/>
        <v>191340000</v>
      </c>
      <c r="K32" s="66">
        <f t="shared" si="5"/>
        <v>197729656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462703358</v>
      </c>
      <c r="C35" s="6">
        <v>514526201</v>
      </c>
      <c r="D35" s="23">
        <v>562100224</v>
      </c>
      <c r="E35" s="24">
        <v>608991975</v>
      </c>
      <c r="F35" s="6">
        <v>608991975</v>
      </c>
      <c r="G35" s="25">
        <v>608991975</v>
      </c>
      <c r="H35" s="26">
        <v>564281289</v>
      </c>
      <c r="I35" s="24">
        <v>716041608</v>
      </c>
      <c r="J35" s="6">
        <v>784820354</v>
      </c>
      <c r="K35" s="25">
        <v>860748060</v>
      </c>
    </row>
    <row r="36" spans="1:11" ht="13.5">
      <c r="A36" s="22" t="s">
        <v>39</v>
      </c>
      <c r="B36" s="6">
        <v>1251732000</v>
      </c>
      <c r="C36" s="6">
        <v>1587285911</v>
      </c>
      <c r="D36" s="23">
        <v>1458150534</v>
      </c>
      <c r="E36" s="24">
        <v>1983849304</v>
      </c>
      <c r="F36" s="6">
        <v>1983849304</v>
      </c>
      <c r="G36" s="25">
        <v>1983849304</v>
      </c>
      <c r="H36" s="26">
        <v>1571783948</v>
      </c>
      <c r="I36" s="24">
        <v>2154659983</v>
      </c>
      <c r="J36" s="6">
        <v>2343029763</v>
      </c>
      <c r="K36" s="25">
        <v>2534654057</v>
      </c>
    </row>
    <row r="37" spans="1:11" ht="13.5">
      <c r="A37" s="22" t="s">
        <v>40</v>
      </c>
      <c r="B37" s="6">
        <v>108549371</v>
      </c>
      <c r="C37" s="6">
        <v>131284109</v>
      </c>
      <c r="D37" s="23">
        <v>109641085</v>
      </c>
      <c r="E37" s="24">
        <v>52532388</v>
      </c>
      <c r="F37" s="6">
        <v>52532388</v>
      </c>
      <c r="G37" s="25">
        <v>52532388</v>
      </c>
      <c r="H37" s="26">
        <v>122578187</v>
      </c>
      <c r="I37" s="24">
        <v>91190078</v>
      </c>
      <c r="J37" s="6">
        <v>91241562</v>
      </c>
      <c r="K37" s="25">
        <v>91295724</v>
      </c>
    </row>
    <row r="38" spans="1:11" ht="13.5">
      <c r="A38" s="22" t="s">
        <v>41</v>
      </c>
      <c r="B38" s="6">
        <v>20417987</v>
      </c>
      <c r="C38" s="6">
        <v>23892505</v>
      </c>
      <c r="D38" s="23">
        <v>27734526</v>
      </c>
      <c r="E38" s="24">
        <v>21560117</v>
      </c>
      <c r="F38" s="6">
        <v>21560117</v>
      </c>
      <c r="G38" s="25">
        <v>21560117</v>
      </c>
      <c r="H38" s="26">
        <v>27556772</v>
      </c>
      <c r="I38" s="24">
        <v>22025716</v>
      </c>
      <c r="J38" s="6">
        <v>23171053</v>
      </c>
      <c r="K38" s="25">
        <v>24375948</v>
      </c>
    </row>
    <row r="39" spans="1:11" ht="13.5">
      <c r="A39" s="22" t="s">
        <v>42</v>
      </c>
      <c r="B39" s="6">
        <v>1585468000</v>
      </c>
      <c r="C39" s="6">
        <v>1946635498</v>
      </c>
      <c r="D39" s="23">
        <v>1882875147</v>
      </c>
      <c r="E39" s="24">
        <v>2518748774</v>
      </c>
      <c r="F39" s="6">
        <v>2518748774</v>
      </c>
      <c r="G39" s="25">
        <v>2518748774</v>
      </c>
      <c r="H39" s="26">
        <v>1985930278</v>
      </c>
      <c r="I39" s="24">
        <v>2757485797</v>
      </c>
      <c r="J39" s="6">
        <v>3013437501</v>
      </c>
      <c r="K39" s="25">
        <v>3279730445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240084570</v>
      </c>
      <c r="C42" s="6">
        <v>405983554</v>
      </c>
      <c r="D42" s="23">
        <v>240937631</v>
      </c>
      <c r="E42" s="24">
        <v>197702252</v>
      </c>
      <c r="F42" s="6">
        <v>268232921</v>
      </c>
      <c r="G42" s="25">
        <v>268232921</v>
      </c>
      <c r="H42" s="26">
        <v>158519361</v>
      </c>
      <c r="I42" s="24">
        <v>271576794</v>
      </c>
      <c r="J42" s="6">
        <v>271460395</v>
      </c>
      <c r="K42" s="25">
        <v>288845709</v>
      </c>
    </row>
    <row r="43" spans="1:11" ht="13.5">
      <c r="A43" s="22" t="s">
        <v>45</v>
      </c>
      <c r="B43" s="6">
        <v>-144460000</v>
      </c>
      <c r="C43" s="6">
        <v>-258408146</v>
      </c>
      <c r="D43" s="23">
        <v>-182147112</v>
      </c>
      <c r="E43" s="24">
        <v>-250050001</v>
      </c>
      <c r="F43" s="6">
        <v>-215402998</v>
      </c>
      <c r="G43" s="25">
        <v>-215402998</v>
      </c>
      <c r="H43" s="26">
        <v>-166602799</v>
      </c>
      <c r="I43" s="24">
        <v>-340158820</v>
      </c>
      <c r="J43" s="6">
        <v>-195952825</v>
      </c>
      <c r="K43" s="25">
        <v>-204855115</v>
      </c>
    </row>
    <row r="44" spans="1:11" ht="13.5">
      <c r="A44" s="22" t="s">
        <v>46</v>
      </c>
      <c r="B44" s="6">
        <v>-36022000</v>
      </c>
      <c r="C44" s="6">
        <v>-29419911</v>
      </c>
      <c r="D44" s="23">
        <v>-1868062</v>
      </c>
      <c r="E44" s="24">
        <v>-1391244</v>
      </c>
      <c r="F44" s="6">
        <v>-1391249</v>
      </c>
      <c r="G44" s="25">
        <v>-1391249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313266673</v>
      </c>
      <c r="C45" s="7">
        <v>431422340</v>
      </c>
      <c r="D45" s="64">
        <v>488344797</v>
      </c>
      <c r="E45" s="65">
        <v>160243005</v>
      </c>
      <c r="F45" s="7">
        <v>539783471</v>
      </c>
      <c r="G45" s="66">
        <v>539783471</v>
      </c>
      <c r="H45" s="67">
        <v>480261359</v>
      </c>
      <c r="I45" s="65">
        <v>419762772</v>
      </c>
      <c r="J45" s="7">
        <v>495270342</v>
      </c>
      <c r="K45" s="66">
        <v>579260936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313266843</v>
      </c>
      <c r="C48" s="6">
        <v>431422340</v>
      </c>
      <c r="D48" s="23">
        <v>488344797</v>
      </c>
      <c r="E48" s="24">
        <v>160243037</v>
      </c>
      <c r="F48" s="6">
        <v>160243037</v>
      </c>
      <c r="G48" s="25">
        <v>160243037</v>
      </c>
      <c r="H48" s="26">
        <v>480261359</v>
      </c>
      <c r="I48" s="24">
        <v>419762788</v>
      </c>
      <c r="J48" s="6">
        <v>495270359</v>
      </c>
      <c r="K48" s="25">
        <v>579260954</v>
      </c>
    </row>
    <row r="49" spans="1:11" ht="13.5">
      <c r="A49" s="22" t="s">
        <v>50</v>
      </c>
      <c r="B49" s="6">
        <f>+B75</f>
        <v>48330577.34246797</v>
      </c>
      <c r="C49" s="6">
        <f aca="true" t="shared" si="6" ref="C49:K49">+C75</f>
        <v>109718290.91026767</v>
      </c>
      <c r="D49" s="23">
        <f t="shared" si="6"/>
        <v>46422218.27473661</v>
      </c>
      <c r="E49" s="24">
        <f t="shared" si="6"/>
        <v>-118629499.9875789</v>
      </c>
      <c r="F49" s="6">
        <f t="shared" si="6"/>
        <v>-239387229.61502224</v>
      </c>
      <c r="G49" s="25">
        <f t="shared" si="6"/>
        <v>-239387229.61502224</v>
      </c>
      <c r="H49" s="26">
        <f t="shared" si="6"/>
        <v>52779448.43792832</v>
      </c>
      <c r="I49" s="24">
        <f t="shared" si="6"/>
        <v>87143232.91903816</v>
      </c>
      <c r="J49" s="6">
        <f t="shared" si="6"/>
        <v>-75809244.8340671</v>
      </c>
      <c r="K49" s="25">
        <f t="shared" si="6"/>
        <v>-51390130.55075416</v>
      </c>
    </row>
    <row r="50" spans="1:11" ht="13.5">
      <c r="A50" s="34" t="s">
        <v>51</v>
      </c>
      <c r="B50" s="7">
        <f>+B48-B49</f>
        <v>264936265.65753204</v>
      </c>
      <c r="C50" s="7">
        <f aca="true" t="shared" si="7" ref="C50:K50">+C48-C49</f>
        <v>321704049.08973235</v>
      </c>
      <c r="D50" s="64">
        <f t="shared" si="7"/>
        <v>441922578.72526336</v>
      </c>
      <c r="E50" s="65">
        <f t="shared" si="7"/>
        <v>278872536.98757887</v>
      </c>
      <c r="F50" s="7">
        <f t="shared" si="7"/>
        <v>399630266.61502224</v>
      </c>
      <c r="G50" s="66">
        <f t="shared" si="7"/>
        <v>399630266.61502224</v>
      </c>
      <c r="H50" s="67">
        <f t="shared" si="7"/>
        <v>427481910.5620717</v>
      </c>
      <c r="I50" s="65">
        <f t="shared" si="7"/>
        <v>332619555.0809618</v>
      </c>
      <c r="J50" s="7">
        <f t="shared" si="7"/>
        <v>571079603.8340671</v>
      </c>
      <c r="K50" s="66">
        <f t="shared" si="7"/>
        <v>630651084.5507542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1262427638</v>
      </c>
      <c r="C53" s="6">
        <v>1524686605</v>
      </c>
      <c r="D53" s="23">
        <v>1802366503</v>
      </c>
      <c r="E53" s="24">
        <v>2037228617</v>
      </c>
      <c r="F53" s="6">
        <v>2002681704</v>
      </c>
      <c r="G53" s="25">
        <v>2002681704</v>
      </c>
      <c r="H53" s="26">
        <v>1951681475</v>
      </c>
      <c r="I53" s="24">
        <v>2204659983</v>
      </c>
      <c r="J53" s="6">
        <v>2395499983</v>
      </c>
      <c r="K53" s="25">
        <v>2589829639</v>
      </c>
    </row>
    <row r="54" spans="1:11" ht="13.5">
      <c r="A54" s="22" t="s">
        <v>101</v>
      </c>
      <c r="B54" s="6">
        <v>60056195</v>
      </c>
      <c r="C54" s="6">
        <v>447400413</v>
      </c>
      <c r="D54" s="23">
        <v>46344578</v>
      </c>
      <c r="E54" s="24">
        <v>53379313</v>
      </c>
      <c r="F54" s="6">
        <v>53379313</v>
      </c>
      <c r="G54" s="25">
        <v>53379313</v>
      </c>
      <c r="H54" s="26">
        <v>48669718</v>
      </c>
      <c r="I54" s="24">
        <v>50000000</v>
      </c>
      <c r="J54" s="6">
        <v>52470220</v>
      </c>
      <c r="K54" s="25">
        <v>55175584</v>
      </c>
    </row>
    <row r="55" spans="1:11" ht="13.5">
      <c r="A55" s="22" t="s">
        <v>54</v>
      </c>
      <c r="B55" s="6">
        <v>0</v>
      </c>
      <c r="C55" s="6">
        <v>7586872</v>
      </c>
      <c r="D55" s="23">
        <v>0</v>
      </c>
      <c r="E55" s="24">
        <v>173100000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16623000</v>
      </c>
      <c r="C56" s="6">
        <v>16623001</v>
      </c>
      <c r="D56" s="23">
        <v>0</v>
      </c>
      <c r="E56" s="24">
        <v>20362000</v>
      </c>
      <c r="F56" s="6">
        <v>0</v>
      </c>
      <c r="G56" s="25">
        <v>0</v>
      </c>
      <c r="H56" s="26">
        <v>9027914</v>
      </c>
      <c r="I56" s="24">
        <v>28495784</v>
      </c>
      <c r="J56" s="6">
        <v>30064314</v>
      </c>
      <c r="K56" s="25">
        <v>31717852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29000000</v>
      </c>
      <c r="F59" s="6">
        <v>0</v>
      </c>
      <c r="G59" s="25">
        <v>0</v>
      </c>
      <c r="H59" s="26">
        <v>0</v>
      </c>
      <c r="I59" s="24">
        <v>5329200</v>
      </c>
      <c r="J59" s="6">
        <v>5784480</v>
      </c>
      <c r="K59" s="25">
        <v>6600000</v>
      </c>
    </row>
    <row r="60" spans="1:11" ht="13.5">
      <c r="A60" s="33" t="s">
        <v>58</v>
      </c>
      <c r="B60" s="6">
        <v>18773515</v>
      </c>
      <c r="C60" s="6">
        <v>18773515</v>
      </c>
      <c r="D60" s="23">
        <v>29000000</v>
      </c>
      <c r="E60" s="24">
        <v>44614304</v>
      </c>
      <c r="F60" s="6">
        <v>44614304</v>
      </c>
      <c r="G60" s="25">
        <v>44614304</v>
      </c>
      <c r="H60" s="26">
        <v>44614305</v>
      </c>
      <c r="I60" s="24">
        <v>11089742</v>
      </c>
      <c r="J60" s="6">
        <v>11089742</v>
      </c>
      <c r="K60" s="25">
        <v>11745732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85</v>
      </c>
      <c r="J64" s="92">
        <v>85</v>
      </c>
      <c r="K64" s="93">
        <v>85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20000</v>
      </c>
      <c r="F65" s="92">
        <v>0</v>
      </c>
      <c r="G65" s="93">
        <v>0</v>
      </c>
      <c r="H65" s="94">
        <v>0</v>
      </c>
      <c r="I65" s="91">
        <v>83321</v>
      </c>
      <c r="J65" s="92">
        <v>71321</v>
      </c>
      <c r="K65" s="93">
        <v>65800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106</v>
      </c>
      <c r="B70" s="5">
        <f>IF(ISERROR(B71/B72),0,(B71/B72))</f>
        <v>0.32496653144053916</v>
      </c>
      <c r="C70" s="5">
        <f aca="true" t="shared" si="8" ref="C70:K70">IF(ISERROR(C71/C72),0,(C71/C72))</f>
        <v>0.4930764908667386</v>
      </c>
      <c r="D70" s="5">
        <f t="shared" si="8"/>
        <v>0.9304940516210809</v>
      </c>
      <c r="E70" s="5">
        <f t="shared" si="8"/>
        <v>0.42289642408421635</v>
      </c>
      <c r="F70" s="5">
        <f t="shared" si="8"/>
        <v>0.7257379319089804</v>
      </c>
      <c r="G70" s="5">
        <f t="shared" si="8"/>
        <v>0.7257379319089804</v>
      </c>
      <c r="H70" s="5">
        <f t="shared" si="8"/>
        <v>0.49256466748997296</v>
      </c>
      <c r="I70" s="5">
        <f t="shared" si="8"/>
        <v>0.035922070281812456</v>
      </c>
      <c r="J70" s="5">
        <f t="shared" si="8"/>
        <v>0.6965176803033</v>
      </c>
      <c r="K70" s="5">
        <f t="shared" si="8"/>
        <v>0.6155239357079101</v>
      </c>
    </row>
    <row r="71" spans="1:11" ht="12.75" hidden="1">
      <c r="A71" s="1" t="s">
        <v>107</v>
      </c>
      <c r="B71" s="1">
        <f>+B83</f>
        <v>80447000</v>
      </c>
      <c r="C71" s="1">
        <f aca="true" t="shared" si="9" ref="C71:K71">+C83</f>
        <v>75763113</v>
      </c>
      <c r="D71" s="1">
        <f t="shared" si="9"/>
        <v>127756141</v>
      </c>
      <c r="E71" s="1">
        <f t="shared" si="9"/>
        <v>141478612</v>
      </c>
      <c r="F71" s="1">
        <f t="shared" si="9"/>
        <v>201417473</v>
      </c>
      <c r="G71" s="1">
        <f t="shared" si="9"/>
        <v>201417473</v>
      </c>
      <c r="H71" s="1">
        <f t="shared" si="9"/>
        <v>79365744</v>
      </c>
      <c r="I71" s="1">
        <f t="shared" si="9"/>
        <v>7869144</v>
      </c>
      <c r="J71" s="1">
        <f t="shared" si="9"/>
        <v>157355221</v>
      </c>
      <c r="K71" s="1">
        <f t="shared" si="9"/>
        <v>150203791</v>
      </c>
    </row>
    <row r="72" spans="1:11" ht="12.75" hidden="1">
      <c r="A72" s="1" t="s">
        <v>108</v>
      </c>
      <c r="B72" s="1">
        <f>+B77</f>
        <v>247554724</v>
      </c>
      <c r="C72" s="1">
        <f aca="true" t="shared" si="10" ref="C72:K72">+C77</f>
        <v>153653874</v>
      </c>
      <c r="D72" s="1">
        <f t="shared" si="10"/>
        <v>137299256</v>
      </c>
      <c r="E72" s="1">
        <f t="shared" si="10"/>
        <v>334546721</v>
      </c>
      <c r="F72" s="1">
        <f t="shared" si="10"/>
        <v>277534719</v>
      </c>
      <c r="G72" s="1">
        <f t="shared" si="10"/>
        <v>277534719</v>
      </c>
      <c r="H72" s="1">
        <f t="shared" si="10"/>
        <v>161127562</v>
      </c>
      <c r="I72" s="1">
        <f t="shared" si="10"/>
        <v>219061539</v>
      </c>
      <c r="J72" s="1">
        <f t="shared" si="10"/>
        <v>225917052</v>
      </c>
      <c r="K72" s="1">
        <f t="shared" si="10"/>
        <v>244025914</v>
      </c>
    </row>
    <row r="73" spans="1:11" ht="12.75" hidden="1">
      <c r="A73" s="1" t="s">
        <v>109</v>
      </c>
      <c r="B73" s="1">
        <f>+B74</f>
        <v>-104586025.33333328</v>
      </c>
      <c r="C73" s="1">
        <f aca="true" t="shared" si="11" ref="C73:K73">+(C78+C80+C81+C82)-(B78+B80+B81+B82)</f>
        <v>-54445655</v>
      </c>
      <c r="D73" s="1">
        <f t="shared" si="11"/>
        <v>497835</v>
      </c>
      <c r="E73" s="1">
        <f t="shared" si="11"/>
        <v>356283547</v>
      </c>
      <c r="F73" s="1">
        <f>+(F78+F80+F81+F82)-(D78+D80+D81+D82)</f>
        <v>356283547</v>
      </c>
      <c r="G73" s="1">
        <f>+(G78+G80+G81+G82)-(D78+D80+D81+D82)</f>
        <v>356283547</v>
      </c>
      <c r="H73" s="1">
        <f>+(H78+H80+H81+H82)-(D78+D80+D81+D82)</f>
        <v>8511608</v>
      </c>
      <c r="I73" s="1">
        <f>+(I78+I80+I81+I82)-(E78+E80+E81+E82)</f>
        <v>-152470118</v>
      </c>
      <c r="J73" s="1">
        <f t="shared" si="11"/>
        <v>-6728825</v>
      </c>
      <c r="K73" s="1">
        <f t="shared" si="11"/>
        <v>-8062889</v>
      </c>
    </row>
    <row r="74" spans="1:11" ht="12.75" hidden="1">
      <c r="A74" s="1" t="s">
        <v>110</v>
      </c>
      <c r="B74" s="1">
        <f>+TREND(C74:E74)</f>
        <v>-104586025.33333328</v>
      </c>
      <c r="C74" s="1">
        <f>+C73</f>
        <v>-54445655</v>
      </c>
      <c r="D74" s="1">
        <f aca="true" t="shared" si="12" ref="D74:K74">+D73</f>
        <v>497835</v>
      </c>
      <c r="E74" s="1">
        <f t="shared" si="12"/>
        <v>356283547</v>
      </c>
      <c r="F74" s="1">
        <f t="shared" si="12"/>
        <v>356283547</v>
      </c>
      <c r="G74" s="1">
        <f t="shared" si="12"/>
        <v>356283547</v>
      </c>
      <c r="H74" s="1">
        <f t="shared" si="12"/>
        <v>8511608</v>
      </c>
      <c r="I74" s="1">
        <f t="shared" si="12"/>
        <v>-152470118</v>
      </c>
      <c r="J74" s="1">
        <f t="shared" si="12"/>
        <v>-6728825</v>
      </c>
      <c r="K74" s="1">
        <f t="shared" si="12"/>
        <v>-8062889</v>
      </c>
    </row>
    <row r="75" spans="1:11" ht="12.75" hidden="1">
      <c r="A75" s="1" t="s">
        <v>111</v>
      </c>
      <c r="B75" s="1">
        <f>+B84-(((B80+B81+B78)*B70)-B79)</f>
        <v>48330577.34246797</v>
      </c>
      <c r="C75" s="1">
        <f aca="true" t="shared" si="13" ref="C75:K75">+C84-(((C80+C81+C78)*C70)-C79)</f>
        <v>109718290.91026767</v>
      </c>
      <c r="D75" s="1">
        <f t="shared" si="13"/>
        <v>46422218.27473661</v>
      </c>
      <c r="E75" s="1">
        <f t="shared" si="13"/>
        <v>-118629499.9875789</v>
      </c>
      <c r="F75" s="1">
        <f t="shared" si="13"/>
        <v>-239387229.61502224</v>
      </c>
      <c r="G75" s="1">
        <f t="shared" si="13"/>
        <v>-239387229.61502224</v>
      </c>
      <c r="H75" s="1">
        <f t="shared" si="13"/>
        <v>52779448.43792832</v>
      </c>
      <c r="I75" s="1">
        <f t="shared" si="13"/>
        <v>87143232.91903816</v>
      </c>
      <c r="J75" s="1">
        <f t="shared" si="13"/>
        <v>-75809244.8340671</v>
      </c>
      <c r="K75" s="1">
        <f t="shared" si="13"/>
        <v>-51390130.55075416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247554724</v>
      </c>
      <c r="C77" s="3">
        <v>153653874</v>
      </c>
      <c r="D77" s="3">
        <v>137299256</v>
      </c>
      <c r="E77" s="3">
        <v>334546721</v>
      </c>
      <c r="F77" s="3">
        <v>277534719</v>
      </c>
      <c r="G77" s="3">
        <v>277534719</v>
      </c>
      <c r="H77" s="3">
        <v>161127562</v>
      </c>
      <c r="I77" s="3">
        <v>219061539</v>
      </c>
      <c r="J77" s="3">
        <v>225917052</v>
      </c>
      <c r="K77" s="3">
        <v>244025914</v>
      </c>
    </row>
    <row r="78" spans="1:11" ht="12.75" hidden="1">
      <c r="A78" s="2" t="s">
        <v>65</v>
      </c>
      <c r="B78" s="3">
        <v>343000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79443238</v>
      </c>
      <c r="C79" s="3">
        <v>130342970</v>
      </c>
      <c r="D79" s="3">
        <v>85936012</v>
      </c>
      <c r="E79" s="3">
        <v>50000000</v>
      </c>
      <c r="F79" s="3">
        <v>50000000</v>
      </c>
      <c r="G79" s="3">
        <v>50000000</v>
      </c>
      <c r="H79" s="3">
        <v>77888917</v>
      </c>
      <c r="I79" s="3">
        <v>90000000</v>
      </c>
      <c r="J79" s="3">
        <v>90000000</v>
      </c>
      <c r="K79" s="3">
        <v>90000000</v>
      </c>
    </row>
    <row r="80" spans="1:11" ht="12.75" hidden="1">
      <c r="A80" s="2" t="s">
        <v>67</v>
      </c>
      <c r="B80" s="3">
        <v>3239123</v>
      </c>
      <c r="C80" s="3">
        <v>0</v>
      </c>
      <c r="D80" s="3">
        <v>0</v>
      </c>
      <c r="E80" s="3">
        <v>288748938</v>
      </c>
      <c r="F80" s="3">
        <v>288748938</v>
      </c>
      <c r="G80" s="3">
        <v>288748938</v>
      </c>
      <c r="H80" s="3">
        <v>32496117</v>
      </c>
      <c r="I80" s="3">
        <v>146278820</v>
      </c>
      <c r="J80" s="3">
        <v>139549995</v>
      </c>
      <c r="K80" s="3">
        <v>131487106</v>
      </c>
    </row>
    <row r="81" spans="1:11" ht="12.75" hidden="1">
      <c r="A81" s="2" t="s">
        <v>68</v>
      </c>
      <c r="B81" s="3">
        <v>92159000</v>
      </c>
      <c r="C81" s="3">
        <v>41828559</v>
      </c>
      <c r="D81" s="3">
        <v>42465391</v>
      </c>
      <c r="E81" s="3">
        <v>110000000</v>
      </c>
      <c r="F81" s="3">
        <v>110000000</v>
      </c>
      <c r="G81" s="3">
        <v>110000000</v>
      </c>
      <c r="H81" s="3">
        <v>18480882</v>
      </c>
      <c r="I81" s="3">
        <v>100000000</v>
      </c>
      <c r="J81" s="3">
        <v>100000000</v>
      </c>
      <c r="K81" s="3">
        <v>100000000</v>
      </c>
    </row>
    <row r="82" spans="1:11" ht="12.75" hidden="1">
      <c r="A82" s="2" t="s">
        <v>69</v>
      </c>
      <c r="B82" s="3">
        <v>672088</v>
      </c>
      <c r="C82" s="3">
        <v>138997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80447000</v>
      </c>
      <c r="C83" s="3">
        <v>75763113</v>
      </c>
      <c r="D83" s="3">
        <v>127756141</v>
      </c>
      <c r="E83" s="3">
        <v>141478612</v>
      </c>
      <c r="F83" s="3">
        <v>201417473</v>
      </c>
      <c r="G83" s="3">
        <v>201417473</v>
      </c>
      <c r="H83" s="3">
        <v>79365744</v>
      </c>
      <c r="I83" s="3">
        <v>7869144</v>
      </c>
      <c r="J83" s="3">
        <v>157355221</v>
      </c>
      <c r="K83" s="3">
        <v>150203791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5990078</v>
      </c>
      <c r="J84" s="3">
        <v>1041562</v>
      </c>
      <c r="K84" s="3">
        <v>1095724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2018-10-17T14:27:01Z</dcterms:created>
  <dcterms:modified xsi:type="dcterms:W3CDTF">2018-10-17T14:28:49Z</dcterms:modified>
  <cp:category/>
  <cp:version/>
  <cp:contentType/>
  <cp:contentStatus/>
</cp:coreProperties>
</file>