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'DC30'!$A$1:$K$69</definedName>
    <definedName name="_xlnm.Print_Area" localSheetId="15">'DC31'!$A$1:$K$69</definedName>
    <definedName name="_xlnm.Print_Area" localSheetId="20">'DC32'!$A$1:$K$69</definedName>
    <definedName name="_xlnm.Print_Area" localSheetId="1">'MP301'!$A$1:$K$69</definedName>
    <definedName name="_xlnm.Print_Area" localSheetId="2">'MP302'!$A$1:$K$69</definedName>
    <definedName name="_xlnm.Print_Area" localSheetId="3">'MP303'!$A$1:$K$69</definedName>
    <definedName name="_xlnm.Print_Area" localSheetId="4">'MP304'!$A$1:$K$69</definedName>
    <definedName name="_xlnm.Print_Area" localSheetId="5">'MP305'!$A$1:$K$69</definedName>
    <definedName name="_xlnm.Print_Area" localSheetId="6">'MP306'!$A$1:$K$69</definedName>
    <definedName name="_xlnm.Print_Area" localSheetId="7">'MP307'!$A$1:$K$69</definedName>
    <definedName name="_xlnm.Print_Area" localSheetId="9">'MP311'!$A$1:$K$69</definedName>
    <definedName name="_xlnm.Print_Area" localSheetId="10">'MP312'!$A$1:$K$69</definedName>
    <definedName name="_xlnm.Print_Area" localSheetId="11">'MP313'!$A$1:$K$69</definedName>
    <definedName name="_xlnm.Print_Area" localSheetId="12">'MP314'!$A$1:$K$69</definedName>
    <definedName name="_xlnm.Print_Area" localSheetId="13">'MP315'!$A$1:$K$69</definedName>
    <definedName name="_xlnm.Print_Area" localSheetId="14">'MP316'!$A$1:$K$69</definedName>
    <definedName name="_xlnm.Print_Area" localSheetId="16">'MP321'!$A$1:$K$69</definedName>
    <definedName name="_xlnm.Print_Area" localSheetId="17">'MP324'!$A$1:$K$69</definedName>
    <definedName name="_xlnm.Print_Area" localSheetId="18">'MP325'!$A$1:$K$69</definedName>
    <definedName name="_xlnm.Print_Area" localSheetId="19">'MP326'!$A$1:$K$69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<sst xmlns="http://schemas.openxmlformats.org/spreadsheetml/2006/main" count="1869" uniqueCount="105">
  <si>
    <t>Mpumalanga: Albert Luthuli(MP301)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</si>
  <si>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</si>
  <si>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</si>
  <si>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</si>
  <si>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</si>
  <si>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</si>
  <si>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</si>
  <si>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</si>
  <si>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</si>
  <si>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</si>
  <si>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</si>
  <si>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</si>
  <si>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</si>
  <si>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</si>
  <si>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</si>
  <si>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</si>
  <si>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</si>
  <si>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</si>
  <si>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</si>
  <si>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</si>
  <si>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</si>
  <si>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</si>
  <si>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</si>
  <si>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</si>
  <si>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</si>
  <si>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</si>
  <si>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</si>
  <si>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</si>
  <si>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</si>
  <si>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</si>
  <si>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</si>
  <si>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</si>
  <si>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</si>
  <si>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</si>
  <si>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</si>
  <si>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</si>
  <si>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</si>
  <si>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</si>
  <si>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</si>
  <si>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</si>
  <si>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</si>
  <si>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</si>
  <si>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</si>
  <si>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</si>
  <si>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</si>
  <si>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</si>
  <si>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</si>
  <si>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</si>
  <si>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</si>
  <si>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</si>
  <si>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</si>
  <si>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</si>
  <si>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</si>
  <si>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</si>
  <si>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</si>
  <si>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</si>
  <si>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</si>
  <si>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</si>
  <si>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</si>
  <si>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</si>
  <si>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</si>
  <si>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</si>
  <si>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</si>
  <si>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</si>
  <si>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</si>
  <si>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</si>
  <si>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</si>
  <si>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</si>
  <si>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</si>
  <si>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</si>
  <si>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</si>
  <si>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</si>
  <si>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</si>
  <si>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Mpumalanga: Msukaligwa(MP302) - Table A1 Budget Summary for 4th Quarter ended 30 June 2018 (Figures Finalised as at 2018/10/17)</t>
  </si>
  <si>
    <t>Mpumalanga: Mkhondo(MP303) - Table A1 Budget Summary for 4th Quarter ended 30 June 2018 (Figures Finalised as at 2018/10/17)</t>
  </si>
  <si>
    <t>Mpumalanga: Pixley Ka Seme (MP)(MP304) - Table A1 Budget Summary for 4th Quarter ended 30 June 2018 (Figures Finalised as at 2018/10/17)</t>
  </si>
  <si>
    <t>Mpumalanga: Lekwa(MP305) - Table A1 Budget Summary for 4th Quarter ended 30 June 2018 (Figures Finalised as at 2018/10/17)</t>
  </si>
  <si>
    <t>Mpumalanga: Dipaleseng(MP306) - Table A1 Budget Summary for 4th Quarter ended 30 June 2018 (Figures Finalised as at 2018/10/17)</t>
  </si>
  <si>
    <t>Mpumalanga: Govan Mbeki(MP307) - Table A1 Budget Summary for 4th Quarter ended 30 June 2018 (Figures Finalised as at 2018/10/17)</t>
  </si>
  <si>
    <t>Mpumalanga: Gert Sibande(DC30) - Table A1 Budget Summary for 4th Quarter ended 30 June 2018 (Figures Finalised as at 2018/10/17)</t>
  </si>
  <si>
    <t>Mpumalanga: Victor Khanye(MP311) - Table A1 Budget Summary for 4th Quarter ended 30 June 2018 (Figures Finalised as at 2018/10/17)</t>
  </si>
  <si>
    <t>Mpumalanga: Emalahleni (MP)(MP312) - Table A1 Budget Summary for 4th Quarter ended 30 June 2018 (Figures Finalised as at 2018/10/17)</t>
  </si>
  <si>
    <t>Mpumalanga: Steve Tshwete(MP313) - Table A1 Budget Summary for 4th Quarter ended 30 June 2018 (Figures Finalised as at 2018/10/17)</t>
  </si>
  <si>
    <t>Mpumalanga: Emakhazeni(MP314) - Table A1 Budget Summary for 4th Quarter ended 30 June 2018 (Figures Finalised as at 2018/10/17)</t>
  </si>
  <si>
    <t>Mpumalanga: Thembisile Hani(MP315) - Table A1 Budget Summary for 4th Quarter ended 30 June 2018 (Figures Finalised as at 2018/10/17)</t>
  </si>
  <si>
    <t>Mpumalanga: Dr J.S. Moroka(MP316) - Table A1 Budget Summary for 4th Quarter ended 30 June 2018 (Figures Finalised as at 2018/10/17)</t>
  </si>
  <si>
    <t>Mpumalanga: Nkangala(DC31) - Table A1 Budget Summary for 4th Quarter ended 30 June 2018 (Figures Finalised as at 2018/10/17)</t>
  </si>
  <si>
    <t>Mpumalanga: Thaba Chweu(MP321) - Table A1 Budget Summary for 4th Quarter ended 30 June 2018 (Figures Finalised as at 2018/10/17)</t>
  </si>
  <si>
    <t>Mpumalanga: Nkomazi(MP324) - Table A1 Budget Summary for 4th Quarter ended 30 June 2018 (Figures Finalised as at 2018/10/17)</t>
  </si>
  <si>
    <t>Mpumalanga: Bushbuckridge(MP325) - Table A1 Budget Summary for 4th Quarter ended 30 June 2018 (Figures Finalised as at 2018/10/17)</t>
  </si>
  <si>
    <t>Mpumalanga: City of Mbombela(MP326) - Table A1 Budget Summary for 4th Quarter ended 30 June 2018 (Figures Finalised as at 2018/10/17)</t>
  </si>
  <si>
    <t>Mpumalanga: Ehlanzeni(DC32)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</si>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</sst>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1541667645</v>
      </c>
      <c r="C5" s="6">
        <v>1637371677</v>
      </c>
      <c r="D5" s="23">
        <v>2202336931</v>
      </c>
      <c r="E5" s="24">
        <v>2531711844</v>
      </c>
      <c r="F5" s="6">
        <v>2504041666</v>
      </c>
      <c r="G5" s="25">
        <v>2504041666</v>
      </c>
      <c r="H5" s="26">
        <v>2251742278</v>
      </c>
      <c r="I5" s="24">
        <v>2801285642</v>
      </c>
      <c r="J5" s="6">
        <v>2925126941</v>
      </c>
      <c r="K5" s="25">
        <v>3087994628</v>
      </c>
    </row>
    <row r="6" spans="1:11" ht="13.5">
      <c r="A6" s="22" t="s">
        <v>18</v>
      </c>
      <c r="B6" s="6">
        <v>4230809212</v>
      </c>
      <c r="C6" s="6">
        <v>4594444581</v>
      </c>
      <c r="D6" s="23">
        <v>6045620462</v>
      </c>
      <c r="E6" s="24">
        <v>7064117867</v>
      </c>
      <c r="F6" s="6">
        <v>7044210349</v>
      </c>
      <c r="G6" s="25">
        <v>7044210349</v>
      </c>
      <c r="H6" s="26">
        <v>5217357079</v>
      </c>
      <c r="I6" s="24">
        <v>7455454360</v>
      </c>
      <c r="J6" s="6">
        <v>7849540155</v>
      </c>
      <c r="K6" s="25">
        <v>8345544386</v>
      </c>
    </row>
    <row r="7" spans="1:11" ht="13.5">
      <c r="A7" s="22" t="s">
        <v>19</v>
      </c>
      <c r="B7" s="6">
        <v>116044586</v>
      </c>
      <c r="C7" s="6">
        <v>199541382</v>
      </c>
      <c r="D7" s="23">
        <v>233410852</v>
      </c>
      <c r="E7" s="24">
        <v>132322421</v>
      </c>
      <c r="F7" s="6">
        <v>149326599</v>
      </c>
      <c r="G7" s="25">
        <v>149326599</v>
      </c>
      <c r="H7" s="26">
        <v>313867274</v>
      </c>
      <c r="I7" s="24">
        <v>148701822</v>
      </c>
      <c r="J7" s="6">
        <v>152006722</v>
      </c>
      <c r="K7" s="25">
        <v>159172733</v>
      </c>
    </row>
    <row r="8" spans="1:11" ht="13.5">
      <c r="A8" s="22" t="s">
        <v>20</v>
      </c>
      <c r="B8" s="6">
        <v>4066726992</v>
      </c>
      <c r="C8" s="6">
        <v>4228272318</v>
      </c>
      <c r="D8" s="23">
        <v>4524347672</v>
      </c>
      <c r="E8" s="24">
        <v>5519107130</v>
      </c>
      <c r="F8" s="6">
        <v>5497447314</v>
      </c>
      <c r="G8" s="25">
        <v>5497447314</v>
      </c>
      <c r="H8" s="26">
        <v>4828829075</v>
      </c>
      <c r="I8" s="24">
        <v>5896505057</v>
      </c>
      <c r="J8" s="6">
        <v>6965685535</v>
      </c>
      <c r="K8" s="25">
        <v>7546763705</v>
      </c>
    </row>
    <row r="9" spans="1:11" ht="13.5">
      <c r="A9" s="22" t="s">
        <v>21</v>
      </c>
      <c r="B9" s="6">
        <v>1085604847</v>
      </c>
      <c r="C9" s="6">
        <v>1349588860</v>
      </c>
      <c r="D9" s="23">
        <v>1835617875</v>
      </c>
      <c r="E9" s="24">
        <v>1470311328</v>
      </c>
      <c r="F9" s="6">
        <v>1460602509</v>
      </c>
      <c r="G9" s="25">
        <v>1460602509</v>
      </c>
      <c r="H9" s="26">
        <v>1048192608</v>
      </c>
      <c r="I9" s="24">
        <v>1568347220</v>
      </c>
      <c r="J9" s="6">
        <v>1703392817</v>
      </c>
      <c r="K9" s="25">
        <v>1795754652</v>
      </c>
    </row>
    <row r="10" spans="1:11" ht="25.5">
      <c r="A10" s="27" t="s">
        <v>93</v>
      </c>
      <c r="B10" s="28">
        <f>SUM(B5:B9)</f>
        <v>11040853282</v>
      </c>
      <c r="C10" s="29">
        <f aca="true" t="shared" si="0" ref="C10:K10">SUM(C5:C9)</f>
        <v>12009218818</v>
      </c>
      <c r="D10" s="30">
        <f t="shared" si="0"/>
        <v>14841333792</v>
      </c>
      <c r="E10" s="28">
        <f t="shared" si="0"/>
        <v>16717570590</v>
      </c>
      <c r="F10" s="29">
        <f t="shared" si="0"/>
        <v>16655628437</v>
      </c>
      <c r="G10" s="31">
        <f t="shared" si="0"/>
        <v>16655628437</v>
      </c>
      <c r="H10" s="32">
        <f t="shared" si="0"/>
        <v>13659988314</v>
      </c>
      <c r="I10" s="28">
        <f t="shared" si="0"/>
        <v>17870294101</v>
      </c>
      <c r="J10" s="29">
        <f t="shared" si="0"/>
        <v>19595752170</v>
      </c>
      <c r="K10" s="31">
        <f t="shared" si="0"/>
        <v>20935230104</v>
      </c>
    </row>
    <row r="11" spans="1:11" ht="13.5">
      <c r="A11" s="22" t="s">
        <v>22</v>
      </c>
      <c r="B11" s="6">
        <v>3163194345</v>
      </c>
      <c r="C11" s="6">
        <v>3580468737</v>
      </c>
      <c r="D11" s="23">
        <v>4538630350</v>
      </c>
      <c r="E11" s="24">
        <v>5049959656</v>
      </c>
      <c r="F11" s="6">
        <v>5190723130</v>
      </c>
      <c r="G11" s="25">
        <v>5190723130</v>
      </c>
      <c r="H11" s="26">
        <v>4662890277</v>
      </c>
      <c r="I11" s="24">
        <v>5620883440</v>
      </c>
      <c r="J11" s="6">
        <v>5900306430</v>
      </c>
      <c r="K11" s="25">
        <v>6259023600</v>
      </c>
    </row>
    <row r="12" spans="1:11" ht="13.5">
      <c r="A12" s="22" t="s">
        <v>23</v>
      </c>
      <c r="B12" s="6">
        <v>261510906</v>
      </c>
      <c r="C12" s="6">
        <v>269144174</v>
      </c>
      <c r="D12" s="23">
        <v>310907226</v>
      </c>
      <c r="E12" s="24">
        <v>350308920</v>
      </c>
      <c r="F12" s="6">
        <v>349939030</v>
      </c>
      <c r="G12" s="25">
        <v>349939030</v>
      </c>
      <c r="H12" s="26">
        <v>324090694</v>
      </c>
      <c r="I12" s="24">
        <v>360674473</v>
      </c>
      <c r="J12" s="6">
        <v>377266367</v>
      </c>
      <c r="K12" s="25">
        <v>402225652</v>
      </c>
    </row>
    <row r="13" spans="1:11" ht="13.5">
      <c r="A13" s="22" t="s">
        <v>94</v>
      </c>
      <c r="B13" s="6">
        <v>1420308953</v>
      </c>
      <c r="C13" s="6">
        <v>1512502658</v>
      </c>
      <c r="D13" s="23">
        <v>2033298599</v>
      </c>
      <c r="E13" s="24">
        <v>1803408057</v>
      </c>
      <c r="F13" s="6">
        <v>2066335564</v>
      </c>
      <c r="G13" s="25">
        <v>2066335564</v>
      </c>
      <c r="H13" s="26">
        <v>1564613233</v>
      </c>
      <c r="I13" s="24">
        <v>2087084244</v>
      </c>
      <c r="J13" s="6">
        <v>2244830412</v>
      </c>
      <c r="K13" s="25">
        <v>2347332669</v>
      </c>
    </row>
    <row r="14" spans="1:11" ht="13.5">
      <c r="A14" s="22" t="s">
        <v>24</v>
      </c>
      <c r="B14" s="6">
        <v>309279068</v>
      </c>
      <c r="C14" s="6">
        <v>343206798</v>
      </c>
      <c r="D14" s="23">
        <v>333199486</v>
      </c>
      <c r="E14" s="24">
        <v>199351235</v>
      </c>
      <c r="F14" s="6">
        <v>195585176</v>
      </c>
      <c r="G14" s="25">
        <v>195585176</v>
      </c>
      <c r="H14" s="26">
        <v>292160838</v>
      </c>
      <c r="I14" s="24">
        <v>184859294</v>
      </c>
      <c r="J14" s="6">
        <v>196283026</v>
      </c>
      <c r="K14" s="25">
        <v>206253242</v>
      </c>
    </row>
    <row r="15" spans="1:11" ht="13.5">
      <c r="A15" s="22" t="s">
        <v>25</v>
      </c>
      <c r="B15" s="6">
        <v>3356163415</v>
      </c>
      <c r="C15" s="6">
        <v>3767390577</v>
      </c>
      <c r="D15" s="23">
        <v>4633984777</v>
      </c>
      <c r="E15" s="24">
        <v>4799008944</v>
      </c>
      <c r="F15" s="6">
        <v>4916404162</v>
      </c>
      <c r="G15" s="25">
        <v>4916404162</v>
      </c>
      <c r="H15" s="26">
        <v>3879608082</v>
      </c>
      <c r="I15" s="24">
        <v>5177559240</v>
      </c>
      <c r="J15" s="6">
        <v>5621938830</v>
      </c>
      <c r="K15" s="25">
        <v>5986580740</v>
      </c>
    </row>
    <row r="16" spans="1:11" ht="13.5">
      <c r="A16" s="33" t="s">
        <v>26</v>
      </c>
      <c r="B16" s="6">
        <v>473903121</v>
      </c>
      <c r="C16" s="6">
        <v>457243216</v>
      </c>
      <c r="D16" s="23">
        <v>503538754</v>
      </c>
      <c r="E16" s="24">
        <v>621022952</v>
      </c>
      <c r="F16" s="6">
        <v>638521961</v>
      </c>
      <c r="G16" s="25">
        <v>638521961</v>
      </c>
      <c r="H16" s="26">
        <v>529676914</v>
      </c>
      <c r="I16" s="24">
        <v>586127095</v>
      </c>
      <c r="J16" s="6">
        <v>773937093</v>
      </c>
      <c r="K16" s="25">
        <v>811426560</v>
      </c>
    </row>
    <row r="17" spans="1:11" ht="13.5">
      <c r="A17" s="22" t="s">
        <v>27</v>
      </c>
      <c r="B17" s="6">
        <v>3541524907</v>
      </c>
      <c r="C17" s="6">
        <v>4180410611</v>
      </c>
      <c r="D17" s="23">
        <v>5626763234</v>
      </c>
      <c r="E17" s="24">
        <v>5027672373</v>
      </c>
      <c r="F17" s="6">
        <v>4799831783</v>
      </c>
      <c r="G17" s="25">
        <v>4799831783</v>
      </c>
      <c r="H17" s="26">
        <v>4900666242</v>
      </c>
      <c r="I17" s="24">
        <v>5159561062</v>
      </c>
      <c r="J17" s="6">
        <v>5335317919</v>
      </c>
      <c r="K17" s="25">
        <v>5546053245</v>
      </c>
    </row>
    <row r="18" spans="1:11" ht="13.5">
      <c r="A18" s="34" t="s">
        <v>28</v>
      </c>
      <c r="B18" s="35">
        <f>SUM(B11:B17)</f>
        <v>12525884715</v>
      </c>
      <c r="C18" s="36">
        <f aca="true" t="shared" si="1" ref="C18:K18">SUM(C11:C17)</f>
        <v>14110366771</v>
      </c>
      <c r="D18" s="37">
        <f t="shared" si="1"/>
        <v>17980322426</v>
      </c>
      <c r="E18" s="35">
        <f t="shared" si="1"/>
        <v>17850732137</v>
      </c>
      <c r="F18" s="36">
        <f t="shared" si="1"/>
        <v>18157340806</v>
      </c>
      <c r="G18" s="38">
        <f t="shared" si="1"/>
        <v>18157340806</v>
      </c>
      <c r="H18" s="39">
        <f t="shared" si="1"/>
        <v>16153706280</v>
      </c>
      <c r="I18" s="35">
        <f t="shared" si="1"/>
        <v>19176748848</v>
      </c>
      <c r="J18" s="36">
        <f t="shared" si="1"/>
        <v>20449880077</v>
      </c>
      <c r="K18" s="38">
        <f t="shared" si="1"/>
        <v>21558895708</v>
      </c>
    </row>
    <row r="19" spans="1:11" ht="13.5">
      <c r="A19" s="34" t="s">
        <v>29</v>
      </c>
      <c r="B19" s="40">
        <f>+B10-B18</f>
        <v>-1485031433</v>
      </c>
      <c r="C19" s="41">
        <f aca="true" t="shared" si="2" ref="C19:K19">+C10-C18</f>
        <v>-2101147953</v>
      </c>
      <c r="D19" s="42">
        <f t="shared" si="2"/>
        <v>-3138988634</v>
      </c>
      <c r="E19" s="40">
        <f t="shared" si="2"/>
        <v>-1133161547</v>
      </c>
      <c r="F19" s="41">
        <f t="shared" si="2"/>
        <v>-1501712369</v>
      </c>
      <c r="G19" s="43">
        <f t="shared" si="2"/>
        <v>-1501712369</v>
      </c>
      <c r="H19" s="44">
        <f t="shared" si="2"/>
        <v>-2493717966</v>
      </c>
      <c r="I19" s="40">
        <f t="shared" si="2"/>
        <v>-1306454747</v>
      </c>
      <c r="J19" s="41">
        <f t="shared" si="2"/>
        <v>-854127907</v>
      </c>
      <c r="K19" s="43">
        <f t="shared" si="2"/>
        <v>-623665604</v>
      </c>
    </row>
    <row r="20" spans="1:11" ht="13.5">
      <c r="A20" s="22" t="s">
        <v>30</v>
      </c>
      <c r="B20" s="24">
        <v>1360511955</v>
      </c>
      <c r="C20" s="6">
        <v>1930181474</v>
      </c>
      <c r="D20" s="23">
        <v>2665704728</v>
      </c>
      <c r="E20" s="24">
        <v>2370942574</v>
      </c>
      <c r="F20" s="6">
        <v>2433658808</v>
      </c>
      <c r="G20" s="25">
        <v>2433658808</v>
      </c>
      <c r="H20" s="26">
        <v>2327033274</v>
      </c>
      <c r="I20" s="24">
        <v>2340082789</v>
      </c>
      <c r="J20" s="6">
        <v>2352457502</v>
      </c>
      <c r="K20" s="25">
        <v>2653599827</v>
      </c>
    </row>
    <row r="21" spans="1:11" ht="13.5">
      <c r="A21" s="22" t="s">
        <v>95</v>
      </c>
      <c r="B21" s="45">
        <v>85291783</v>
      </c>
      <c r="C21" s="46">
        <v>115002950</v>
      </c>
      <c r="D21" s="47">
        <v>82268789</v>
      </c>
      <c r="E21" s="45">
        <v>110278095</v>
      </c>
      <c r="F21" s="46">
        <v>54694460</v>
      </c>
      <c r="G21" s="48">
        <v>54694460</v>
      </c>
      <c r="H21" s="49">
        <v>0</v>
      </c>
      <c r="I21" s="45">
        <v>43703689</v>
      </c>
      <c r="J21" s="46">
        <v>34690481</v>
      </c>
      <c r="K21" s="48">
        <v>32489120</v>
      </c>
    </row>
    <row r="22" spans="1:11" ht="25.5">
      <c r="A22" s="50" t="s">
        <v>96</v>
      </c>
      <c r="B22" s="51">
        <f>SUM(B19:B21)</f>
        <v>-39227695</v>
      </c>
      <c r="C22" s="52">
        <f aca="true" t="shared" si="3" ref="C22:K22">SUM(C19:C21)</f>
        <v>-55963529</v>
      </c>
      <c r="D22" s="53">
        <f t="shared" si="3"/>
        <v>-391015117</v>
      </c>
      <c r="E22" s="51">
        <f t="shared" si="3"/>
        <v>1348059122</v>
      </c>
      <c r="F22" s="52">
        <f t="shared" si="3"/>
        <v>986640899</v>
      </c>
      <c r="G22" s="54">
        <f t="shared" si="3"/>
        <v>986640899</v>
      </c>
      <c r="H22" s="55">
        <f t="shared" si="3"/>
        <v>-166684692</v>
      </c>
      <c r="I22" s="51">
        <f t="shared" si="3"/>
        <v>1077331731</v>
      </c>
      <c r="J22" s="52">
        <f t="shared" si="3"/>
        <v>1533020076</v>
      </c>
      <c r="K22" s="54">
        <f t="shared" si="3"/>
        <v>2062423343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-39227695</v>
      </c>
      <c r="C24" s="41">
        <f aca="true" t="shared" si="4" ref="C24:K24">SUM(C22:C23)</f>
        <v>-55963529</v>
      </c>
      <c r="D24" s="42">
        <f t="shared" si="4"/>
        <v>-391015117</v>
      </c>
      <c r="E24" s="40">
        <f t="shared" si="4"/>
        <v>1348059122</v>
      </c>
      <c r="F24" s="41">
        <f t="shared" si="4"/>
        <v>986640899</v>
      </c>
      <c r="G24" s="43">
        <f t="shared" si="4"/>
        <v>986640899</v>
      </c>
      <c r="H24" s="44">
        <f t="shared" si="4"/>
        <v>-166684692</v>
      </c>
      <c r="I24" s="40">
        <f t="shared" si="4"/>
        <v>1077331731</v>
      </c>
      <c r="J24" s="41">
        <f t="shared" si="4"/>
        <v>1533020076</v>
      </c>
      <c r="K24" s="43">
        <f t="shared" si="4"/>
        <v>2062423343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1914349780</v>
      </c>
      <c r="C27" s="7">
        <v>2595448980</v>
      </c>
      <c r="D27" s="64">
        <v>3064786878</v>
      </c>
      <c r="E27" s="65">
        <v>3152048455</v>
      </c>
      <c r="F27" s="7">
        <v>3195962617</v>
      </c>
      <c r="G27" s="66">
        <v>3195962617</v>
      </c>
      <c r="H27" s="67">
        <v>4261405591</v>
      </c>
      <c r="I27" s="65">
        <v>3333575271</v>
      </c>
      <c r="J27" s="7">
        <v>3235632935</v>
      </c>
      <c r="K27" s="66">
        <v>3442345623</v>
      </c>
    </row>
    <row r="28" spans="1:11" ht="13.5">
      <c r="A28" s="68" t="s">
        <v>30</v>
      </c>
      <c r="B28" s="6">
        <v>1578832138</v>
      </c>
      <c r="C28" s="6">
        <v>2251209220</v>
      </c>
      <c r="D28" s="23">
        <v>2566423183</v>
      </c>
      <c r="E28" s="24">
        <v>2607914586</v>
      </c>
      <c r="F28" s="6">
        <v>2619082485</v>
      </c>
      <c r="G28" s="25">
        <v>2619082485</v>
      </c>
      <c r="H28" s="26">
        <v>2088370394</v>
      </c>
      <c r="I28" s="24">
        <v>2630152830</v>
      </c>
      <c r="J28" s="6">
        <v>2657574910</v>
      </c>
      <c r="K28" s="25">
        <v>2933186864</v>
      </c>
    </row>
    <row r="29" spans="1:11" ht="13.5">
      <c r="A29" s="22" t="s">
        <v>98</v>
      </c>
      <c r="B29" s="6">
        <v>58346635</v>
      </c>
      <c r="C29" s="6">
        <v>21998000</v>
      </c>
      <c r="D29" s="23">
        <v>47345371</v>
      </c>
      <c r="E29" s="24">
        <v>16009149</v>
      </c>
      <c r="F29" s="6">
        <v>14604108</v>
      </c>
      <c r="G29" s="25">
        <v>14604108</v>
      </c>
      <c r="H29" s="26">
        <v>25291684</v>
      </c>
      <c r="I29" s="24">
        <v>0</v>
      </c>
      <c r="J29" s="6">
        <v>14260000</v>
      </c>
      <c r="K29" s="25">
        <v>13430000</v>
      </c>
    </row>
    <row r="30" spans="1:11" ht="13.5">
      <c r="A30" s="22" t="s">
        <v>34</v>
      </c>
      <c r="B30" s="6">
        <v>89717597</v>
      </c>
      <c r="C30" s="6">
        <v>86449612</v>
      </c>
      <c r="D30" s="23">
        <v>104652147</v>
      </c>
      <c r="E30" s="24">
        <v>140790000</v>
      </c>
      <c r="F30" s="6">
        <v>127747205</v>
      </c>
      <c r="G30" s="25">
        <v>127747205</v>
      </c>
      <c r="H30" s="26">
        <v>120139008</v>
      </c>
      <c r="I30" s="24">
        <v>153224424</v>
      </c>
      <c r="J30" s="6">
        <v>187121908</v>
      </c>
      <c r="K30" s="25">
        <v>160536700</v>
      </c>
    </row>
    <row r="31" spans="1:11" ht="13.5">
      <c r="A31" s="22" t="s">
        <v>35</v>
      </c>
      <c r="B31" s="6">
        <v>187453412</v>
      </c>
      <c r="C31" s="6">
        <v>235792148</v>
      </c>
      <c r="D31" s="23">
        <v>346366175</v>
      </c>
      <c r="E31" s="24">
        <v>387334720</v>
      </c>
      <c r="F31" s="6">
        <v>434528819</v>
      </c>
      <c r="G31" s="25">
        <v>434528819</v>
      </c>
      <c r="H31" s="26">
        <v>2027604505</v>
      </c>
      <c r="I31" s="24">
        <v>550198017</v>
      </c>
      <c r="J31" s="6">
        <v>376676117</v>
      </c>
      <c r="K31" s="25">
        <v>335192059</v>
      </c>
    </row>
    <row r="32" spans="1:11" ht="13.5">
      <c r="A32" s="34" t="s">
        <v>36</v>
      </c>
      <c r="B32" s="7">
        <f>SUM(B28:B31)</f>
        <v>1914349782</v>
      </c>
      <c r="C32" s="7">
        <f aca="true" t="shared" si="5" ref="C32:K32">SUM(C28:C31)</f>
        <v>2595448980</v>
      </c>
      <c r="D32" s="64">
        <f t="shared" si="5"/>
        <v>3064786876</v>
      </c>
      <c r="E32" s="65">
        <f t="shared" si="5"/>
        <v>3152048455</v>
      </c>
      <c r="F32" s="7">
        <f t="shared" si="5"/>
        <v>3195962617</v>
      </c>
      <c r="G32" s="66">
        <f t="shared" si="5"/>
        <v>3195962617</v>
      </c>
      <c r="H32" s="67">
        <f t="shared" si="5"/>
        <v>4261405591</v>
      </c>
      <c r="I32" s="65">
        <f t="shared" si="5"/>
        <v>3333575271</v>
      </c>
      <c r="J32" s="7">
        <f t="shared" si="5"/>
        <v>3235632935</v>
      </c>
      <c r="K32" s="66">
        <f t="shared" si="5"/>
        <v>3442345623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4695326551</v>
      </c>
      <c r="C35" s="6">
        <v>4862888846</v>
      </c>
      <c r="D35" s="23">
        <v>6189110581</v>
      </c>
      <c r="E35" s="24">
        <v>8111588132</v>
      </c>
      <c r="F35" s="6">
        <v>9935355121</v>
      </c>
      <c r="G35" s="25">
        <v>9935355121</v>
      </c>
      <c r="H35" s="26">
        <v>8301636590</v>
      </c>
      <c r="I35" s="24">
        <v>10424322554</v>
      </c>
      <c r="J35" s="6">
        <v>11194914337</v>
      </c>
      <c r="K35" s="25">
        <v>12086780689</v>
      </c>
    </row>
    <row r="36" spans="1:11" ht="13.5">
      <c r="A36" s="22" t="s">
        <v>39</v>
      </c>
      <c r="B36" s="6">
        <v>35664266252</v>
      </c>
      <c r="C36" s="6">
        <v>36484239952</v>
      </c>
      <c r="D36" s="23">
        <v>43941474208</v>
      </c>
      <c r="E36" s="24">
        <v>48349814974</v>
      </c>
      <c r="F36" s="6">
        <v>46685952169</v>
      </c>
      <c r="G36" s="25">
        <v>46685952169</v>
      </c>
      <c r="H36" s="26">
        <v>43307871177</v>
      </c>
      <c r="I36" s="24">
        <v>45989325840</v>
      </c>
      <c r="J36" s="6">
        <v>47649945122</v>
      </c>
      <c r="K36" s="25">
        <v>49378276057</v>
      </c>
    </row>
    <row r="37" spans="1:11" ht="13.5">
      <c r="A37" s="22" t="s">
        <v>40</v>
      </c>
      <c r="B37" s="6">
        <v>6111009005</v>
      </c>
      <c r="C37" s="6">
        <v>6802452499</v>
      </c>
      <c r="D37" s="23">
        <v>9520568596</v>
      </c>
      <c r="E37" s="24">
        <v>5334820960</v>
      </c>
      <c r="F37" s="6">
        <v>8378147808</v>
      </c>
      <c r="G37" s="25">
        <v>8378147808</v>
      </c>
      <c r="H37" s="26">
        <v>11050664852</v>
      </c>
      <c r="I37" s="24">
        <v>9186309993</v>
      </c>
      <c r="J37" s="6">
        <v>9539966281</v>
      </c>
      <c r="K37" s="25">
        <v>9959993742</v>
      </c>
    </row>
    <row r="38" spans="1:11" ht="13.5">
      <c r="A38" s="22" t="s">
        <v>41</v>
      </c>
      <c r="B38" s="6">
        <v>1718159485</v>
      </c>
      <c r="C38" s="6">
        <v>1806756566</v>
      </c>
      <c r="D38" s="23">
        <v>2640747545</v>
      </c>
      <c r="E38" s="24">
        <v>3545115223</v>
      </c>
      <c r="F38" s="6">
        <v>3024698973</v>
      </c>
      <c r="G38" s="25">
        <v>3024698973</v>
      </c>
      <c r="H38" s="26">
        <v>3087615845</v>
      </c>
      <c r="I38" s="24">
        <v>2810152866</v>
      </c>
      <c r="J38" s="6">
        <v>3009832236</v>
      </c>
      <c r="K38" s="25">
        <v>3045027528</v>
      </c>
    </row>
    <row r="39" spans="1:11" ht="13.5">
      <c r="A39" s="22" t="s">
        <v>42</v>
      </c>
      <c r="B39" s="6">
        <v>32530424313</v>
      </c>
      <c r="C39" s="6">
        <v>32737919733</v>
      </c>
      <c r="D39" s="23">
        <v>37969268648</v>
      </c>
      <c r="E39" s="24">
        <v>47581466924</v>
      </c>
      <c r="F39" s="6">
        <v>45218460507</v>
      </c>
      <c r="G39" s="25">
        <v>45218460507</v>
      </c>
      <c r="H39" s="26">
        <v>37471227070</v>
      </c>
      <c r="I39" s="24">
        <v>44417185534</v>
      </c>
      <c r="J39" s="6">
        <v>46295060943</v>
      </c>
      <c r="K39" s="25">
        <v>48460035478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2010426968</v>
      </c>
      <c r="C42" s="6">
        <v>2145927957</v>
      </c>
      <c r="D42" s="23">
        <v>3282200437</v>
      </c>
      <c r="E42" s="24">
        <v>2566763470</v>
      </c>
      <c r="F42" s="6">
        <v>2408654382</v>
      </c>
      <c r="G42" s="25">
        <v>2408654382</v>
      </c>
      <c r="H42" s="26">
        <v>6713392431</v>
      </c>
      <c r="I42" s="24">
        <v>2584967296</v>
      </c>
      <c r="J42" s="6">
        <v>3057559094</v>
      </c>
      <c r="K42" s="25">
        <v>3464522700</v>
      </c>
    </row>
    <row r="43" spans="1:11" ht="13.5">
      <c r="A43" s="22" t="s">
        <v>45</v>
      </c>
      <c r="B43" s="6">
        <v>-1855416085</v>
      </c>
      <c r="C43" s="6">
        <v>-2124181791</v>
      </c>
      <c r="D43" s="23">
        <v>-2818701985</v>
      </c>
      <c r="E43" s="24">
        <v>-2583648368</v>
      </c>
      <c r="F43" s="6">
        <v>-3048096561</v>
      </c>
      <c r="G43" s="25">
        <v>-3048096561</v>
      </c>
      <c r="H43" s="26">
        <v>-1651636639</v>
      </c>
      <c r="I43" s="24">
        <v>-3202602043</v>
      </c>
      <c r="J43" s="6">
        <v>-3074051127</v>
      </c>
      <c r="K43" s="25">
        <v>-3224669572</v>
      </c>
    </row>
    <row r="44" spans="1:11" ht="13.5">
      <c r="A44" s="22" t="s">
        <v>46</v>
      </c>
      <c r="B44" s="6">
        <v>-24432488</v>
      </c>
      <c r="C44" s="6">
        <v>-135134911</v>
      </c>
      <c r="D44" s="23">
        <v>-497355127</v>
      </c>
      <c r="E44" s="24">
        <v>74498872</v>
      </c>
      <c r="F44" s="6">
        <v>69972633</v>
      </c>
      <c r="G44" s="25">
        <v>69972633</v>
      </c>
      <c r="H44" s="26">
        <v>268868557</v>
      </c>
      <c r="I44" s="24">
        <v>87917655</v>
      </c>
      <c r="J44" s="6">
        <v>119158413</v>
      </c>
      <c r="K44" s="25">
        <v>102239976</v>
      </c>
    </row>
    <row r="45" spans="1:11" ht="13.5">
      <c r="A45" s="34" t="s">
        <v>47</v>
      </c>
      <c r="B45" s="7">
        <v>1066788433</v>
      </c>
      <c r="C45" s="7">
        <v>1091355091</v>
      </c>
      <c r="D45" s="64">
        <v>1083895449</v>
      </c>
      <c r="E45" s="65">
        <v>1143751222</v>
      </c>
      <c r="F45" s="7">
        <v>790800953</v>
      </c>
      <c r="G45" s="66">
        <v>790800953</v>
      </c>
      <c r="H45" s="67">
        <v>6488412384</v>
      </c>
      <c r="I45" s="65">
        <v>911639413</v>
      </c>
      <c r="J45" s="7">
        <v>1014305793</v>
      </c>
      <c r="K45" s="66">
        <v>1356398897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1689084293</v>
      </c>
      <c r="C48" s="6">
        <v>1635845127</v>
      </c>
      <c r="D48" s="23">
        <v>1842237576</v>
      </c>
      <c r="E48" s="24">
        <v>1757704395</v>
      </c>
      <c r="F48" s="6">
        <v>2084127108</v>
      </c>
      <c r="G48" s="25">
        <v>2084127108</v>
      </c>
      <c r="H48" s="26">
        <v>2111248155</v>
      </c>
      <c r="I48" s="24">
        <v>1969342673</v>
      </c>
      <c r="J48" s="6">
        <v>2140794354</v>
      </c>
      <c r="K48" s="25">
        <v>2376471424</v>
      </c>
    </row>
    <row r="49" spans="1:11" ht="13.5">
      <c r="A49" s="22" t="s">
        <v>50</v>
      </c>
      <c r="B49" s="6">
        <f>+B75</f>
        <v>5974513078</v>
      </c>
      <c r="C49" s="6">
        <f aca="true" t="shared" si="6" ref="C49:K49">+C75</f>
        <v>5981262620</v>
      </c>
      <c r="D49" s="23">
        <f t="shared" si="6"/>
        <v>8400050153</v>
      </c>
      <c r="E49" s="24">
        <f t="shared" si="6"/>
        <v>9288942073</v>
      </c>
      <c r="F49" s="6">
        <f t="shared" si="6"/>
        <v>9061088192</v>
      </c>
      <c r="G49" s="25">
        <f t="shared" si="6"/>
        <v>9061088192</v>
      </c>
      <c r="H49" s="26">
        <f t="shared" si="6"/>
        <v>8045007423</v>
      </c>
      <c r="I49" s="24">
        <f t="shared" si="6"/>
        <v>9431236779</v>
      </c>
      <c r="J49" s="6">
        <f t="shared" si="6"/>
        <v>9979730467</v>
      </c>
      <c r="K49" s="25">
        <f t="shared" si="6"/>
        <v>10711541757</v>
      </c>
    </row>
    <row r="50" spans="1:11" ht="13.5">
      <c r="A50" s="34" t="s">
        <v>51</v>
      </c>
      <c r="B50" s="7">
        <f>+B48-B49</f>
        <v>-4285428785</v>
      </c>
      <c r="C50" s="7">
        <f aca="true" t="shared" si="7" ref="C50:K50">+C48-C49</f>
        <v>-4345417493</v>
      </c>
      <c r="D50" s="64">
        <f t="shared" si="7"/>
        <v>-6557812577</v>
      </c>
      <c r="E50" s="65">
        <f t="shared" si="7"/>
        <v>-7531237678</v>
      </c>
      <c r="F50" s="7">
        <f t="shared" si="7"/>
        <v>-6976961084</v>
      </c>
      <c r="G50" s="66">
        <f t="shared" si="7"/>
        <v>-6976961084</v>
      </c>
      <c r="H50" s="67">
        <f t="shared" si="7"/>
        <v>-5933759268</v>
      </c>
      <c r="I50" s="65">
        <f t="shared" si="7"/>
        <v>-7461894106</v>
      </c>
      <c r="J50" s="7">
        <f t="shared" si="7"/>
        <v>-7838936113</v>
      </c>
      <c r="K50" s="66">
        <f t="shared" si="7"/>
        <v>-8335070333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32510754777</v>
      </c>
      <c r="C53" s="6">
        <v>33243085999</v>
      </c>
      <c r="D53" s="23">
        <v>44626344997</v>
      </c>
      <c r="E53" s="24">
        <v>43253684162</v>
      </c>
      <c r="F53" s="6">
        <v>43261238258</v>
      </c>
      <c r="G53" s="25">
        <v>43261238258</v>
      </c>
      <c r="H53" s="26">
        <v>46894290006</v>
      </c>
      <c r="I53" s="24">
        <v>42266922129</v>
      </c>
      <c r="J53" s="6">
        <v>43155361736</v>
      </c>
      <c r="K53" s="25">
        <v>44399954960</v>
      </c>
    </row>
    <row r="54" spans="1:11" ht="13.5">
      <c r="A54" s="22" t="s">
        <v>94</v>
      </c>
      <c r="B54" s="6">
        <v>1420308953</v>
      </c>
      <c r="C54" s="6">
        <v>1512502658</v>
      </c>
      <c r="D54" s="23">
        <v>2033298599</v>
      </c>
      <c r="E54" s="24">
        <v>1803408057</v>
      </c>
      <c r="F54" s="6">
        <v>2066335564</v>
      </c>
      <c r="G54" s="25">
        <v>2066335564</v>
      </c>
      <c r="H54" s="26">
        <v>1564613233</v>
      </c>
      <c r="I54" s="24">
        <v>2087084244</v>
      </c>
      <c r="J54" s="6">
        <v>2244830412</v>
      </c>
      <c r="K54" s="25">
        <v>2347332669</v>
      </c>
    </row>
    <row r="55" spans="1:11" ht="13.5">
      <c r="A55" s="22" t="s">
        <v>54</v>
      </c>
      <c r="B55" s="6">
        <v>335744337</v>
      </c>
      <c r="C55" s="6">
        <v>312271170</v>
      </c>
      <c r="D55" s="23">
        <v>597460715</v>
      </c>
      <c r="E55" s="24">
        <v>864380292</v>
      </c>
      <c r="F55" s="6">
        <v>906143564</v>
      </c>
      <c r="G55" s="25">
        <v>906143564</v>
      </c>
      <c r="H55" s="26">
        <v>290907549</v>
      </c>
      <c r="I55" s="24">
        <v>886834387</v>
      </c>
      <c r="J55" s="6">
        <v>799409587</v>
      </c>
      <c r="K55" s="25">
        <v>830593642</v>
      </c>
    </row>
    <row r="56" spans="1:11" ht="13.5">
      <c r="A56" s="22" t="s">
        <v>55</v>
      </c>
      <c r="B56" s="6">
        <v>547244337</v>
      </c>
      <c r="C56" s="6">
        <v>482831469</v>
      </c>
      <c r="D56" s="23">
        <v>376967407</v>
      </c>
      <c r="E56" s="24">
        <v>835968443</v>
      </c>
      <c r="F56" s="6">
        <v>455428157</v>
      </c>
      <c r="G56" s="25">
        <v>455428157</v>
      </c>
      <c r="H56" s="26">
        <v>120834030</v>
      </c>
      <c r="I56" s="24">
        <v>1162090496</v>
      </c>
      <c r="J56" s="6">
        <v>1246582281</v>
      </c>
      <c r="K56" s="25">
        <v>1384075557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68763757</v>
      </c>
      <c r="C59" s="6">
        <v>98215128</v>
      </c>
      <c r="D59" s="23">
        <v>108065777</v>
      </c>
      <c r="E59" s="24">
        <v>207563304</v>
      </c>
      <c r="F59" s="6">
        <v>217890471</v>
      </c>
      <c r="G59" s="25">
        <v>217890471</v>
      </c>
      <c r="H59" s="26">
        <v>234540572</v>
      </c>
      <c r="I59" s="24">
        <v>263518945</v>
      </c>
      <c r="J59" s="6">
        <v>282800853</v>
      </c>
      <c r="K59" s="25">
        <v>302213717</v>
      </c>
    </row>
    <row r="60" spans="1:11" ht="13.5">
      <c r="A60" s="33" t="s">
        <v>58</v>
      </c>
      <c r="B60" s="6">
        <v>29366257</v>
      </c>
      <c r="C60" s="6">
        <v>25046752</v>
      </c>
      <c r="D60" s="23">
        <v>287294564</v>
      </c>
      <c r="E60" s="24">
        <v>531084230</v>
      </c>
      <c r="F60" s="6">
        <v>371385269</v>
      </c>
      <c r="G60" s="25">
        <v>371385269</v>
      </c>
      <c r="H60" s="26">
        <v>348485736</v>
      </c>
      <c r="I60" s="24">
        <v>414000464</v>
      </c>
      <c r="J60" s="6">
        <v>446829196</v>
      </c>
      <c r="K60" s="25">
        <v>485813200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55935</v>
      </c>
      <c r="C62" s="92">
        <v>67786</v>
      </c>
      <c r="D62" s="93">
        <v>703760</v>
      </c>
      <c r="E62" s="91">
        <v>700108</v>
      </c>
      <c r="F62" s="92">
        <v>254925</v>
      </c>
      <c r="G62" s="93">
        <v>254925</v>
      </c>
      <c r="H62" s="94">
        <v>880925</v>
      </c>
      <c r="I62" s="91">
        <v>742371</v>
      </c>
      <c r="J62" s="92">
        <v>776798</v>
      </c>
      <c r="K62" s="93">
        <v>812952</v>
      </c>
    </row>
    <row r="63" spans="1:11" ht="13.5">
      <c r="A63" s="90" t="s">
        <v>61</v>
      </c>
      <c r="B63" s="91">
        <v>138766</v>
      </c>
      <c r="C63" s="92">
        <v>147379</v>
      </c>
      <c r="D63" s="93">
        <v>177779</v>
      </c>
      <c r="E63" s="91">
        <v>173708</v>
      </c>
      <c r="F63" s="92">
        <v>187494</v>
      </c>
      <c r="G63" s="93">
        <v>187494</v>
      </c>
      <c r="H63" s="94">
        <v>188346</v>
      </c>
      <c r="I63" s="91">
        <v>195295</v>
      </c>
      <c r="J63" s="92">
        <v>202650</v>
      </c>
      <c r="K63" s="93">
        <v>210379</v>
      </c>
    </row>
    <row r="64" spans="1:11" ht="13.5">
      <c r="A64" s="90" t="s">
        <v>62</v>
      </c>
      <c r="B64" s="91">
        <v>68783</v>
      </c>
      <c r="C64" s="92">
        <v>68790</v>
      </c>
      <c r="D64" s="93">
        <v>141274</v>
      </c>
      <c r="E64" s="91">
        <v>104799</v>
      </c>
      <c r="F64" s="92">
        <v>100631</v>
      </c>
      <c r="G64" s="93">
        <v>100631</v>
      </c>
      <c r="H64" s="94">
        <v>100631</v>
      </c>
      <c r="I64" s="91">
        <v>101551</v>
      </c>
      <c r="J64" s="92">
        <v>102574</v>
      </c>
      <c r="K64" s="93">
        <v>103654</v>
      </c>
    </row>
    <row r="65" spans="1:11" ht="13.5">
      <c r="A65" s="90" t="s">
        <v>63</v>
      </c>
      <c r="B65" s="91">
        <v>389813</v>
      </c>
      <c r="C65" s="92">
        <v>69956437</v>
      </c>
      <c r="D65" s="93">
        <v>541327</v>
      </c>
      <c r="E65" s="91">
        <v>577501</v>
      </c>
      <c r="F65" s="92">
        <v>471142</v>
      </c>
      <c r="G65" s="93">
        <v>471142</v>
      </c>
      <c r="H65" s="94">
        <v>540007</v>
      </c>
      <c r="I65" s="91">
        <v>558385</v>
      </c>
      <c r="J65" s="92">
        <v>574164</v>
      </c>
      <c r="K65" s="93">
        <v>590737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100</v>
      </c>
      <c r="B71" s="1">
        <f>+B83</f>
        <v>48487319</v>
      </c>
      <c r="C71" s="1">
        <f aca="true" t="shared" si="9" ref="C71:K71">+C83</f>
        <v>42684588</v>
      </c>
      <c r="D71" s="1">
        <f t="shared" si="9"/>
        <v>132974617</v>
      </c>
      <c r="E71" s="1">
        <f t="shared" si="9"/>
        <v>40789714</v>
      </c>
      <c r="F71" s="1">
        <f t="shared" si="9"/>
        <v>40789714</v>
      </c>
      <c r="G71" s="1">
        <f t="shared" si="9"/>
        <v>40789714</v>
      </c>
      <c r="H71" s="1">
        <f t="shared" si="9"/>
        <v>155043780</v>
      </c>
      <c r="I71" s="1">
        <f t="shared" si="9"/>
        <v>5686701</v>
      </c>
      <c r="J71" s="1">
        <f t="shared" si="9"/>
        <v>6064356</v>
      </c>
      <c r="K71" s="1">
        <f t="shared" si="9"/>
        <v>6478988</v>
      </c>
    </row>
    <row r="72" spans="1:11" ht="12.75" hidden="1">
      <c r="A72" s="1" t="s">
        <v>101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102</v>
      </c>
      <c r="B73" s="1">
        <f>+B74</f>
        <v>3266911588.9999995</v>
      </c>
      <c r="C73" s="1">
        <f aca="true" t="shared" si="11" ref="C73:K73">+(C78+C80+C81+C82)-(B78+B80+B81+B82)</f>
        <v>1317703214</v>
      </c>
      <c r="D73" s="1">
        <f t="shared" si="11"/>
        <v>6035127774</v>
      </c>
      <c r="E73" s="1">
        <f t="shared" si="11"/>
        <v>-942697916</v>
      </c>
      <c r="F73" s="1">
        <f>+(F78+F80+F81+F82)-(D78+D80+D81+D82)</f>
        <v>3381310825</v>
      </c>
      <c r="G73" s="1">
        <f>+(G78+G80+G81+G82)-(D78+D80+D81+D82)</f>
        <v>3381310825</v>
      </c>
      <c r="H73" s="1">
        <f>+(H78+H80+H81+H82)-(D78+D80+D81+D82)</f>
        <v>1552960251</v>
      </c>
      <c r="I73" s="1">
        <f>+(I78+I80+I81+I82)-(E78+E80+E81+E82)</f>
        <v>6366462072</v>
      </c>
      <c r="J73" s="1">
        <f t="shared" si="11"/>
        <v>1617463337</v>
      </c>
      <c r="K73" s="1">
        <f t="shared" si="11"/>
        <v>1774082428</v>
      </c>
    </row>
    <row r="74" spans="1:11" ht="12.75" hidden="1">
      <c r="A74" s="1" t="s">
        <v>103</v>
      </c>
      <c r="B74" s="1">
        <f>+TREND(C74:E74)</f>
        <v>3266911588.9999995</v>
      </c>
      <c r="C74" s="1">
        <f>+C73</f>
        <v>1317703214</v>
      </c>
      <c r="D74" s="1">
        <f aca="true" t="shared" si="12" ref="D74:K74">+D73</f>
        <v>6035127774</v>
      </c>
      <c r="E74" s="1">
        <f t="shared" si="12"/>
        <v>-942697916</v>
      </c>
      <c r="F74" s="1">
        <f t="shared" si="12"/>
        <v>3381310825</v>
      </c>
      <c r="G74" s="1">
        <f t="shared" si="12"/>
        <v>3381310825</v>
      </c>
      <c r="H74" s="1">
        <f t="shared" si="12"/>
        <v>1552960251</v>
      </c>
      <c r="I74" s="1">
        <f t="shared" si="12"/>
        <v>6366462072</v>
      </c>
      <c r="J74" s="1">
        <f t="shared" si="12"/>
        <v>1617463337</v>
      </c>
      <c r="K74" s="1">
        <f t="shared" si="12"/>
        <v>1774082428</v>
      </c>
    </row>
    <row r="75" spans="1:11" ht="12.75" hidden="1">
      <c r="A75" s="1" t="s">
        <v>104</v>
      </c>
      <c r="B75" s="1">
        <f>+B84-(((B80+B81+B78)*B70)-B79)</f>
        <v>5974513078</v>
      </c>
      <c r="C75" s="1">
        <f aca="true" t="shared" si="13" ref="C75:K75">+C84-(((C80+C81+C78)*C70)-C79)</f>
        <v>5981262620</v>
      </c>
      <c r="D75" s="1">
        <f t="shared" si="13"/>
        <v>8400050153</v>
      </c>
      <c r="E75" s="1">
        <f t="shared" si="13"/>
        <v>9288942073</v>
      </c>
      <c r="F75" s="1">
        <f t="shared" si="13"/>
        <v>9061088192</v>
      </c>
      <c r="G75" s="1">
        <f t="shared" si="13"/>
        <v>9061088192</v>
      </c>
      <c r="H75" s="1">
        <f t="shared" si="13"/>
        <v>8045007423</v>
      </c>
      <c r="I75" s="1">
        <f t="shared" si="13"/>
        <v>9431236779</v>
      </c>
      <c r="J75" s="1">
        <f t="shared" si="13"/>
        <v>9979730467</v>
      </c>
      <c r="K75" s="1">
        <f t="shared" si="13"/>
        <v>10711541757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6850858477</v>
      </c>
      <c r="C78" s="3">
        <v>7573624562</v>
      </c>
      <c r="D78" s="3">
        <v>10049014873</v>
      </c>
      <c r="E78" s="3">
        <v>11020771587</v>
      </c>
      <c r="F78" s="3">
        <v>10969735072</v>
      </c>
      <c r="G78" s="3">
        <v>10969735072</v>
      </c>
      <c r="H78" s="3">
        <v>8502013956</v>
      </c>
      <c r="I78" s="3">
        <v>11797687917</v>
      </c>
      <c r="J78" s="3">
        <v>12453735346</v>
      </c>
      <c r="K78" s="3">
        <v>13203313306</v>
      </c>
    </row>
    <row r="79" spans="1:11" ht="12.75" hidden="1">
      <c r="A79" s="2" t="s">
        <v>65</v>
      </c>
      <c r="B79" s="3">
        <v>47532</v>
      </c>
      <c r="C79" s="3">
        <v>21239</v>
      </c>
      <c r="D79" s="3">
        <v>22714006</v>
      </c>
      <c r="E79" s="3">
        <v>0</v>
      </c>
      <c r="F79" s="3">
        <v>0</v>
      </c>
      <c r="G79" s="3">
        <v>0</v>
      </c>
      <c r="H79" s="3">
        <v>27767207</v>
      </c>
      <c r="I79" s="3">
        <v>7416493</v>
      </c>
      <c r="J79" s="3">
        <v>6091033</v>
      </c>
      <c r="K79" s="3">
        <v>6697284</v>
      </c>
    </row>
    <row r="80" spans="1:11" ht="12.75" hidden="1">
      <c r="A80" s="2" t="s">
        <v>66</v>
      </c>
      <c r="B80" s="3">
        <v>5591280898</v>
      </c>
      <c r="C80" s="3">
        <v>6182754178</v>
      </c>
      <c r="D80" s="3">
        <v>8865861612</v>
      </c>
      <c r="E80" s="3">
        <v>4731517303</v>
      </c>
      <c r="F80" s="3">
        <v>7755515722</v>
      </c>
      <c r="G80" s="3">
        <v>7755515722</v>
      </c>
      <c r="H80" s="3">
        <v>10108100016</v>
      </c>
      <c r="I80" s="3">
        <v>8428032510</v>
      </c>
      <c r="J80" s="3">
        <v>8758111233</v>
      </c>
      <c r="K80" s="3">
        <v>9135763876</v>
      </c>
    </row>
    <row r="81" spans="1:11" ht="12.75" hidden="1">
      <c r="A81" s="2" t="s">
        <v>67</v>
      </c>
      <c r="B81" s="3">
        <v>2176274751</v>
      </c>
      <c r="C81" s="3">
        <v>2017596816</v>
      </c>
      <c r="D81" s="3">
        <v>2105637844</v>
      </c>
      <c r="E81" s="3">
        <v>4664426732</v>
      </c>
      <c r="F81" s="3">
        <v>6002642497</v>
      </c>
      <c r="G81" s="3">
        <v>6002642497</v>
      </c>
      <c r="H81" s="3">
        <v>3748305916</v>
      </c>
      <c r="I81" s="3">
        <v>6332541605</v>
      </c>
      <c r="J81" s="3">
        <v>6619580660</v>
      </c>
      <c r="K81" s="3">
        <v>7145931568</v>
      </c>
    </row>
    <row r="82" spans="1:11" ht="12.75" hidden="1">
      <c r="A82" s="2" t="s">
        <v>68</v>
      </c>
      <c r="B82" s="3">
        <v>386208473</v>
      </c>
      <c r="C82" s="3">
        <v>548350257</v>
      </c>
      <c r="D82" s="3">
        <v>1336939258</v>
      </c>
      <c r="E82" s="3">
        <v>998040049</v>
      </c>
      <c r="F82" s="3">
        <v>1010871121</v>
      </c>
      <c r="G82" s="3">
        <v>1010871121</v>
      </c>
      <c r="H82" s="3">
        <v>1551993950</v>
      </c>
      <c r="I82" s="3">
        <v>1222955711</v>
      </c>
      <c r="J82" s="3">
        <v>1567253841</v>
      </c>
      <c r="K82" s="3">
        <v>1687754758</v>
      </c>
    </row>
    <row r="83" spans="1:11" ht="12.75" hidden="1">
      <c r="A83" s="2" t="s">
        <v>69</v>
      </c>
      <c r="B83" s="3">
        <v>48487319</v>
      </c>
      <c r="C83" s="3">
        <v>42684588</v>
      </c>
      <c r="D83" s="3">
        <v>132974617</v>
      </c>
      <c r="E83" s="3">
        <v>40789714</v>
      </c>
      <c r="F83" s="3">
        <v>40789714</v>
      </c>
      <c r="G83" s="3">
        <v>40789714</v>
      </c>
      <c r="H83" s="3">
        <v>155043780</v>
      </c>
      <c r="I83" s="3">
        <v>5686701</v>
      </c>
      <c r="J83" s="3">
        <v>6064356</v>
      </c>
      <c r="K83" s="3">
        <v>6478988</v>
      </c>
    </row>
    <row r="84" spans="1:11" ht="12.75" hidden="1">
      <c r="A84" s="2" t="s">
        <v>70</v>
      </c>
      <c r="B84" s="3">
        <v>5974465546</v>
      </c>
      <c r="C84" s="3">
        <v>5981241381</v>
      </c>
      <c r="D84" s="3">
        <v>8377336147</v>
      </c>
      <c r="E84" s="3">
        <v>9288942073</v>
      </c>
      <c r="F84" s="3">
        <v>9061088192</v>
      </c>
      <c r="G84" s="3">
        <v>9061088192</v>
      </c>
      <c r="H84" s="3">
        <v>8017240216</v>
      </c>
      <c r="I84" s="3">
        <v>9423820286</v>
      </c>
      <c r="J84" s="3">
        <v>9973639434</v>
      </c>
      <c r="K84" s="3">
        <v>10704844473</v>
      </c>
    </row>
    <row r="85" spans="1:11" ht="12.75" hidden="1">
      <c r="A85" s="2" t="s">
        <v>71</v>
      </c>
      <c r="B85" s="3">
        <v>69052460</v>
      </c>
      <c r="C85" s="3">
        <v>0</v>
      </c>
      <c r="D85" s="3">
        <v>0</v>
      </c>
      <c r="E85" s="3">
        <v>-42552725</v>
      </c>
      <c r="F85" s="3">
        <v>-119260125</v>
      </c>
      <c r="G85" s="3">
        <v>-119260125</v>
      </c>
      <c r="H85" s="3">
        <v>-118633350</v>
      </c>
      <c r="I85" s="3">
        <v>-72953695</v>
      </c>
      <c r="J85" s="3">
        <v>-74331790</v>
      </c>
      <c r="K85" s="3">
        <v>-61144614</v>
      </c>
    </row>
    <row r="86" spans="1:11" ht="12.75">
      <c r="A86" s="2" t="s">
        <v>72</v>
      </c>
      <c r="B86" s="3">
        <v>0</v>
      </c>
      <c r="C86" s="3">
        <v>9089034</v>
      </c>
      <c r="D86" s="3">
        <v>44312309</v>
      </c>
      <c r="E86" s="3">
        <v>0</v>
      </c>
      <c r="F86" s="3">
        <v>31989993</v>
      </c>
      <c r="G86" s="3">
        <v>31989993</v>
      </c>
      <c r="H86" s="3">
        <v>31989993</v>
      </c>
      <c r="I86" s="3">
        <v>37987275</v>
      </c>
      <c r="J86" s="3">
        <v>40454180</v>
      </c>
      <c r="K86" s="3">
        <v>42019225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57749202</v>
      </c>
      <c r="C5" s="6">
        <v>65042214</v>
      </c>
      <c r="D5" s="23">
        <v>67796114</v>
      </c>
      <c r="E5" s="24">
        <v>73029168</v>
      </c>
      <c r="F5" s="6">
        <v>73029168</v>
      </c>
      <c r="G5" s="25">
        <v>73029168</v>
      </c>
      <c r="H5" s="26">
        <v>197306968</v>
      </c>
      <c r="I5" s="24">
        <v>96766032</v>
      </c>
      <c r="J5" s="6">
        <v>100232598</v>
      </c>
      <c r="K5" s="25">
        <v>105654591</v>
      </c>
    </row>
    <row r="6" spans="1:11" ht="13.5">
      <c r="A6" s="22" t="s">
        <v>18</v>
      </c>
      <c r="B6" s="6">
        <v>186223265</v>
      </c>
      <c r="C6" s="6">
        <v>201561340</v>
      </c>
      <c r="D6" s="23">
        <v>227711117</v>
      </c>
      <c r="E6" s="24">
        <v>229606632</v>
      </c>
      <c r="F6" s="6">
        <v>229606632</v>
      </c>
      <c r="G6" s="25">
        <v>229606632</v>
      </c>
      <c r="H6" s="26">
        <v>181318970</v>
      </c>
      <c r="I6" s="24">
        <v>225881903</v>
      </c>
      <c r="J6" s="6">
        <v>238017124</v>
      </c>
      <c r="K6" s="25">
        <v>250967317</v>
      </c>
    </row>
    <row r="7" spans="1:11" ht="13.5">
      <c r="A7" s="22" t="s">
        <v>19</v>
      </c>
      <c r="B7" s="6">
        <v>24980673</v>
      </c>
      <c r="C7" s="6">
        <v>1016645</v>
      </c>
      <c r="D7" s="23">
        <v>1220531</v>
      </c>
      <c r="E7" s="24">
        <v>1397437</v>
      </c>
      <c r="F7" s="6">
        <v>1397437</v>
      </c>
      <c r="G7" s="25">
        <v>1397437</v>
      </c>
      <c r="H7" s="26">
        <v>258194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87190616</v>
      </c>
      <c r="C8" s="6">
        <v>116286148</v>
      </c>
      <c r="D8" s="23">
        <v>83281130</v>
      </c>
      <c r="E8" s="24">
        <v>114006001</v>
      </c>
      <c r="F8" s="6">
        <v>114006001</v>
      </c>
      <c r="G8" s="25">
        <v>114006001</v>
      </c>
      <c r="H8" s="26">
        <v>86984335</v>
      </c>
      <c r="I8" s="24">
        <v>87187035</v>
      </c>
      <c r="J8" s="6">
        <v>91895000</v>
      </c>
      <c r="K8" s="25">
        <v>96949116</v>
      </c>
    </row>
    <row r="9" spans="1:11" ht="13.5">
      <c r="A9" s="22" t="s">
        <v>21</v>
      </c>
      <c r="B9" s="6">
        <v>45353825</v>
      </c>
      <c r="C9" s="6">
        <v>64483525</v>
      </c>
      <c r="D9" s="23">
        <v>72939819</v>
      </c>
      <c r="E9" s="24">
        <v>51670814</v>
      </c>
      <c r="F9" s="6">
        <v>51670814</v>
      </c>
      <c r="G9" s="25">
        <v>51670814</v>
      </c>
      <c r="H9" s="26">
        <v>62451660</v>
      </c>
      <c r="I9" s="24">
        <v>41741155</v>
      </c>
      <c r="J9" s="6">
        <v>43977743</v>
      </c>
      <c r="K9" s="25">
        <v>46402058</v>
      </c>
    </row>
    <row r="10" spans="1:11" ht="25.5">
      <c r="A10" s="27" t="s">
        <v>93</v>
      </c>
      <c r="B10" s="28">
        <f>SUM(B5:B9)</f>
        <v>401497581</v>
      </c>
      <c r="C10" s="29">
        <f aca="true" t="shared" si="0" ref="C10:K10">SUM(C5:C9)</f>
        <v>448389872</v>
      </c>
      <c r="D10" s="30">
        <f t="shared" si="0"/>
        <v>452948711</v>
      </c>
      <c r="E10" s="28">
        <f t="shared" si="0"/>
        <v>469710052</v>
      </c>
      <c r="F10" s="29">
        <f t="shared" si="0"/>
        <v>469710052</v>
      </c>
      <c r="G10" s="31">
        <f t="shared" si="0"/>
        <v>469710052</v>
      </c>
      <c r="H10" s="32">
        <f t="shared" si="0"/>
        <v>528320127</v>
      </c>
      <c r="I10" s="28">
        <f t="shared" si="0"/>
        <v>451576125</v>
      </c>
      <c r="J10" s="29">
        <f t="shared" si="0"/>
        <v>474122465</v>
      </c>
      <c r="K10" s="31">
        <f t="shared" si="0"/>
        <v>499973082</v>
      </c>
    </row>
    <row r="11" spans="1:11" ht="13.5">
      <c r="A11" s="22" t="s">
        <v>22</v>
      </c>
      <c r="B11" s="6">
        <v>109881917</v>
      </c>
      <c r="C11" s="6">
        <v>108722433</v>
      </c>
      <c r="D11" s="23">
        <v>126109576</v>
      </c>
      <c r="E11" s="24">
        <v>143450178</v>
      </c>
      <c r="F11" s="6">
        <v>143450178</v>
      </c>
      <c r="G11" s="25">
        <v>143450178</v>
      </c>
      <c r="H11" s="26">
        <v>138508607</v>
      </c>
      <c r="I11" s="24">
        <v>153659606</v>
      </c>
      <c r="J11" s="6">
        <v>161054062</v>
      </c>
      <c r="K11" s="25">
        <v>172519122</v>
      </c>
    </row>
    <row r="12" spans="1:11" ht="13.5">
      <c r="A12" s="22" t="s">
        <v>23</v>
      </c>
      <c r="B12" s="6">
        <v>6932545</v>
      </c>
      <c r="C12" s="6">
        <v>6624174</v>
      </c>
      <c r="D12" s="23">
        <v>7340584</v>
      </c>
      <c r="E12" s="24">
        <v>8198487</v>
      </c>
      <c r="F12" s="6">
        <v>8198487</v>
      </c>
      <c r="G12" s="25">
        <v>8198487</v>
      </c>
      <c r="H12" s="26">
        <v>7691909</v>
      </c>
      <c r="I12" s="24">
        <v>2040000</v>
      </c>
      <c r="J12" s="6">
        <v>2150160</v>
      </c>
      <c r="K12" s="25">
        <v>2268419</v>
      </c>
    </row>
    <row r="13" spans="1:11" ht="13.5">
      <c r="A13" s="22" t="s">
        <v>94</v>
      </c>
      <c r="B13" s="6">
        <v>56534732</v>
      </c>
      <c r="C13" s="6">
        <v>65584143</v>
      </c>
      <c r="D13" s="23">
        <v>68590282</v>
      </c>
      <c r="E13" s="24">
        <v>25363636</v>
      </c>
      <c r="F13" s="6">
        <v>25363636</v>
      </c>
      <c r="G13" s="25">
        <v>25363636</v>
      </c>
      <c r="H13" s="26">
        <v>76793612</v>
      </c>
      <c r="I13" s="24">
        <v>25000000</v>
      </c>
      <c r="J13" s="6">
        <v>26350000</v>
      </c>
      <c r="K13" s="25">
        <v>27799250</v>
      </c>
    </row>
    <row r="14" spans="1:11" ht="13.5">
      <c r="A14" s="22" t="s">
        <v>24</v>
      </c>
      <c r="B14" s="6">
        <v>1967797</v>
      </c>
      <c r="C14" s="6">
        <v>1625933</v>
      </c>
      <c r="D14" s="23">
        <v>1154269</v>
      </c>
      <c r="E14" s="24">
        <v>1599140</v>
      </c>
      <c r="F14" s="6">
        <v>1599140</v>
      </c>
      <c r="G14" s="25">
        <v>1599140</v>
      </c>
      <c r="H14" s="26">
        <v>2989196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129281619</v>
      </c>
      <c r="C15" s="6">
        <v>156232067</v>
      </c>
      <c r="D15" s="23">
        <v>158136898</v>
      </c>
      <c r="E15" s="24">
        <v>160944149</v>
      </c>
      <c r="F15" s="6">
        <v>160944149</v>
      </c>
      <c r="G15" s="25">
        <v>160944149</v>
      </c>
      <c r="H15" s="26">
        <v>168770292</v>
      </c>
      <c r="I15" s="24">
        <v>145345000</v>
      </c>
      <c r="J15" s="6">
        <v>153895195</v>
      </c>
      <c r="K15" s="25">
        <v>169074362</v>
      </c>
    </row>
    <row r="16" spans="1:11" ht="13.5">
      <c r="A16" s="33" t="s">
        <v>26</v>
      </c>
      <c r="B16" s="6">
        <v>4308208</v>
      </c>
      <c r="C16" s="6">
        <v>4938867</v>
      </c>
      <c r="D16" s="23">
        <v>1260699</v>
      </c>
      <c r="E16" s="24">
        <v>38564750</v>
      </c>
      <c r="F16" s="6">
        <v>38564750</v>
      </c>
      <c r="G16" s="25">
        <v>38564750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148661430</v>
      </c>
      <c r="C17" s="6">
        <v>119959325</v>
      </c>
      <c r="D17" s="23">
        <v>134902906</v>
      </c>
      <c r="E17" s="24">
        <v>86862107</v>
      </c>
      <c r="F17" s="6">
        <v>86862107</v>
      </c>
      <c r="G17" s="25">
        <v>86862107</v>
      </c>
      <c r="H17" s="26">
        <v>88101725</v>
      </c>
      <c r="I17" s="24">
        <v>117093068</v>
      </c>
      <c r="J17" s="6">
        <v>123425919</v>
      </c>
      <c r="K17" s="25">
        <v>130250693</v>
      </c>
    </row>
    <row r="18" spans="1:11" ht="13.5">
      <c r="A18" s="34" t="s">
        <v>28</v>
      </c>
      <c r="B18" s="35">
        <f>SUM(B11:B17)</f>
        <v>457568248</v>
      </c>
      <c r="C18" s="36">
        <f aca="true" t="shared" si="1" ref="C18:K18">SUM(C11:C17)</f>
        <v>463686942</v>
      </c>
      <c r="D18" s="37">
        <f t="shared" si="1"/>
        <v>497495214</v>
      </c>
      <c r="E18" s="35">
        <f t="shared" si="1"/>
        <v>464982447</v>
      </c>
      <c r="F18" s="36">
        <f t="shared" si="1"/>
        <v>464982447</v>
      </c>
      <c r="G18" s="38">
        <f t="shared" si="1"/>
        <v>464982447</v>
      </c>
      <c r="H18" s="39">
        <f t="shared" si="1"/>
        <v>482855341</v>
      </c>
      <c r="I18" s="35">
        <f t="shared" si="1"/>
        <v>443137674</v>
      </c>
      <c r="J18" s="36">
        <f t="shared" si="1"/>
        <v>466875336</v>
      </c>
      <c r="K18" s="38">
        <f t="shared" si="1"/>
        <v>501911846</v>
      </c>
    </row>
    <row r="19" spans="1:11" ht="13.5">
      <c r="A19" s="34" t="s">
        <v>29</v>
      </c>
      <c r="B19" s="40">
        <f>+B10-B18</f>
        <v>-56070667</v>
      </c>
      <c r="C19" s="41">
        <f aca="true" t="shared" si="2" ref="C19:K19">+C10-C18</f>
        <v>-15297070</v>
      </c>
      <c r="D19" s="42">
        <f t="shared" si="2"/>
        <v>-44546503</v>
      </c>
      <c r="E19" s="40">
        <f t="shared" si="2"/>
        <v>4727605</v>
      </c>
      <c r="F19" s="41">
        <f t="shared" si="2"/>
        <v>4727605</v>
      </c>
      <c r="G19" s="43">
        <f t="shared" si="2"/>
        <v>4727605</v>
      </c>
      <c r="H19" s="44">
        <f t="shared" si="2"/>
        <v>45464786</v>
      </c>
      <c r="I19" s="40">
        <f t="shared" si="2"/>
        <v>8438451</v>
      </c>
      <c r="J19" s="41">
        <f t="shared" si="2"/>
        <v>7247129</v>
      </c>
      <c r="K19" s="43">
        <f t="shared" si="2"/>
        <v>-1938764</v>
      </c>
    </row>
    <row r="20" spans="1:11" ht="13.5">
      <c r="A20" s="22" t="s">
        <v>30</v>
      </c>
      <c r="B20" s="24">
        <v>14102709</v>
      </c>
      <c r="C20" s="6">
        <v>0</v>
      </c>
      <c r="D20" s="23">
        <v>28226167</v>
      </c>
      <c r="E20" s="24">
        <v>0</v>
      </c>
      <c r="F20" s="6">
        <v>0</v>
      </c>
      <c r="G20" s="25">
        <v>0</v>
      </c>
      <c r="H20" s="26">
        <v>27021853</v>
      </c>
      <c r="I20" s="24">
        <v>20054000</v>
      </c>
      <c r="J20" s="6">
        <v>28613000</v>
      </c>
      <c r="K20" s="25">
        <v>27649000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-41967958</v>
      </c>
      <c r="C22" s="52">
        <f aca="true" t="shared" si="3" ref="C22:K22">SUM(C19:C21)</f>
        <v>-15297070</v>
      </c>
      <c r="D22" s="53">
        <f t="shared" si="3"/>
        <v>-16320336</v>
      </c>
      <c r="E22" s="51">
        <f t="shared" si="3"/>
        <v>4727605</v>
      </c>
      <c r="F22" s="52">
        <f t="shared" si="3"/>
        <v>4727605</v>
      </c>
      <c r="G22" s="54">
        <f t="shared" si="3"/>
        <v>4727605</v>
      </c>
      <c r="H22" s="55">
        <f t="shared" si="3"/>
        <v>72486639</v>
      </c>
      <c r="I22" s="51">
        <f t="shared" si="3"/>
        <v>28492451</v>
      </c>
      <c r="J22" s="52">
        <f t="shared" si="3"/>
        <v>35860129</v>
      </c>
      <c r="K22" s="54">
        <f t="shared" si="3"/>
        <v>25710236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-41967958</v>
      </c>
      <c r="C24" s="41">
        <f aca="true" t="shared" si="4" ref="C24:K24">SUM(C22:C23)</f>
        <v>-15297070</v>
      </c>
      <c r="D24" s="42">
        <f t="shared" si="4"/>
        <v>-16320336</v>
      </c>
      <c r="E24" s="40">
        <f t="shared" si="4"/>
        <v>4727605</v>
      </c>
      <c r="F24" s="41">
        <f t="shared" si="4"/>
        <v>4727605</v>
      </c>
      <c r="G24" s="43">
        <f t="shared" si="4"/>
        <v>4727605</v>
      </c>
      <c r="H24" s="44">
        <f t="shared" si="4"/>
        <v>72486639</v>
      </c>
      <c r="I24" s="40">
        <f t="shared" si="4"/>
        <v>28492451</v>
      </c>
      <c r="J24" s="41">
        <f t="shared" si="4"/>
        <v>35860129</v>
      </c>
      <c r="K24" s="43">
        <f t="shared" si="4"/>
        <v>25710236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770380</v>
      </c>
      <c r="C27" s="7">
        <v>57233004</v>
      </c>
      <c r="D27" s="64">
        <v>48866682</v>
      </c>
      <c r="E27" s="65">
        <v>35000964</v>
      </c>
      <c r="F27" s="7">
        <v>35000964</v>
      </c>
      <c r="G27" s="66">
        <v>35000964</v>
      </c>
      <c r="H27" s="67">
        <v>0</v>
      </c>
      <c r="I27" s="65">
        <v>35362000</v>
      </c>
      <c r="J27" s="7">
        <v>36483000</v>
      </c>
      <c r="K27" s="66">
        <v>33237000</v>
      </c>
    </row>
    <row r="28" spans="1:11" ht="13.5">
      <c r="A28" s="68" t="s">
        <v>30</v>
      </c>
      <c r="B28" s="6">
        <v>621414</v>
      </c>
      <c r="C28" s="6">
        <v>45903554</v>
      </c>
      <c r="D28" s="23">
        <v>41579815</v>
      </c>
      <c r="E28" s="24">
        <v>30286000</v>
      </c>
      <c r="F28" s="6">
        <v>30286000</v>
      </c>
      <c r="G28" s="25">
        <v>30286000</v>
      </c>
      <c r="H28" s="26">
        <v>0</v>
      </c>
      <c r="I28" s="24">
        <v>32609000</v>
      </c>
      <c r="J28" s="6">
        <v>22223000</v>
      </c>
      <c r="K28" s="25">
        <v>19807000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14260000</v>
      </c>
      <c r="K29" s="25">
        <v>13430000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148966</v>
      </c>
      <c r="C31" s="6">
        <v>11329450</v>
      </c>
      <c r="D31" s="23">
        <v>7286868</v>
      </c>
      <c r="E31" s="24">
        <v>4714964</v>
      </c>
      <c r="F31" s="6">
        <v>4714964</v>
      </c>
      <c r="G31" s="25">
        <v>4714964</v>
      </c>
      <c r="H31" s="26">
        <v>0</v>
      </c>
      <c r="I31" s="24">
        <v>2753000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770380</v>
      </c>
      <c r="C32" s="7">
        <f aca="true" t="shared" si="5" ref="C32:K32">SUM(C28:C31)</f>
        <v>57233004</v>
      </c>
      <c r="D32" s="64">
        <f t="shared" si="5"/>
        <v>48866683</v>
      </c>
      <c r="E32" s="65">
        <f t="shared" si="5"/>
        <v>35000964</v>
      </c>
      <c r="F32" s="7">
        <f t="shared" si="5"/>
        <v>35000964</v>
      </c>
      <c r="G32" s="66">
        <f t="shared" si="5"/>
        <v>35000964</v>
      </c>
      <c r="H32" s="67">
        <f t="shared" si="5"/>
        <v>0</v>
      </c>
      <c r="I32" s="65">
        <f t="shared" si="5"/>
        <v>35362000</v>
      </c>
      <c r="J32" s="7">
        <f t="shared" si="5"/>
        <v>36483000</v>
      </c>
      <c r="K32" s="66">
        <f t="shared" si="5"/>
        <v>33237000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87625794</v>
      </c>
      <c r="C35" s="6">
        <v>91880550</v>
      </c>
      <c r="D35" s="23">
        <v>138732297</v>
      </c>
      <c r="E35" s="24">
        <v>121321960</v>
      </c>
      <c r="F35" s="6">
        <v>121321960</v>
      </c>
      <c r="G35" s="25">
        <v>121321960</v>
      </c>
      <c r="H35" s="26">
        <v>417616930</v>
      </c>
      <c r="I35" s="24">
        <v>294904030</v>
      </c>
      <c r="J35" s="6">
        <v>372846164</v>
      </c>
      <c r="K35" s="25">
        <v>395981693</v>
      </c>
    </row>
    <row r="36" spans="1:11" ht="13.5">
      <c r="A36" s="22" t="s">
        <v>39</v>
      </c>
      <c r="B36" s="6">
        <v>1324578725</v>
      </c>
      <c r="C36" s="6">
        <v>1167465146</v>
      </c>
      <c r="D36" s="23">
        <v>1135250128</v>
      </c>
      <c r="E36" s="24">
        <v>1259065424</v>
      </c>
      <c r="F36" s="6">
        <v>1259065424</v>
      </c>
      <c r="G36" s="25">
        <v>1259065424</v>
      </c>
      <c r="H36" s="26">
        <v>1025025552</v>
      </c>
      <c r="I36" s="24">
        <v>429295250</v>
      </c>
      <c r="J36" s="6">
        <v>434360820</v>
      </c>
      <c r="K36" s="25">
        <v>452853412</v>
      </c>
    </row>
    <row r="37" spans="1:11" ht="13.5">
      <c r="A37" s="22" t="s">
        <v>40</v>
      </c>
      <c r="B37" s="6">
        <v>61199757</v>
      </c>
      <c r="C37" s="6">
        <v>113052200</v>
      </c>
      <c r="D37" s="23">
        <v>110752503</v>
      </c>
      <c r="E37" s="24">
        <v>82127970</v>
      </c>
      <c r="F37" s="6">
        <v>82127970</v>
      </c>
      <c r="G37" s="25">
        <v>82127970</v>
      </c>
      <c r="H37" s="26">
        <v>208747791</v>
      </c>
      <c r="I37" s="24">
        <v>220000000</v>
      </c>
      <c r="J37" s="6">
        <v>231000000</v>
      </c>
      <c r="K37" s="25">
        <v>251000000</v>
      </c>
    </row>
    <row r="38" spans="1:11" ht="13.5">
      <c r="A38" s="22" t="s">
        <v>41</v>
      </c>
      <c r="B38" s="6">
        <v>78490903</v>
      </c>
      <c r="C38" s="6">
        <v>72562797</v>
      </c>
      <c r="D38" s="23">
        <v>73372567</v>
      </c>
      <c r="E38" s="24">
        <v>13342815</v>
      </c>
      <c r="F38" s="6">
        <v>13342815</v>
      </c>
      <c r="G38" s="25">
        <v>13342815</v>
      </c>
      <c r="H38" s="26">
        <v>77041241</v>
      </c>
      <c r="I38" s="24">
        <v>4480000</v>
      </c>
      <c r="J38" s="6">
        <v>4721920</v>
      </c>
      <c r="K38" s="25">
        <v>4981626</v>
      </c>
    </row>
    <row r="39" spans="1:11" ht="13.5">
      <c r="A39" s="22" t="s">
        <v>42</v>
      </c>
      <c r="B39" s="6">
        <v>1272513859</v>
      </c>
      <c r="C39" s="6">
        <v>1073730699</v>
      </c>
      <c r="D39" s="23">
        <v>1089857355</v>
      </c>
      <c r="E39" s="24">
        <v>1284916599</v>
      </c>
      <c r="F39" s="6">
        <v>1284916599</v>
      </c>
      <c r="G39" s="25">
        <v>1284916599</v>
      </c>
      <c r="H39" s="26">
        <v>1156853450</v>
      </c>
      <c r="I39" s="24">
        <v>499719280</v>
      </c>
      <c r="J39" s="6">
        <v>571485064</v>
      </c>
      <c r="K39" s="25">
        <v>592853480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71977961</v>
      </c>
      <c r="C42" s="6">
        <v>-13769646</v>
      </c>
      <c r="D42" s="23">
        <v>17484891</v>
      </c>
      <c r="E42" s="24">
        <v>65409768</v>
      </c>
      <c r="F42" s="6">
        <v>65409768</v>
      </c>
      <c r="G42" s="25">
        <v>65409768</v>
      </c>
      <c r="H42" s="26">
        <v>-57496867</v>
      </c>
      <c r="I42" s="24">
        <v>44964547</v>
      </c>
      <c r="J42" s="6">
        <v>47662430</v>
      </c>
      <c r="K42" s="25">
        <v>111728168</v>
      </c>
    </row>
    <row r="43" spans="1:11" ht="13.5">
      <c r="A43" s="22" t="s">
        <v>45</v>
      </c>
      <c r="B43" s="6">
        <v>-196799481</v>
      </c>
      <c r="C43" s="6">
        <v>-39035666</v>
      </c>
      <c r="D43" s="23">
        <v>29422576</v>
      </c>
      <c r="E43" s="24">
        <v>-4691004</v>
      </c>
      <c r="F43" s="6">
        <v>-4691004</v>
      </c>
      <c r="G43" s="25">
        <v>-4691004</v>
      </c>
      <c r="H43" s="26">
        <v>52267107</v>
      </c>
      <c r="I43" s="24">
        <v>-31771668</v>
      </c>
      <c r="J43" s="6">
        <v>-35698642</v>
      </c>
      <c r="K43" s="25">
        <v>-1667955</v>
      </c>
    </row>
    <row r="44" spans="1:11" ht="13.5">
      <c r="A44" s="22" t="s">
        <v>46</v>
      </c>
      <c r="B44" s="6">
        <v>-3625922</v>
      </c>
      <c r="C44" s="6">
        <v>-3088005</v>
      </c>
      <c r="D44" s="23">
        <v>-4100375</v>
      </c>
      <c r="E44" s="24">
        <v>-1200000</v>
      </c>
      <c r="F44" s="6">
        <v>-1200000</v>
      </c>
      <c r="G44" s="25">
        <v>-1200000</v>
      </c>
      <c r="H44" s="26">
        <v>4100375</v>
      </c>
      <c r="I44" s="24">
        <v>0</v>
      </c>
      <c r="J44" s="6">
        <v>0</v>
      </c>
      <c r="K44" s="25">
        <v>4981626</v>
      </c>
    </row>
    <row r="45" spans="1:11" ht="13.5">
      <c r="A45" s="34" t="s">
        <v>47</v>
      </c>
      <c r="B45" s="7">
        <v>-124425377</v>
      </c>
      <c r="C45" s="7">
        <v>-42315521</v>
      </c>
      <c r="D45" s="64">
        <v>491571</v>
      </c>
      <c r="E45" s="65">
        <v>74518764</v>
      </c>
      <c r="F45" s="7">
        <v>74518764</v>
      </c>
      <c r="G45" s="66">
        <v>74518764</v>
      </c>
      <c r="H45" s="67">
        <v>8746546</v>
      </c>
      <c r="I45" s="65">
        <v>13207879</v>
      </c>
      <c r="J45" s="7">
        <v>25171667</v>
      </c>
      <c r="K45" s="66">
        <v>140213506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13711803</v>
      </c>
      <c r="C48" s="6">
        <v>-42315521</v>
      </c>
      <c r="D48" s="23">
        <v>491571</v>
      </c>
      <c r="E48" s="24">
        <v>25000000</v>
      </c>
      <c r="F48" s="6">
        <v>25000000</v>
      </c>
      <c r="G48" s="25">
        <v>25000000</v>
      </c>
      <c r="H48" s="26">
        <v>8950723</v>
      </c>
      <c r="I48" s="24">
        <v>115691581</v>
      </c>
      <c r="J48" s="6">
        <v>121938926</v>
      </c>
      <c r="K48" s="25">
        <v>128645567</v>
      </c>
    </row>
    <row r="49" spans="1:11" ht="13.5">
      <c r="A49" s="22" t="s">
        <v>50</v>
      </c>
      <c r="B49" s="6">
        <f>+B75</f>
        <v>-33441183.52743715</v>
      </c>
      <c r="C49" s="6">
        <f aca="true" t="shared" si="6" ref="C49:K49">+C75</f>
        <v>-18115725.904041544</v>
      </c>
      <c r="D49" s="23">
        <f t="shared" si="6"/>
        <v>12035053.60327822</v>
      </c>
      <c r="E49" s="24">
        <f t="shared" si="6"/>
        <v>-22227818.773162782</v>
      </c>
      <c r="F49" s="6">
        <f t="shared" si="6"/>
        <v>-22227818.773162782</v>
      </c>
      <c r="G49" s="25">
        <f t="shared" si="6"/>
        <v>-22227818.773162782</v>
      </c>
      <c r="H49" s="26">
        <f t="shared" si="6"/>
        <v>176106428.56144813</v>
      </c>
      <c r="I49" s="24">
        <f t="shared" si="6"/>
        <v>60445861.6182231</v>
      </c>
      <c r="J49" s="6">
        <f t="shared" si="6"/>
        <v>5263164.786200792</v>
      </c>
      <c r="K49" s="25">
        <f t="shared" si="6"/>
        <v>7464010.194050521</v>
      </c>
    </row>
    <row r="50" spans="1:11" ht="13.5">
      <c r="A50" s="34" t="s">
        <v>51</v>
      </c>
      <c r="B50" s="7">
        <f>+B48-B49</f>
        <v>47152986.52743715</v>
      </c>
      <c r="C50" s="7">
        <f aca="true" t="shared" si="7" ref="C50:K50">+C48-C49</f>
        <v>-24199795.095958456</v>
      </c>
      <c r="D50" s="64">
        <f t="shared" si="7"/>
        <v>-11543482.60327822</v>
      </c>
      <c r="E50" s="65">
        <f t="shared" si="7"/>
        <v>47227818.77316278</v>
      </c>
      <c r="F50" s="7">
        <f t="shared" si="7"/>
        <v>47227818.77316278</v>
      </c>
      <c r="G50" s="66">
        <f t="shared" si="7"/>
        <v>47227818.77316278</v>
      </c>
      <c r="H50" s="67">
        <f t="shared" si="7"/>
        <v>-167155705.56144813</v>
      </c>
      <c r="I50" s="65">
        <f t="shared" si="7"/>
        <v>55245719.3817769</v>
      </c>
      <c r="J50" s="7">
        <f t="shared" si="7"/>
        <v>116675761.21379921</v>
      </c>
      <c r="K50" s="66">
        <f t="shared" si="7"/>
        <v>121181556.80594948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78685934</v>
      </c>
      <c r="C53" s="6">
        <v>874747410</v>
      </c>
      <c r="D53" s="23">
        <v>1186318870</v>
      </c>
      <c r="E53" s="24">
        <v>902256354</v>
      </c>
      <c r="F53" s="6">
        <v>902256354</v>
      </c>
      <c r="G53" s="25">
        <v>902256354</v>
      </c>
      <c r="H53" s="26">
        <v>892060915</v>
      </c>
      <c r="I53" s="24">
        <v>61115000</v>
      </c>
      <c r="J53" s="6">
        <v>59205590</v>
      </c>
      <c r="K53" s="25">
        <v>53594350</v>
      </c>
    </row>
    <row r="54" spans="1:11" ht="13.5">
      <c r="A54" s="22" t="s">
        <v>94</v>
      </c>
      <c r="B54" s="6">
        <v>56534732</v>
      </c>
      <c r="C54" s="6">
        <v>65584143</v>
      </c>
      <c r="D54" s="23">
        <v>68590282</v>
      </c>
      <c r="E54" s="24">
        <v>25363636</v>
      </c>
      <c r="F54" s="6">
        <v>25363636</v>
      </c>
      <c r="G54" s="25">
        <v>25363636</v>
      </c>
      <c r="H54" s="26">
        <v>76793612</v>
      </c>
      <c r="I54" s="24">
        <v>25000000</v>
      </c>
      <c r="J54" s="6">
        <v>26350000</v>
      </c>
      <c r="K54" s="25">
        <v>27799250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15145952</v>
      </c>
      <c r="C56" s="6">
        <v>17143413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77901</v>
      </c>
      <c r="J56" s="6">
        <v>82575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20000</v>
      </c>
      <c r="C60" s="6">
        <v>20000</v>
      </c>
      <c r="D60" s="23">
        <v>20000</v>
      </c>
      <c r="E60" s="24">
        <v>5679300</v>
      </c>
      <c r="F60" s="6">
        <v>5679300</v>
      </c>
      <c r="G60" s="25">
        <v>5679300</v>
      </c>
      <c r="H60" s="26">
        <v>0</v>
      </c>
      <c r="I60" s="24">
        <v>8519000</v>
      </c>
      <c r="J60" s="6">
        <v>12949000</v>
      </c>
      <c r="K60" s="25">
        <v>19682000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1780</v>
      </c>
      <c r="C63" s="92">
        <v>1000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1.2318772674707545</v>
      </c>
      <c r="C70" s="5">
        <f aca="true" t="shared" si="8" ref="C70:K70">IF(ISERROR(C71/C72),0,(C71/C72))</f>
        <v>0.9132676853963584</v>
      </c>
      <c r="D70" s="5">
        <f t="shared" si="8"/>
        <v>0.6671954789704518</v>
      </c>
      <c r="E70" s="5">
        <f t="shared" si="8"/>
        <v>0.9171955716174233</v>
      </c>
      <c r="F70" s="5">
        <f t="shared" si="8"/>
        <v>0.9171955716174233</v>
      </c>
      <c r="G70" s="5">
        <f t="shared" si="8"/>
        <v>0.9171955716174233</v>
      </c>
      <c r="H70" s="5">
        <f t="shared" si="8"/>
        <v>0.06113318409791467</v>
      </c>
      <c r="I70" s="5">
        <f t="shared" si="8"/>
        <v>0.8903072262673946</v>
      </c>
      <c r="J70" s="5">
        <f t="shared" si="8"/>
        <v>0.8996824364779752</v>
      </c>
      <c r="K70" s="5">
        <f t="shared" si="8"/>
        <v>0.9109729891348447</v>
      </c>
    </row>
    <row r="71" spans="1:11" ht="12.75" hidden="1">
      <c r="A71" s="1" t="s">
        <v>100</v>
      </c>
      <c r="B71" s="1">
        <f>+B83</f>
        <v>356632050</v>
      </c>
      <c r="C71" s="1">
        <f aca="true" t="shared" si="9" ref="C71:K71">+C83</f>
        <v>302311630</v>
      </c>
      <c r="D71" s="1">
        <f t="shared" si="9"/>
        <v>245826206</v>
      </c>
      <c r="E71" s="1">
        <f t="shared" si="9"/>
        <v>324946164</v>
      </c>
      <c r="F71" s="1">
        <f t="shared" si="9"/>
        <v>324946164</v>
      </c>
      <c r="G71" s="1">
        <f t="shared" si="9"/>
        <v>324946164</v>
      </c>
      <c r="H71" s="1">
        <f t="shared" si="9"/>
        <v>26964478</v>
      </c>
      <c r="I71" s="1">
        <f t="shared" si="9"/>
        <v>324418240</v>
      </c>
      <c r="J71" s="1">
        <f t="shared" si="9"/>
        <v>343883337</v>
      </c>
      <c r="K71" s="1">
        <f t="shared" si="9"/>
        <v>367143947</v>
      </c>
    </row>
    <row r="72" spans="1:11" ht="12.75" hidden="1">
      <c r="A72" s="1" t="s">
        <v>101</v>
      </c>
      <c r="B72" s="1">
        <f>+B77</f>
        <v>289502907</v>
      </c>
      <c r="C72" s="1">
        <f aca="true" t="shared" si="10" ref="C72:K72">+C77</f>
        <v>331021928</v>
      </c>
      <c r="D72" s="1">
        <f t="shared" si="10"/>
        <v>368447050</v>
      </c>
      <c r="E72" s="1">
        <f t="shared" si="10"/>
        <v>354282308</v>
      </c>
      <c r="F72" s="1">
        <f t="shared" si="10"/>
        <v>354282308</v>
      </c>
      <c r="G72" s="1">
        <f t="shared" si="10"/>
        <v>354282308</v>
      </c>
      <c r="H72" s="1">
        <f t="shared" si="10"/>
        <v>441077598</v>
      </c>
      <c r="I72" s="1">
        <f t="shared" si="10"/>
        <v>364389090</v>
      </c>
      <c r="J72" s="1">
        <f t="shared" si="10"/>
        <v>382227465</v>
      </c>
      <c r="K72" s="1">
        <f t="shared" si="10"/>
        <v>403023966</v>
      </c>
    </row>
    <row r="73" spans="1:11" ht="12.75" hidden="1">
      <c r="A73" s="1" t="s">
        <v>102</v>
      </c>
      <c r="B73" s="1">
        <f>+B74</f>
        <v>35870693.83333333</v>
      </c>
      <c r="C73" s="1">
        <f aca="true" t="shared" si="11" ref="C73:K73">+(C78+C80+C81+C82)-(B78+B80+B81+B82)</f>
        <v>16371661</v>
      </c>
      <c r="D73" s="1">
        <f t="shared" si="11"/>
        <v>46384380</v>
      </c>
      <c r="E73" s="1">
        <f t="shared" si="11"/>
        <v>-40597098</v>
      </c>
      <c r="F73" s="1">
        <f>+(F78+F80+F81+F82)-(D78+D80+D81+D82)</f>
        <v>-40597098</v>
      </c>
      <c r="G73" s="1">
        <f>+(G78+G80+G81+G82)-(D78+D80+D81+D82)</f>
        <v>-40597098</v>
      </c>
      <c r="H73" s="1">
        <f>+(H78+H80+H81+H82)-(D78+D80+D81+D82)</f>
        <v>269965907</v>
      </c>
      <c r="I73" s="1">
        <f>+(I78+I80+I81+I82)-(E78+E80+E81+E82)</f>
        <v>84489202</v>
      </c>
      <c r="J73" s="1">
        <f t="shared" si="11"/>
        <v>71694789</v>
      </c>
      <c r="K73" s="1">
        <f t="shared" si="11"/>
        <v>16428888</v>
      </c>
    </row>
    <row r="74" spans="1:11" ht="12.75" hidden="1">
      <c r="A74" s="1" t="s">
        <v>103</v>
      </c>
      <c r="B74" s="1">
        <f>+TREND(C74:E74)</f>
        <v>35870693.83333333</v>
      </c>
      <c r="C74" s="1">
        <f>+C73</f>
        <v>16371661</v>
      </c>
      <c r="D74" s="1">
        <f aca="true" t="shared" si="12" ref="D74:K74">+D73</f>
        <v>46384380</v>
      </c>
      <c r="E74" s="1">
        <f t="shared" si="12"/>
        <v>-40597098</v>
      </c>
      <c r="F74" s="1">
        <f t="shared" si="12"/>
        <v>-40597098</v>
      </c>
      <c r="G74" s="1">
        <f t="shared" si="12"/>
        <v>-40597098</v>
      </c>
      <c r="H74" s="1">
        <f t="shared" si="12"/>
        <v>269965907</v>
      </c>
      <c r="I74" s="1">
        <f t="shared" si="12"/>
        <v>84489202</v>
      </c>
      <c r="J74" s="1">
        <f t="shared" si="12"/>
        <v>71694789</v>
      </c>
      <c r="K74" s="1">
        <f t="shared" si="12"/>
        <v>16428888</v>
      </c>
    </row>
    <row r="75" spans="1:11" ht="12.75" hidden="1">
      <c r="A75" s="1" t="s">
        <v>104</v>
      </c>
      <c r="B75" s="1">
        <f>+B84-(((B80+B81+B78)*B70)-B79)</f>
        <v>-33441183.52743715</v>
      </c>
      <c r="C75" s="1">
        <f aca="true" t="shared" si="13" ref="C75:K75">+C84-(((C80+C81+C78)*C70)-C79)</f>
        <v>-18115725.904041544</v>
      </c>
      <c r="D75" s="1">
        <f t="shared" si="13"/>
        <v>12035053.60327822</v>
      </c>
      <c r="E75" s="1">
        <f t="shared" si="13"/>
        <v>-22227818.773162782</v>
      </c>
      <c r="F75" s="1">
        <f t="shared" si="13"/>
        <v>-22227818.773162782</v>
      </c>
      <c r="G75" s="1">
        <f t="shared" si="13"/>
        <v>-22227818.773162782</v>
      </c>
      <c r="H75" s="1">
        <f t="shared" si="13"/>
        <v>176106428.56144813</v>
      </c>
      <c r="I75" s="1">
        <f t="shared" si="13"/>
        <v>60445861.6182231</v>
      </c>
      <c r="J75" s="1">
        <f t="shared" si="13"/>
        <v>5263164.786200792</v>
      </c>
      <c r="K75" s="1">
        <f t="shared" si="13"/>
        <v>7464010.194050521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289502907</v>
      </c>
      <c r="C77" s="3">
        <v>331021928</v>
      </c>
      <c r="D77" s="3">
        <v>368447050</v>
      </c>
      <c r="E77" s="3">
        <v>354282308</v>
      </c>
      <c r="F77" s="3">
        <v>354282308</v>
      </c>
      <c r="G77" s="3">
        <v>354282308</v>
      </c>
      <c r="H77" s="3">
        <v>441077598</v>
      </c>
      <c r="I77" s="3">
        <v>364389090</v>
      </c>
      <c r="J77" s="3">
        <v>382227465</v>
      </c>
      <c r="K77" s="3">
        <v>403023966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55949133</v>
      </c>
      <c r="C79" s="3">
        <v>63106617</v>
      </c>
      <c r="D79" s="3">
        <v>102320176</v>
      </c>
      <c r="E79" s="3">
        <v>64540093</v>
      </c>
      <c r="F79" s="3">
        <v>64540093</v>
      </c>
      <c r="G79" s="3">
        <v>64540093</v>
      </c>
      <c r="H79" s="3">
        <v>200531743</v>
      </c>
      <c r="I79" s="3">
        <v>220000000</v>
      </c>
      <c r="J79" s="3">
        <v>231000000</v>
      </c>
      <c r="K79" s="3">
        <v>251000000</v>
      </c>
    </row>
    <row r="80" spans="1:11" ht="12.75" hidden="1">
      <c r="A80" s="2" t="s">
        <v>67</v>
      </c>
      <c r="B80" s="3">
        <v>69238744</v>
      </c>
      <c r="C80" s="3">
        <v>78592752</v>
      </c>
      <c r="D80" s="3">
        <v>79056203</v>
      </c>
      <c r="E80" s="3">
        <v>80298320</v>
      </c>
      <c r="F80" s="3">
        <v>80298320</v>
      </c>
      <c r="G80" s="3">
        <v>80298320</v>
      </c>
      <c r="H80" s="3">
        <v>367670620</v>
      </c>
      <c r="I80" s="3">
        <v>179056203</v>
      </c>
      <c r="J80" s="3">
        <v>88725238</v>
      </c>
      <c r="K80" s="3">
        <v>99105126</v>
      </c>
    </row>
    <row r="81" spans="1:11" ht="12.75" hidden="1">
      <c r="A81" s="2" t="s">
        <v>68</v>
      </c>
      <c r="B81" s="3">
        <v>3325560</v>
      </c>
      <c r="C81" s="3">
        <v>10343213</v>
      </c>
      <c r="D81" s="3">
        <v>56264142</v>
      </c>
      <c r="E81" s="3">
        <v>14303000</v>
      </c>
      <c r="F81" s="3">
        <v>14303000</v>
      </c>
      <c r="G81" s="3">
        <v>14303000</v>
      </c>
      <c r="H81" s="3">
        <v>31872031</v>
      </c>
      <c r="I81" s="3">
        <v>156246</v>
      </c>
      <c r="J81" s="3">
        <v>162182000</v>
      </c>
      <c r="K81" s="3">
        <v>168231000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121927</v>
      </c>
      <c r="F82" s="3">
        <v>121927</v>
      </c>
      <c r="G82" s="3">
        <v>121927</v>
      </c>
      <c r="H82" s="3">
        <v>5743601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356632050</v>
      </c>
      <c r="C83" s="3">
        <v>302311630</v>
      </c>
      <c r="D83" s="3">
        <v>245826206</v>
      </c>
      <c r="E83" s="3">
        <v>324946164</v>
      </c>
      <c r="F83" s="3">
        <v>324946164</v>
      </c>
      <c r="G83" s="3">
        <v>324946164</v>
      </c>
      <c r="H83" s="3">
        <v>26964478</v>
      </c>
      <c r="I83" s="3">
        <v>324418240</v>
      </c>
      <c r="J83" s="3">
        <v>343883337</v>
      </c>
      <c r="K83" s="3">
        <v>367143947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335273598</v>
      </c>
      <c r="C5" s="6">
        <v>371266005</v>
      </c>
      <c r="D5" s="23">
        <v>391919607</v>
      </c>
      <c r="E5" s="24">
        <v>450427595</v>
      </c>
      <c r="F5" s="6">
        <v>451975311</v>
      </c>
      <c r="G5" s="25">
        <v>451975311</v>
      </c>
      <c r="H5" s="26">
        <v>458423084</v>
      </c>
      <c r="I5" s="24">
        <v>426739508</v>
      </c>
      <c r="J5" s="6">
        <v>429445442</v>
      </c>
      <c r="K5" s="25">
        <v>453064941</v>
      </c>
    </row>
    <row r="6" spans="1:11" ht="13.5">
      <c r="A6" s="22" t="s">
        <v>18</v>
      </c>
      <c r="B6" s="6">
        <v>1175493936</v>
      </c>
      <c r="C6" s="6">
        <v>1281025711</v>
      </c>
      <c r="D6" s="23">
        <v>1430771772</v>
      </c>
      <c r="E6" s="24">
        <v>1998808379</v>
      </c>
      <c r="F6" s="6">
        <v>1926560140</v>
      </c>
      <c r="G6" s="25">
        <v>1926560140</v>
      </c>
      <c r="H6" s="26">
        <v>1520262984</v>
      </c>
      <c r="I6" s="24">
        <v>2057422546</v>
      </c>
      <c r="J6" s="6">
        <v>2168523362</v>
      </c>
      <c r="K6" s="25">
        <v>2287792148</v>
      </c>
    </row>
    <row r="7" spans="1:11" ht="13.5">
      <c r="A7" s="22" t="s">
        <v>19</v>
      </c>
      <c r="B7" s="6">
        <v>0</v>
      </c>
      <c r="C7" s="6">
        <v>0</v>
      </c>
      <c r="D7" s="23">
        <v>0</v>
      </c>
      <c r="E7" s="24">
        <v>601375</v>
      </c>
      <c r="F7" s="6">
        <v>46478</v>
      </c>
      <c r="G7" s="25">
        <v>46478</v>
      </c>
      <c r="H7" s="26">
        <v>129855319</v>
      </c>
      <c r="I7" s="24">
        <v>192350</v>
      </c>
      <c r="J7" s="6">
        <v>202737</v>
      </c>
      <c r="K7" s="25">
        <v>213887</v>
      </c>
    </row>
    <row r="8" spans="1:11" ht="13.5">
      <c r="A8" s="22" t="s">
        <v>20</v>
      </c>
      <c r="B8" s="6">
        <v>245400000</v>
      </c>
      <c r="C8" s="6">
        <v>265863850</v>
      </c>
      <c r="D8" s="23">
        <v>0</v>
      </c>
      <c r="E8" s="24">
        <v>304301288</v>
      </c>
      <c r="F8" s="6">
        <v>301859508</v>
      </c>
      <c r="G8" s="25">
        <v>301859508</v>
      </c>
      <c r="H8" s="26">
        <v>0</v>
      </c>
      <c r="I8" s="24">
        <v>339216650</v>
      </c>
      <c r="J8" s="6">
        <v>370449055</v>
      </c>
      <c r="K8" s="25">
        <v>414387045</v>
      </c>
    </row>
    <row r="9" spans="1:11" ht="13.5">
      <c r="A9" s="22" t="s">
        <v>21</v>
      </c>
      <c r="B9" s="6">
        <v>145124290</v>
      </c>
      <c r="C9" s="6">
        <v>344786220</v>
      </c>
      <c r="D9" s="23">
        <v>647691028</v>
      </c>
      <c r="E9" s="24">
        <v>163029942</v>
      </c>
      <c r="F9" s="6">
        <v>228838177</v>
      </c>
      <c r="G9" s="25">
        <v>228838177</v>
      </c>
      <c r="H9" s="26">
        <v>30868187</v>
      </c>
      <c r="I9" s="24">
        <v>240703186</v>
      </c>
      <c r="J9" s="6">
        <v>253701155</v>
      </c>
      <c r="K9" s="25">
        <v>267654721</v>
      </c>
    </row>
    <row r="10" spans="1:11" ht="25.5">
      <c r="A10" s="27" t="s">
        <v>93</v>
      </c>
      <c r="B10" s="28">
        <f>SUM(B5:B9)</f>
        <v>1901291824</v>
      </c>
      <c r="C10" s="29">
        <f aca="true" t="shared" si="0" ref="C10:K10">SUM(C5:C9)</f>
        <v>2262941786</v>
      </c>
      <c r="D10" s="30">
        <f t="shared" si="0"/>
        <v>2470382407</v>
      </c>
      <c r="E10" s="28">
        <f t="shared" si="0"/>
        <v>2917168579</v>
      </c>
      <c r="F10" s="29">
        <f t="shared" si="0"/>
        <v>2909279614</v>
      </c>
      <c r="G10" s="31">
        <f t="shared" si="0"/>
        <v>2909279614</v>
      </c>
      <c r="H10" s="32">
        <f t="shared" si="0"/>
        <v>2139409574</v>
      </c>
      <c r="I10" s="28">
        <f t="shared" si="0"/>
        <v>3064274240</v>
      </c>
      <c r="J10" s="29">
        <f t="shared" si="0"/>
        <v>3222321751</v>
      </c>
      <c r="K10" s="31">
        <f t="shared" si="0"/>
        <v>3423112742</v>
      </c>
    </row>
    <row r="11" spans="1:11" ht="13.5">
      <c r="A11" s="22" t="s">
        <v>22</v>
      </c>
      <c r="B11" s="6">
        <v>496371000</v>
      </c>
      <c r="C11" s="6">
        <v>632607000</v>
      </c>
      <c r="D11" s="23">
        <v>691710859</v>
      </c>
      <c r="E11" s="24">
        <v>749152832</v>
      </c>
      <c r="F11" s="6">
        <v>749152832</v>
      </c>
      <c r="G11" s="25">
        <v>749152832</v>
      </c>
      <c r="H11" s="26">
        <v>778827027</v>
      </c>
      <c r="I11" s="24">
        <v>868353759</v>
      </c>
      <c r="J11" s="6">
        <v>895951144</v>
      </c>
      <c r="K11" s="25">
        <v>945228457</v>
      </c>
    </row>
    <row r="12" spans="1:11" ht="13.5">
      <c r="A12" s="22" t="s">
        <v>23</v>
      </c>
      <c r="B12" s="6">
        <v>20086033</v>
      </c>
      <c r="C12" s="6">
        <v>19790000</v>
      </c>
      <c r="D12" s="23">
        <v>25327081</v>
      </c>
      <c r="E12" s="24">
        <v>29675293</v>
      </c>
      <c r="F12" s="6">
        <v>29675293</v>
      </c>
      <c r="G12" s="25">
        <v>29675293</v>
      </c>
      <c r="H12" s="26">
        <v>26925001</v>
      </c>
      <c r="I12" s="24">
        <v>30027330</v>
      </c>
      <c r="J12" s="6">
        <v>31591147</v>
      </c>
      <c r="K12" s="25">
        <v>33298014</v>
      </c>
    </row>
    <row r="13" spans="1:11" ht="13.5">
      <c r="A13" s="22" t="s">
        <v>94</v>
      </c>
      <c r="B13" s="6">
        <v>245815000</v>
      </c>
      <c r="C13" s="6">
        <v>292340000</v>
      </c>
      <c r="D13" s="23">
        <v>289507647</v>
      </c>
      <c r="E13" s="24">
        <v>263000001</v>
      </c>
      <c r="F13" s="6">
        <v>263000001</v>
      </c>
      <c r="G13" s="25">
        <v>263000001</v>
      </c>
      <c r="H13" s="26">
        <v>282348994</v>
      </c>
      <c r="I13" s="24">
        <v>306435194</v>
      </c>
      <c r="J13" s="6">
        <v>323300547</v>
      </c>
      <c r="K13" s="25">
        <v>341082077</v>
      </c>
    </row>
    <row r="14" spans="1:11" ht="13.5">
      <c r="A14" s="22" t="s">
        <v>24</v>
      </c>
      <c r="B14" s="6">
        <v>108623000</v>
      </c>
      <c r="C14" s="6">
        <v>81294000</v>
      </c>
      <c r="D14" s="23">
        <v>96881514</v>
      </c>
      <c r="E14" s="24">
        <v>82528753</v>
      </c>
      <c r="F14" s="6">
        <v>82528753</v>
      </c>
      <c r="G14" s="25">
        <v>82528753</v>
      </c>
      <c r="H14" s="26">
        <v>0</v>
      </c>
      <c r="I14" s="24">
        <v>84041476</v>
      </c>
      <c r="J14" s="6">
        <v>86365173</v>
      </c>
      <c r="K14" s="25">
        <v>88989862</v>
      </c>
    </row>
    <row r="15" spans="1:11" ht="13.5">
      <c r="A15" s="22" t="s">
        <v>25</v>
      </c>
      <c r="B15" s="6">
        <v>889859000</v>
      </c>
      <c r="C15" s="6">
        <v>962703000</v>
      </c>
      <c r="D15" s="23">
        <v>900533772</v>
      </c>
      <c r="E15" s="24">
        <v>1105061373</v>
      </c>
      <c r="F15" s="6">
        <v>1118055856</v>
      </c>
      <c r="G15" s="25">
        <v>1118055856</v>
      </c>
      <c r="H15" s="26">
        <v>917747340</v>
      </c>
      <c r="I15" s="24">
        <v>1100236043</v>
      </c>
      <c r="J15" s="6">
        <v>1135967517</v>
      </c>
      <c r="K15" s="25">
        <v>1198445730</v>
      </c>
    </row>
    <row r="16" spans="1:11" ht="13.5">
      <c r="A16" s="33" t="s">
        <v>26</v>
      </c>
      <c r="B16" s="6">
        <v>22582944</v>
      </c>
      <c r="C16" s="6">
        <v>15438000</v>
      </c>
      <c r="D16" s="23">
        <v>10760426</v>
      </c>
      <c r="E16" s="24">
        <v>37283654</v>
      </c>
      <c r="F16" s="6">
        <v>37283654</v>
      </c>
      <c r="G16" s="25">
        <v>37283654</v>
      </c>
      <c r="H16" s="26">
        <v>21153962</v>
      </c>
      <c r="I16" s="24">
        <v>30162937</v>
      </c>
      <c r="J16" s="6">
        <v>31791735</v>
      </c>
      <c r="K16" s="25">
        <v>33540281</v>
      </c>
    </row>
    <row r="17" spans="1:11" ht="13.5">
      <c r="A17" s="22" t="s">
        <v>27</v>
      </c>
      <c r="B17" s="6">
        <v>488191500</v>
      </c>
      <c r="C17" s="6">
        <v>804330673</v>
      </c>
      <c r="D17" s="23">
        <v>841544594</v>
      </c>
      <c r="E17" s="24">
        <v>810332820</v>
      </c>
      <c r="F17" s="6">
        <v>783358598</v>
      </c>
      <c r="G17" s="25">
        <v>783358598</v>
      </c>
      <c r="H17" s="26">
        <v>763537364</v>
      </c>
      <c r="I17" s="24">
        <v>846940317</v>
      </c>
      <c r="J17" s="6">
        <v>897935381</v>
      </c>
      <c r="K17" s="25">
        <v>947314040</v>
      </c>
    </row>
    <row r="18" spans="1:11" ht="13.5">
      <c r="A18" s="34" t="s">
        <v>28</v>
      </c>
      <c r="B18" s="35">
        <f>SUM(B11:B17)</f>
        <v>2271528477</v>
      </c>
      <c r="C18" s="36">
        <f aca="true" t="shared" si="1" ref="C18:K18">SUM(C11:C17)</f>
        <v>2808502673</v>
      </c>
      <c r="D18" s="37">
        <f t="shared" si="1"/>
        <v>2856265893</v>
      </c>
      <c r="E18" s="35">
        <f t="shared" si="1"/>
        <v>3077034726</v>
      </c>
      <c r="F18" s="36">
        <f t="shared" si="1"/>
        <v>3063054987</v>
      </c>
      <c r="G18" s="38">
        <f t="shared" si="1"/>
        <v>3063054987</v>
      </c>
      <c r="H18" s="39">
        <f t="shared" si="1"/>
        <v>2790539688</v>
      </c>
      <c r="I18" s="35">
        <f t="shared" si="1"/>
        <v>3266197056</v>
      </c>
      <c r="J18" s="36">
        <f t="shared" si="1"/>
        <v>3402902644</v>
      </c>
      <c r="K18" s="38">
        <f t="shared" si="1"/>
        <v>3587898461</v>
      </c>
    </row>
    <row r="19" spans="1:11" ht="13.5">
      <c r="A19" s="34" t="s">
        <v>29</v>
      </c>
      <c r="B19" s="40">
        <f>+B10-B18</f>
        <v>-370236653</v>
      </c>
      <c r="C19" s="41">
        <f aca="true" t="shared" si="2" ref="C19:K19">+C10-C18</f>
        <v>-545560887</v>
      </c>
      <c r="D19" s="42">
        <f t="shared" si="2"/>
        <v>-385883486</v>
      </c>
      <c r="E19" s="40">
        <f t="shared" si="2"/>
        <v>-159866147</v>
      </c>
      <c r="F19" s="41">
        <f t="shared" si="2"/>
        <v>-153775373</v>
      </c>
      <c r="G19" s="43">
        <f t="shared" si="2"/>
        <v>-153775373</v>
      </c>
      <c r="H19" s="44">
        <f t="shared" si="2"/>
        <v>-651130114</v>
      </c>
      <c r="I19" s="40">
        <f t="shared" si="2"/>
        <v>-201922816</v>
      </c>
      <c r="J19" s="41">
        <f t="shared" si="2"/>
        <v>-180580893</v>
      </c>
      <c r="K19" s="43">
        <f t="shared" si="2"/>
        <v>-164785719</v>
      </c>
    </row>
    <row r="20" spans="1:11" ht="13.5">
      <c r="A20" s="22" t="s">
        <v>30</v>
      </c>
      <c r="B20" s="24">
        <v>143487000</v>
      </c>
      <c r="C20" s="6">
        <v>167840000</v>
      </c>
      <c r="D20" s="23">
        <v>0</v>
      </c>
      <c r="E20" s="24">
        <v>186032050</v>
      </c>
      <c r="F20" s="6">
        <v>213949591</v>
      </c>
      <c r="G20" s="25">
        <v>213949591</v>
      </c>
      <c r="H20" s="26">
        <v>0</v>
      </c>
      <c r="I20" s="24">
        <v>190198650</v>
      </c>
      <c r="J20" s="6">
        <v>175083250</v>
      </c>
      <c r="K20" s="25">
        <v>197590250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40975757</v>
      </c>
      <c r="F21" s="46">
        <v>0</v>
      </c>
      <c r="G21" s="48">
        <v>0</v>
      </c>
      <c r="H21" s="49">
        <v>0</v>
      </c>
      <c r="I21" s="45">
        <v>23103689</v>
      </c>
      <c r="J21" s="46">
        <v>13701360</v>
      </c>
      <c r="K21" s="48">
        <v>21500000</v>
      </c>
    </row>
    <row r="22" spans="1:11" ht="25.5">
      <c r="A22" s="50" t="s">
        <v>96</v>
      </c>
      <c r="B22" s="51">
        <f>SUM(B19:B21)</f>
        <v>-226749653</v>
      </c>
      <c r="C22" s="52">
        <f aca="true" t="shared" si="3" ref="C22:K22">SUM(C19:C21)</f>
        <v>-377720887</v>
      </c>
      <c r="D22" s="53">
        <f t="shared" si="3"/>
        <v>-385883486</v>
      </c>
      <c r="E22" s="51">
        <f t="shared" si="3"/>
        <v>67141660</v>
      </c>
      <c r="F22" s="52">
        <f t="shared" si="3"/>
        <v>60174218</v>
      </c>
      <c r="G22" s="54">
        <f t="shared" si="3"/>
        <v>60174218</v>
      </c>
      <c r="H22" s="55">
        <f t="shared" si="3"/>
        <v>-651130114</v>
      </c>
      <c r="I22" s="51">
        <f t="shared" si="3"/>
        <v>11379523</v>
      </c>
      <c r="J22" s="52">
        <f t="shared" si="3"/>
        <v>8203717</v>
      </c>
      <c r="K22" s="54">
        <f t="shared" si="3"/>
        <v>54304531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-226749653</v>
      </c>
      <c r="C24" s="41">
        <f aca="true" t="shared" si="4" ref="C24:K24">SUM(C22:C23)</f>
        <v>-377720887</v>
      </c>
      <c r="D24" s="42">
        <f t="shared" si="4"/>
        <v>-385883486</v>
      </c>
      <c r="E24" s="40">
        <f t="shared" si="4"/>
        <v>67141660</v>
      </c>
      <c r="F24" s="41">
        <f t="shared" si="4"/>
        <v>60174218</v>
      </c>
      <c r="G24" s="43">
        <f t="shared" si="4"/>
        <v>60174218</v>
      </c>
      <c r="H24" s="44">
        <f t="shared" si="4"/>
        <v>-651130114</v>
      </c>
      <c r="I24" s="40">
        <f t="shared" si="4"/>
        <v>11379523</v>
      </c>
      <c r="J24" s="41">
        <f t="shared" si="4"/>
        <v>8203717</v>
      </c>
      <c r="K24" s="43">
        <f t="shared" si="4"/>
        <v>54304531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147265703</v>
      </c>
      <c r="C27" s="7">
        <v>203042372</v>
      </c>
      <c r="D27" s="64">
        <v>157491371</v>
      </c>
      <c r="E27" s="65">
        <v>245502811</v>
      </c>
      <c r="F27" s="7">
        <v>250437726</v>
      </c>
      <c r="G27" s="66">
        <v>250437726</v>
      </c>
      <c r="H27" s="67">
        <v>175548298</v>
      </c>
      <c r="I27" s="65">
        <v>241812339</v>
      </c>
      <c r="J27" s="7">
        <v>188784640</v>
      </c>
      <c r="K27" s="66">
        <v>219090250</v>
      </c>
    </row>
    <row r="28" spans="1:11" ht="13.5">
      <c r="A28" s="68" t="s">
        <v>30</v>
      </c>
      <c r="B28" s="6">
        <v>137621352</v>
      </c>
      <c r="C28" s="6">
        <v>193842372</v>
      </c>
      <c r="D28" s="23">
        <v>126789930</v>
      </c>
      <c r="E28" s="24">
        <v>217652811</v>
      </c>
      <c r="F28" s="6">
        <v>218287726</v>
      </c>
      <c r="G28" s="25">
        <v>218287726</v>
      </c>
      <c r="H28" s="26">
        <v>138614214</v>
      </c>
      <c r="I28" s="24">
        <v>213302339</v>
      </c>
      <c r="J28" s="6">
        <v>188784640</v>
      </c>
      <c r="K28" s="25">
        <v>219090250</v>
      </c>
    </row>
    <row r="29" spans="1:11" ht="13.5">
      <c r="A29" s="22" t="s">
        <v>98</v>
      </c>
      <c r="B29" s="6">
        <v>0</v>
      </c>
      <c r="C29" s="6">
        <v>0</v>
      </c>
      <c r="D29" s="23">
        <v>22959683</v>
      </c>
      <c r="E29" s="24">
        <v>7250000</v>
      </c>
      <c r="F29" s="6">
        <v>7250000</v>
      </c>
      <c r="G29" s="25">
        <v>7250000</v>
      </c>
      <c r="H29" s="26">
        <v>24505781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3693158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5951193</v>
      </c>
      <c r="C31" s="6">
        <v>9200000</v>
      </c>
      <c r="D31" s="23">
        <v>7741758</v>
      </c>
      <c r="E31" s="24">
        <v>20600000</v>
      </c>
      <c r="F31" s="6">
        <v>24900000</v>
      </c>
      <c r="G31" s="25">
        <v>24900000</v>
      </c>
      <c r="H31" s="26">
        <v>12428303</v>
      </c>
      <c r="I31" s="24">
        <v>28510000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147265703</v>
      </c>
      <c r="C32" s="7">
        <f aca="true" t="shared" si="5" ref="C32:K32">SUM(C28:C31)</f>
        <v>203042372</v>
      </c>
      <c r="D32" s="64">
        <f t="shared" si="5"/>
        <v>157491371</v>
      </c>
      <c r="E32" s="65">
        <f t="shared" si="5"/>
        <v>245502811</v>
      </c>
      <c r="F32" s="7">
        <f t="shared" si="5"/>
        <v>250437726</v>
      </c>
      <c r="G32" s="66">
        <f t="shared" si="5"/>
        <v>250437726</v>
      </c>
      <c r="H32" s="67">
        <f t="shared" si="5"/>
        <v>175548298</v>
      </c>
      <c r="I32" s="65">
        <f t="shared" si="5"/>
        <v>241812339</v>
      </c>
      <c r="J32" s="7">
        <f t="shared" si="5"/>
        <v>188784640</v>
      </c>
      <c r="K32" s="66">
        <f t="shared" si="5"/>
        <v>219090250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699091509</v>
      </c>
      <c r="C35" s="6">
        <v>677597464</v>
      </c>
      <c r="D35" s="23">
        <v>842213874</v>
      </c>
      <c r="E35" s="24">
        <v>2184382378</v>
      </c>
      <c r="F35" s="6">
        <v>3023668963</v>
      </c>
      <c r="G35" s="25">
        <v>3023668963</v>
      </c>
      <c r="H35" s="26">
        <v>2131195343</v>
      </c>
      <c r="I35" s="24">
        <v>3226490150</v>
      </c>
      <c r="J35" s="6">
        <v>3629233240</v>
      </c>
      <c r="K35" s="25">
        <v>4028616642</v>
      </c>
    </row>
    <row r="36" spans="1:11" ht="13.5">
      <c r="A36" s="22" t="s">
        <v>39</v>
      </c>
      <c r="B36" s="6">
        <v>7467474774</v>
      </c>
      <c r="C36" s="6">
        <v>6797371892</v>
      </c>
      <c r="D36" s="23">
        <v>6673482874</v>
      </c>
      <c r="E36" s="24">
        <v>8440518804</v>
      </c>
      <c r="F36" s="6">
        <v>6429395094</v>
      </c>
      <c r="G36" s="25">
        <v>6429395094</v>
      </c>
      <c r="H36" s="26">
        <v>6678495027</v>
      </c>
      <c r="I36" s="24">
        <v>6624642826</v>
      </c>
      <c r="J36" s="6">
        <v>6544385920</v>
      </c>
      <c r="K36" s="25">
        <v>6461016044</v>
      </c>
    </row>
    <row r="37" spans="1:11" ht="13.5">
      <c r="A37" s="22" t="s">
        <v>40</v>
      </c>
      <c r="B37" s="6">
        <v>1970269694</v>
      </c>
      <c r="C37" s="6">
        <v>2186708721</v>
      </c>
      <c r="D37" s="23">
        <v>2642810941</v>
      </c>
      <c r="E37" s="24">
        <v>1903406990</v>
      </c>
      <c r="F37" s="6">
        <v>2183216947</v>
      </c>
      <c r="G37" s="25">
        <v>2183216947</v>
      </c>
      <c r="H37" s="26">
        <v>3315516470</v>
      </c>
      <c r="I37" s="24">
        <v>2628811712</v>
      </c>
      <c r="J37" s="6">
        <v>2873782819</v>
      </c>
      <c r="K37" s="25">
        <v>3140912717</v>
      </c>
    </row>
    <row r="38" spans="1:11" ht="13.5">
      <c r="A38" s="22" t="s">
        <v>41</v>
      </c>
      <c r="B38" s="6">
        <v>331323460</v>
      </c>
      <c r="C38" s="6">
        <v>342816582</v>
      </c>
      <c r="D38" s="23">
        <v>319826183</v>
      </c>
      <c r="E38" s="24">
        <v>325773780</v>
      </c>
      <c r="F38" s="6">
        <v>302423166</v>
      </c>
      <c r="G38" s="25">
        <v>302423166</v>
      </c>
      <c r="H38" s="26">
        <v>470247082</v>
      </c>
      <c r="I38" s="24">
        <v>355282984</v>
      </c>
      <c r="J38" s="6">
        <v>349710807</v>
      </c>
      <c r="K38" s="25">
        <v>343116454</v>
      </c>
    </row>
    <row r="39" spans="1:11" ht="13.5">
      <c r="A39" s="22" t="s">
        <v>42</v>
      </c>
      <c r="B39" s="6">
        <v>5864973129</v>
      </c>
      <c r="C39" s="6">
        <v>4945444053</v>
      </c>
      <c r="D39" s="23">
        <v>4553059624</v>
      </c>
      <c r="E39" s="24">
        <v>8395720412</v>
      </c>
      <c r="F39" s="6">
        <v>6967423944</v>
      </c>
      <c r="G39" s="25">
        <v>6967423944</v>
      </c>
      <c r="H39" s="26">
        <v>5023926818</v>
      </c>
      <c r="I39" s="24">
        <v>6867038280</v>
      </c>
      <c r="J39" s="6">
        <v>6950125535</v>
      </c>
      <c r="K39" s="25">
        <v>7005603514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168516104</v>
      </c>
      <c r="C42" s="6">
        <v>176019249</v>
      </c>
      <c r="D42" s="23">
        <v>677388178</v>
      </c>
      <c r="E42" s="24">
        <v>272878980</v>
      </c>
      <c r="F42" s="6">
        <v>237563891</v>
      </c>
      <c r="G42" s="25">
        <v>237563891</v>
      </c>
      <c r="H42" s="26">
        <v>4474843216</v>
      </c>
      <c r="I42" s="24">
        <v>232808297</v>
      </c>
      <c r="J42" s="6">
        <v>237794963</v>
      </c>
      <c r="K42" s="25">
        <v>222425099</v>
      </c>
    </row>
    <row r="43" spans="1:11" ht="13.5">
      <c r="A43" s="22" t="s">
        <v>45</v>
      </c>
      <c r="B43" s="6">
        <v>-155586647</v>
      </c>
      <c r="C43" s="6">
        <v>-112514064</v>
      </c>
      <c r="D43" s="23">
        <v>-185670996</v>
      </c>
      <c r="E43" s="24">
        <v>-245502816</v>
      </c>
      <c r="F43" s="6">
        <v>-223013241</v>
      </c>
      <c r="G43" s="25">
        <v>-223013241</v>
      </c>
      <c r="H43" s="26">
        <v>0</v>
      </c>
      <c r="I43" s="24">
        <v>-218708650</v>
      </c>
      <c r="J43" s="6">
        <v>-175083250</v>
      </c>
      <c r="K43" s="25">
        <v>-197590250</v>
      </c>
    </row>
    <row r="44" spans="1:11" ht="13.5">
      <c r="A44" s="22" t="s">
        <v>46</v>
      </c>
      <c r="B44" s="6">
        <v>36234097</v>
      </c>
      <c r="C44" s="6">
        <v>-78841364</v>
      </c>
      <c r="D44" s="23">
        <v>-486208281</v>
      </c>
      <c r="E44" s="24">
        <v>-18434208</v>
      </c>
      <c r="F44" s="6">
        <v>-18434212</v>
      </c>
      <c r="G44" s="25">
        <v>-18434212</v>
      </c>
      <c r="H44" s="26">
        <v>0</v>
      </c>
      <c r="I44" s="24">
        <v>-16974991</v>
      </c>
      <c r="J44" s="6">
        <v>-17069973</v>
      </c>
      <c r="K44" s="25">
        <v>-18776970</v>
      </c>
    </row>
    <row r="45" spans="1:11" ht="13.5">
      <c r="A45" s="34" t="s">
        <v>47</v>
      </c>
      <c r="B45" s="7">
        <v>14769178</v>
      </c>
      <c r="C45" s="7">
        <v>-579679</v>
      </c>
      <c r="D45" s="64">
        <v>4929222</v>
      </c>
      <c r="E45" s="65">
        <v>5656117</v>
      </c>
      <c r="F45" s="7">
        <v>1045659</v>
      </c>
      <c r="G45" s="66">
        <v>1045659</v>
      </c>
      <c r="H45" s="67">
        <v>4474843216</v>
      </c>
      <c r="I45" s="65">
        <v>2053879</v>
      </c>
      <c r="J45" s="7">
        <v>47695619</v>
      </c>
      <c r="K45" s="66">
        <v>53753498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15236503</v>
      </c>
      <c r="C48" s="6">
        <v>-579679</v>
      </c>
      <c r="D48" s="23">
        <v>4929222</v>
      </c>
      <c r="E48" s="24">
        <v>10000000</v>
      </c>
      <c r="F48" s="6">
        <v>10000000</v>
      </c>
      <c r="G48" s="25">
        <v>10000000</v>
      </c>
      <c r="H48" s="26">
        <v>40798381</v>
      </c>
      <c r="I48" s="24">
        <v>2053885</v>
      </c>
      <c r="J48" s="6">
        <v>47695625</v>
      </c>
      <c r="K48" s="25">
        <v>53753507</v>
      </c>
    </row>
    <row r="49" spans="1:11" ht="13.5">
      <c r="A49" s="22" t="s">
        <v>50</v>
      </c>
      <c r="B49" s="6">
        <f>+B75</f>
        <v>1267352999.0940847</v>
      </c>
      <c r="C49" s="6">
        <f aca="true" t="shared" si="6" ref="C49:K49">+C75</f>
        <v>1526915304.6600046</v>
      </c>
      <c r="D49" s="23">
        <f t="shared" si="6"/>
        <v>1683665727.0205507</v>
      </c>
      <c r="E49" s="24">
        <f t="shared" si="6"/>
        <v>31137718.381793737</v>
      </c>
      <c r="F49" s="6">
        <f t="shared" si="6"/>
        <v>-313403319.3203845</v>
      </c>
      <c r="G49" s="25">
        <f t="shared" si="6"/>
        <v>-313403319.3203845</v>
      </c>
      <c r="H49" s="26">
        <f t="shared" si="6"/>
        <v>1048668363.4847598</v>
      </c>
      <c r="I49" s="24">
        <f t="shared" si="6"/>
        <v>1782162.9804110527</v>
      </c>
      <c r="J49" s="6">
        <f t="shared" si="6"/>
        <v>5836151.808249474</v>
      </c>
      <c r="K49" s="25">
        <f t="shared" si="6"/>
        <v>7996163.853275776</v>
      </c>
    </row>
    <row r="50" spans="1:11" ht="13.5">
      <c r="A50" s="34" t="s">
        <v>51</v>
      </c>
      <c r="B50" s="7">
        <f>+B48-B49</f>
        <v>-1252116496.0940847</v>
      </c>
      <c r="C50" s="7">
        <f aca="true" t="shared" si="7" ref="C50:K50">+C48-C49</f>
        <v>-1527494983.6600046</v>
      </c>
      <c r="D50" s="64">
        <f t="shared" si="7"/>
        <v>-1678736505.0205507</v>
      </c>
      <c r="E50" s="65">
        <f t="shared" si="7"/>
        <v>-21137718.381793737</v>
      </c>
      <c r="F50" s="7">
        <f t="shared" si="7"/>
        <v>323403319.3203845</v>
      </c>
      <c r="G50" s="66">
        <f t="shared" si="7"/>
        <v>323403319.3203845</v>
      </c>
      <c r="H50" s="67">
        <f t="shared" si="7"/>
        <v>-1007869982.4847598</v>
      </c>
      <c r="I50" s="65">
        <f t="shared" si="7"/>
        <v>271722.0195889473</v>
      </c>
      <c r="J50" s="7">
        <f t="shared" si="7"/>
        <v>41859473.19175053</v>
      </c>
      <c r="K50" s="66">
        <f t="shared" si="7"/>
        <v>45757343.146724224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7456437415</v>
      </c>
      <c r="C53" s="6">
        <v>8128304112</v>
      </c>
      <c r="D53" s="23">
        <v>6634940516</v>
      </c>
      <c r="E53" s="24">
        <v>8224265099</v>
      </c>
      <c r="F53" s="6">
        <v>8173396874</v>
      </c>
      <c r="G53" s="25">
        <v>8173396874</v>
      </c>
      <c r="H53" s="26">
        <v>8154310586</v>
      </c>
      <c r="I53" s="24">
        <v>8514467388</v>
      </c>
      <c r="J53" s="6">
        <v>8380923735</v>
      </c>
      <c r="K53" s="25">
        <v>8342134424</v>
      </c>
    </row>
    <row r="54" spans="1:11" ht="13.5">
      <c r="A54" s="22" t="s">
        <v>94</v>
      </c>
      <c r="B54" s="6">
        <v>245815000</v>
      </c>
      <c r="C54" s="6">
        <v>292340000</v>
      </c>
      <c r="D54" s="23">
        <v>289507647</v>
      </c>
      <c r="E54" s="24">
        <v>263000001</v>
      </c>
      <c r="F54" s="6">
        <v>263000001</v>
      </c>
      <c r="G54" s="25">
        <v>263000001</v>
      </c>
      <c r="H54" s="26">
        <v>282348994</v>
      </c>
      <c r="I54" s="24">
        <v>306435194</v>
      </c>
      <c r="J54" s="6">
        <v>323300547</v>
      </c>
      <c r="K54" s="25">
        <v>341082077</v>
      </c>
    </row>
    <row r="55" spans="1:11" ht="13.5">
      <c r="A55" s="22" t="s">
        <v>54</v>
      </c>
      <c r="B55" s="6">
        <v>67915838</v>
      </c>
      <c r="C55" s="6">
        <v>20772000</v>
      </c>
      <c r="D55" s="23">
        <v>28135704</v>
      </c>
      <c r="E55" s="24">
        <v>25550000</v>
      </c>
      <c r="F55" s="6">
        <v>25105410</v>
      </c>
      <c r="G55" s="25">
        <v>25105410</v>
      </c>
      <c r="H55" s="26">
        <v>32476339</v>
      </c>
      <c r="I55" s="24">
        <v>85336492</v>
      </c>
      <c r="J55" s="6">
        <v>93227390</v>
      </c>
      <c r="K55" s="25">
        <v>98920000</v>
      </c>
    </row>
    <row r="56" spans="1:11" ht="13.5">
      <c r="A56" s="22" t="s">
        <v>55</v>
      </c>
      <c r="B56" s="6">
        <v>177735202</v>
      </c>
      <c r="C56" s="6">
        <v>92022075</v>
      </c>
      <c r="D56" s="23">
        <v>0</v>
      </c>
      <c r="E56" s="24">
        <v>136244005</v>
      </c>
      <c r="F56" s="6">
        <v>149305886</v>
      </c>
      <c r="G56" s="25">
        <v>149305886</v>
      </c>
      <c r="H56" s="26">
        <v>0</v>
      </c>
      <c r="I56" s="24">
        <v>164098525</v>
      </c>
      <c r="J56" s="6">
        <v>172959846</v>
      </c>
      <c r="K56" s="25">
        <v>182472637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23228100</v>
      </c>
      <c r="F59" s="6">
        <v>0</v>
      </c>
      <c r="G59" s="25">
        <v>0</v>
      </c>
      <c r="H59" s="26">
        <v>0</v>
      </c>
      <c r="I59" s="24">
        <v>30476446</v>
      </c>
      <c r="J59" s="6">
        <v>32122174</v>
      </c>
      <c r="K59" s="25">
        <v>33856771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1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13559</v>
      </c>
      <c r="D62" s="93">
        <v>13966</v>
      </c>
      <c r="E62" s="91">
        <v>14385</v>
      </c>
      <c r="F62" s="92">
        <v>14385</v>
      </c>
      <c r="G62" s="93">
        <v>14385</v>
      </c>
      <c r="H62" s="94">
        <v>14385</v>
      </c>
      <c r="I62" s="91">
        <v>14385</v>
      </c>
      <c r="J62" s="92">
        <v>14385</v>
      </c>
      <c r="K62" s="93">
        <v>14385</v>
      </c>
    </row>
    <row r="63" spans="1:11" ht="13.5">
      <c r="A63" s="90" t="s">
        <v>61</v>
      </c>
      <c r="B63" s="91">
        <v>0</v>
      </c>
      <c r="C63" s="92">
        <v>2987</v>
      </c>
      <c r="D63" s="93">
        <v>3077</v>
      </c>
      <c r="E63" s="91">
        <v>3138</v>
      </c>
      <c r="F63" s="92">
        <v>3139</v>
      </c>
      <c r="G63" s="93">
        <v>3139</v>
      </c>
      <c r="H63" s="94">
        <v>3140</v>
      </c>
      <c r="I63" s="91">
        <v>3140</v>
      </c>
      <c r="J63" s="92">
        <v>3140</v>
      </c>
      <c r="K63" s="93">
        <v>3140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10176</v>
      </c>
      <c r="D65" s="93">
        <v>10481</v>
      </c>
      <c r="E65" s="91">
        <v>6829</v>
      </c>
      <c r="F65" s="92">
        <v>6829</v>
      </c>
      <c r="G65" s="93">
        <v>6829</v>
      </c>
      <c r="H65" s="94">
        <v>6829</v>
      </c>
      <c r="I65" s="91">
        <v>6829</v>
      </c>
      <c r="J65" s="92">
        <v>6829</v>
      </c>
      <c r="K65" s="93">
        <v>6829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0.8289746602798252</v>
      </c>
      <c r="C70" s="5">
        <f aca="true" t="shared" si="8" ref="C70:K70">IF(ISERROR(C71/C72),0,(C71/C72))</f>
        <v>0.7225405565375131</v>
      </c>
      <c r="D70" s="5">
        <f t="shared" si="8"/>
        <v>0.9499199265211549</v>
      </c>
      <c r="E70" s="5">
        <f t="shared" si="8"/>
        <v>0.7998960899048074</v>
      </c>
      <c r="F70" s="5">
        <f t="shared" si="8"/>
        <v>0.7850735445115885</v>
      </c>
      <c r="G70" s="5">
        <f t="shared" si="8"/>
        <v>0.7850735445115885</v>
      </c>
      <c r="H70" s="5">
        <f t="shared" si="8"/>
        <v>0.9950183854051172</v>
      </c>
      <c r="I70" s="5">
        <f t="shared" si="8"/>
        <v>0.7596194650712341</v>
      </c>
      <c r="J70" s="5">
        <f t="shared" si="8"/>
        <v>0.7508742893763465</v>
      </c>
      <c r="K70" s="5">
        <f t="shared" si="8"/>
        <v>0.7434577230394851</v>
      </c>
    </row>
    <row r="71" spans="1:11" ht="12.75" hidden="1">
      <c r="A71" s="1" t="s">
        <v>100</v>
      </c>
      <c r="B71" s="1">
        <f>+B83</f>
        <v>1370564633</v>
      </c>
      <c r="C71" s="1">
        <f aca="true" t="shared" si="9" ref="C71:K71">+C83</f>
        <v>1442883821</v>
      </c>
      <c r="D71" s="1">
        <f t="shared" si="9"/>
        <v>2346544905</v>
      </c>
      <c r="E71" s="1">
        <f t="shared" si="9"/>
        <v>2089541292</v>
      </c>
      <c r="F71" s="1">
        <f t="shared" si="9"/>
        <v>2046980056</v>
      </c>
      <c r="G71" s="1">
        <f t="shared" si="9"/>
        <v>2046980056</v>
      </c>
      <c r="H71" s="1">
        <f t="shared" si="9"/>
        <v>1999500725</v>
      </c>
      <c r="I71" s="1">
        <f t="shared" si="9"/>
        <v>2069860676</v>
      </c>
      <c r="J71" s="1">
        <f t="shared" si="9"/>
        <v>2141245654</v>
      </c>
      <c r="K71" s="1">
        <f t="shared" si="9"/>
        <v>2236701340</v>
      </c>
    </row>
    <row r="72" spans="1:11" ht="12.75" hidden="1">
      <c r="A72" s="1" t="s">
        <v>101</v>
      </c>
      <c r="B72" s="1">
        <f>+B77</f>
        <v>1653325124</v>
      </c>
      <c r="C72" s="1">
        <f aca="true" t="shared" si="10" ref="C72:K72">+C77</f>
        <v>1996958936</v>
      </c>
      <c r="D72" s="1">
        <f t="shared" si="10"/>
        <v>2470255481</v>
      </c>
      <c r="E72" s="1">
        <f t="shared" si="10"/>
        <v>2612265916</v>
      </c>
      <c r="F72" s="1">
        <f t="shared" si="10"/>
        <v>2607373628</v>
      </c>
      <c r="G72" s="1">
        <f t="shared" si="10"/>
        <v>2607373628</v>
      </c>
      <c r="H72" s="1">
        <f t="shared" si="10"/>
        <v>2009511336</v>
      </c>
      <c r="I72" s="1">
        <f t="shared" si="10"/>
        <v>2724865240</v>
      </c>
      <c r="J72" s="1">
        <f t="shared" si="10"/>
        <v>2851669959</v>
      </c>
      <c r="K72" s="1">
        <f t="shared" si="10"/>
        <v>3008511810</v>
      </c>
    </row>
    <row r="73" spans="1:11" ht="12.75" hidden="1">
      <c r="A73" s="1" t="s">
        <v>102</v>
      </c>
      <c r="B73" s="1">
        <f>+B74</f>
        <v>-181089889.66666663</v>
      </c>
      <c r="C73" s="1">
        <f aca="true" t="shared" si="11" ref="C73:K73">+(C78+C80+C81+C82)-(B78+B80+B81+B82)</f>
        <v>-8572894</v>
      </c>
      <c r="D73" s="1">
        <f t="shared" si="11"/>
        <v>154927662</v>
      </c>
      <c r="E73" s="1">
        <f t="shared" si="11"/>
        <v>1353530192</v>
      </c>
      <c r="F73" s="1">
        <f>+(F78+F80+F81+F82)-(D78+D80+D81+D82)</f>
        <v>2192816777</v>
      </c>
      <c r="G73" s="1">
        <f>+(G78+G80+G81+G82)-(D78+D80+D81+D82)</f>
        <v>2192816777</v>
      </c>
      <c r="H73" s="1">
        <f>+(H78+H80+H81+H82)-(D78+D80+D81+D82)</f>
        <v>1279214684</v>
      </c>
      <c r="I73" s="1">
        <f>+(I78+I80+I81+I82)-(E78+E80+E81+E82)</f>
        <v>1029493431</v>
      </c>
      <c r="J73" s="1">
        <f t="shared" si="11"/>
        <v>353468720</v>
      </c>
      <c r="K73" s="1">
        <f t="shared" si="11"/>
        <v>389892684</v>
      </c>
    </row>
    <row r="74" spans="1:11" ht="12.75" hidden="1">
      <c r="A74" s="1" t="s">
        <v>103</v>
      </c>
      <c r="B74" s="1">
        <f>+TREND(C74:E74)</f>
        <v>-181089889.66666663</v>
      </c>
      <c r="C74" s="1">
        <f>+C73</f>
        <v>-8572894</v>
      </c>
      <c r="D74" s="1">
        <f aca="true" t="shared" si="12" ref="D74:K74">+D73</f>
        <v>154927662</v>
      </c>
      <c r="E74" s="1">
        <f t="shared" si="12"/>
        <v>1353530192</v>
      </c>
      <c r="F74" s="1">
        <f t="shared" si="12"/>
        <v>2192816777</v>
      </c>
      <c r="G74" s="1">
        <f t="shared" si="12"/>
        <v>2192816777</v>
      </c>
      <c r="H74" s="1">
        <f t="shared" si="12"/>
        <v>1279214684</v>
      </c>
      <c r="I74" s="1">
        <f t="shared" si="12"/>
        <v>1029493431</v>
      </c>
      <c r="J74" s="1">
        <f t="shared" si="12"/>
        <v>353468720</v>
      </c>
      <c r="K74" s="1">
        <f t="shared" si="12"/>
        <v>389892684</v>
      </c>
    </row>
    <row r="75" spans="1:11" ht="12.75" hidden="1">
      <c r="A75" s="1" t="s">
        <v>104</v>
      </c>
      <c r="B75" s="1">
        <f>+B84-(((B80+B81+B78)*B70)-B79)</f>
        <v>1267352999.0940847</v>
      </c>
      <c r="C75" s="1">
        <f aca="true" t="shared" si="13" ref="C75:K75">+C84-(((C80+C81+C78)*C70)-C79)</f>
        <v>1526915304.6600046</v>
      </c>
      <c r="D75" s="1">
        <f t="shared" si="13"/>
        <v>1683665727.0205507</v>
      </c>
      <c r="E75" s="1">
        <f t="shared" si="13"/>
        <v>31137718.381793737</v>
      </c>
      <c r="F75" s="1">
        <f t="shared" si="13"/>
        <v>-313403319.3203845</v>
      </c>
      <c r="G75" s="1">
        <f t="shared" si="13"/>
        <v>-313403319.3203845</v>
      </c>
      <c r="H75" s="1">
        <f t="shared" si="13"/>
        <v>1048668363.4847598</v>
      </c>
      <c r="I75" s="1">
        <f t="shared" si="13"/>
        <v>1782162.9804110527</v>
      </c>
      <c r="J75" s="1">
        <f t="shared" si="13"/>
        <v>5836151.808249474</v>
      </c>
      <c r="K75" s="1">
        <f t="shared" si="13"/>
        <v>7996163.853275776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1653325124</v>
      </c>
      <c r="C77" s="3">
        <v>1996958936</v>
      </c>
      <c r="D77" s="3">
        <v>2470255481</v>
      </c>
      <c r="E77" s="3">
        <v>2612265916</v>
      </c>
      <c r="F77" s="3">
        <v>2607373628</v>
      </c>
      <c r="G77" s="3">
        <v>2607373628</v>
      </c>
      <c r="H77" s="3">
        <v>2009511336</v>
      </c>
      <c r="I77" s="3">
        <v>2724865240</v>
      </c>
      <c r="J77" s="3">
        <v>2851669959</v>
      </c>
      <c r="K77" s="3">
        <v>3008511810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1805896383</v>
      </c>
      <c r="C79" s="3">
        <v>1990119510</v>
      </c>
      <c r="D79" s="3">
        <v>2439806513</v>
      </c>
      <c r="E79" s="3">
        <v>1750542324</v>
      </c>
      <c r="F79" s="3">
        <v>2033041401</v>
      </c>
      <c r="G79" s="3">
        <v>2033041401</v>
      </c>
      <c r="H79" s="3">
        <v>3113549867</v>
      </c>
      <c r="I79" s="3">
        <v>2416634005</v>
      </c>
      <c r="J79" s="3">
        <v>2658297406</v>
      </c>
      <c r="K79" s="3">
        <v>2924127146</v>
      </c>
    </row>
    <row r="80" spans="1:11" ht="12.75" hidden="1">
      <c r="A80" s="2" t="s">
        <v>67</v>
      </c>
      <c r="B80" s="3">
        <v>613135074</v>
      </c>
      <c r="C80" s="3">
        <v>641077101</v>
      </c>
      <c r="D80" s="3">
        <v>731817853</v>
      </c>
      <c r="E80" s="3">
        <v>2111034955</v>
      </c>
      <c r="F80" s="3">
        <v>2950321540</v>
      </c>
      <c r="G80" s="3">
        <v>2950321540</v>
      </c>
      <c r="H80" s="3">
        <v>1853076539</v>
      </c>
      <c r="I80" s="3">
        <v>3112274000</v>
      </c>
      <c r="J80" s="3">
        <v>3462405000</v>
      </c>
      <c r="K80" s="3">
        <v>3849494000</v>
      </c>
    </row>
    <row r="81" spans="1:11" ht="12.75" hidden="1">
      <c r="A81" s="2" t="s">
        <v>68</v>
      </c>
      <c r="B81" s="3">
        <v>36514921</v>
      </c>
      <c r="C81" s="3">
        <v>0</v>
      </c>
      <c r="D81" s="3">
        <v>64186910</v>
      </c>
      <c r="E81" s="3">
        <v>38500000</v>
      </c>
      <c r="F81" s="3">
        <v>38500000</v>
      </c>
      <c r="G81" s="3">
        <v>38500000</v>
      </c>
      <c r="H81" s="3">
        <v>222142908</v>
      </c>
      <c r="I81" s="3">
        <v>66754386</v>
      </c>
      <c r="J81" s="3">
        <v>70092106</v>
      </c>
      <c r="K81" s="3">
        <v>72895790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1370564633</v>
      </c>
      <c r="C83" s="3">
        <v>1442883821</v>
      </c>
      <c r="D83" s="3">
        <v>2346544905</v>
      </c>
      <c r="E83" s="3">
        <v>2089541292</v>
      </c>
      <c r="F83" s="3">
        <v>2046980056</v>
      </c>
      <c r="G83" s="3">
        <v>2046980056</v>
      </c>
      <c r="H83" s="3">
        <v>1999500725</v>
      </c>
      <c r="I83" s="3">
        <v>2069860676</v>
      </c>
      <c r="J83" s="3">
        <v>2141245654</v>
      </c>
      <c r="K83" s="3">
        <v>2236701340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282793098</v>
      </c>
      <c r="C5" s="6">
        <v>291042367</v>
      </c>
      <c r="D5" s="23">
        <v>309753630</v>
      </c>
      <c r="E5" s="24">
        <v>322145308</v>
      </c>
      <c r="F5" s="6">
        <v>325552201</v>
      </c>
      <c r="G5" s="25">
        <v>325552201</v>
      </c>
      <c r="H5" s="26">
        <v>332769107</v>
      </c>
      <c r="I5" s="24">
        <v>353052280</v>
      </c>
      <c r="J5" s="6">
        <v>366024346</v>
      </c>
      <c r="K5" s="25">
        <v>380006393</v>
      </c>
    </row>
    <row r="6" spans="1:11" ht="13.5">
      <c r="A6" s="22" t="s">
        <v>18</v>
      </c>
      <c r="B6" s="6">
        <v>657429641</v>
      </c>
      <c r="C6" s="6">
        <v>680081699</v>
      </c>
      <c r="D6" s="23">
        <v>723831163</v>
      </c>
      <c r="E6" s="24">
        <v>745091038</v>
      </c>
      <c r="F6" s="6">
        <v>752332052</v>
      </c>
      <c r="G6" s="25">
        <v>752332052</v>
      </c>
      <c r="H6" s="26">
        <v>739016391</v>
      </c>
      <c r="I6" s="24">
        <v>799237231</v>
      </c>
      <c r="J6" s="6">
        <v>865408762</v>
      </c>
      <c r="K6" s="25">
        <v>941623178</v>
      </c>
    </row>
    <row r="7" spans="1:11" ht="13.5">
      <c r="A7" s="22" t="s">
        <v>19</v>
      </c>
      <c r="B7" s="6">
        <v>24304500</v>
      </c>
      <c r="C7" s="6">
        <v>40559585</v>
      </c>
      <c r="D7" s="23">
        <v>47867886</v>
      </c>
      <c r="E7" s="24">
        <v>30871200</v>
      </c>
      <c r="F7" s="6">
        <v>34871200</v>
      </c>
      <c r="G7" s="25">
        <v>34871200</v>
      </c>
      <c r="H7" s="26">
        <v>47049318</v>
      </c>
      <c r="I7" s="24">
        <v>35071200</v>
      </c>
      <c r="J7" s="6">
        <v>35421912</v>
      </c>
      <c r="K7" s="25">
        <v>35776131</v>
      </c>
    </row>
    <row r="8" spans="1:11" ht="13.5">
      <c r="A8" s="22" t="s">
        <v>20</v>
      </c>
      <c r="B8" s="6">
        <v>116002917</v>
      </c>
      <c r="C8" s="6">
        <v>125385667</v>
      </c>
      <c r="D8" s="23">
        <v>141123061</v>
      </c>
      <c r="E8" s="24">
        <v>162864618</v>
      </c>
      <c r="F8" s="6">
        <v>165883880</v>
      </c>
      <c r="G8" s="25">
        <v>165883880</v>
      </c>
      <c r="H8" s="26">
        <v>215196765</v>
      </c>
      <c r="I8" s="24">
        <v>186876767</v>
      </c>
      <c r="J8" s="6">
        <v>205456305</v>
      </c>
      <c r="K8" s="25">
        <v>232707895</v>
      </c>
    </row>
    <row r="9" spans="1:11" ht="13.5">
      <c r="A9" s="22" t="s">
        <v>21</v>
      </c>
      <c r="B9" s="6">
        <v>124153358</v>
      </c>
      <c r="C9" s="6">
        <v>98337613</v>
      </c>
      <c r="D9" s="23">
        <v>97957130</v>
      </c>
      <c r="E9" s="24">
        <v>96230181</v>
      </c>
      <c r="F9" s="6">
        <v>128410843</v>
      </c>
      <c r="G9" s="25">
        <v>128410843</v>
      </c>
      <c r="H9" s="26">
        <v>139804351</v>
      </c>
      <c r="I9" s="24">
        <v>112110267</v>
      </c>
      <c r="J9" s="6">
        <v>104879727</v>
      </c>
      <c r="K9" s="25">
        <v>98857351</v>
      </c>
    </row>
    <row r="10" spans="1:11" ht="25.5">
      <c r="A10" s="27" t="s">
        <v>93</v>
      </c>
      <c r="B10" s="28">
        <f>SUM(B5:B9)</f>
        <v>1204683514</v>
      </c>
      <c r="C10" s="29">
        <f aca="true" t="shared" si="0" ref="C10:K10">SUM(C5:C9)</f>
        <v>1235406931</v>
      </c>
      <c r="D10" s="30">
        <f t="shared" si="0"/>
        <v>1320532870</v>
      </c>
      <c r="E10" s="28">
        <f t="shared" si="0"/>
        <v>1357202345</v>
      </c>
      <c r="F10" s="29">
        <f t="shared" si="0"/>
        <v>1407050176</v>
      </c>
      <c r="G10" s="31">
        <f t="shared" si="0"/>
        <v>1407050176</v>
      </c>
      <c r="H10" s="32">
        <f t="shared" si="0"/>
        <v>1473835932</v>
      </c>
      <c r="I10" s="28">
        <f t="shared" si="0"/>
        <v>1486347745</v>
      </c>
      <c r="J10" s="29">
        <f t="shared" si="0"/>
        <v>1577191052</v>
      </c>
      <c r="K10" s="31">
        <f t="shared" si="0"/>
        <v>1688970948</v>
      </c>
    </row>
    <row r="11" spans="1:11" ht="13.5">
      <c r="A11" s="22" t="s">
        <v>22</v>
      </c>
      <c r="B11" s="6">
        <v>330847420</v>
      </c>
      <c r="C11" s="6">
        <v>363305145</v>
      </c>
      <c r="D11" s="23">
        <v>417546634</v>
      </c>
      <c r="E11" s="24">
        <v>486042899</v>
      </c>
      <c r="F11" s="6">
        <v>488637726</v>
      </c>
      <c r="G11" s="25">
        <v>488637726</v>
      </c>
      <c r="H11" s="26">
        <v>468103044</v>
      </c>
      <c r="I11" s="24">
        <v>545555593</v>
      </c>
      <c r="J11" s="6">
        <v>583269376</v>
      </c>
      <c r="K11" s="25">
        <v>623129157</v>
      </c>
    </row>
    <row r="12" spans="1:11" ht="13.5">
      <c r="A12" s="22" t="s">
        <v>23</v>
      </c>
      <c r="B12" s="6">
        <v>17893744</v>
      </c>
      <c r="C12" s="6">
        <v>19089604</v>
      </c>
      <c r="D12" s="23">
        <v>19588849</v>
      </c>
      <c r="E12" s="24">
        <v>21291614</v>
      </c>
      <c r="F12" s="6">
        <v>21945835</v>
      </c>
      <c r="G12" s="25">
        <v>21945835</v>
      </c>
      <c r="H12" s="26">
        <v>21891024</v>
      </c>
      <c r="I12" s="24">
        <v>23152857</v>
      </c>
      <c r="J12" s="6">
        <v>24426264</v>
      </c>
      <c r="K12" s="25">
        <v>25769708</v>
      </c>
    </row>
    <row r="13" spans="1:11" ht="13.5">
      <c r="A13" s="22" t="s">
        <v>94</v>
      </c>
      <c r="B13" s="6">
        <v>154280270</v>
      </c>
      <c r="C13" s="6">
        <v>160712354</v>
      </c>
      <c r="D13" s="23">
        <v>157911525</v>
      </c>
      <c r="E13" s="24">
        <v>163244289</v>
      </c>
      <c r="F13" s="6">
        <v>163244483</v>
      </c>
      <c r="G13" s="25">
        <v>163244483</v>
      </c>
      <c r="H13" s="26">
        <v>153460704</v>
      </c>
      <c r="I13" s="24">
        <v>162601862</v>
      </c>
      <c r="J13" s="6">
        <v>165853897</v>
      </c>
      <c r="K13" s="25">
        <v>167512434</v>
      </c>
    </row>
    <row r="14" spans="1:11" ht="13.5">
      <c r="A14" s="22" t="s">
        <v>24</v>
      </c>
      <c r="B14" s="6">
        <v>9718816</v>
      </c>
      <c r="C14" s="6">
        <v>9336532</v>
      </c>
      <c r="D14" s="23">
        <v>18639973</v>
      </c>
      <c r="E14" s="24">
        <v>19308727</v>
      </c>
      <c r="F14" s="6">
        <v>14094780</v>
      </c>
      <c r="G14" s="25">
        <v>14094780</v>
      </c>
      <c r="H14" s="26">
        <v>10694434</v>
      </c>
      <c r="I14" s="24">
        <v>19132479</v>
      </c>
      <c r="J14" s="6">
        <v>29514898</v>
      </c>
      <c r="K14" s="25">
        <v>44877642</v>
      </c>
    </row>
    <row r="15" spans="1:11" ht="13.5">
      <c r="A15" s="22" t="s">
        <v>25</v>
      </c>
      <c r="B15" s="6">
        <v>326861936</v>
      </c>
      <c r="C15" s="6">
        <v>379618096</v>
      </c>
      <c r="D15" s="23">
        <v>410753826</v>
      </c>
      <c r="E15" s="24">
        <v>426940479</v>
      </c>
      <c r="F15" s="6">
        <v>428140474</v>
      </c>
      <c r="G15" s="25">
        <v>428140474</v>
      </c>
      <c r="H15" s="26">
        <v>460711506</v>
      </c>
      <c r="I15" s="24">
        <v>499968292</v>
      </c>
      <c r="J15" s="6">
        <v>535361226</v>
      </c>
      <c r="K15" s="25">
        <v>575347595</v>
      </c>
    </row>
    <row r="16" spans="1:11" ht="13.5">
      <c r="A16" s="33" t="s">
        <v>26</v>
      </c>
      <c r="B16" s="6">
        <v>63791396</v>
      </c>
      <c r="C16" s="6">
        <v>5201820</v>
      </c>
      <c r="D16" s="23">
        <v>5963573</v>
      </c>
      <c r="E16" s="24">
        <v>1995000</v>
      </c>
      <c r="F16" s="6">
        <v>1995000</v>
      </c>
      <c r="G16" s="25">
        <v>1995000</v>
      </c>
      <c r="H16" s="26">
        <v>1819386</v>
      </c>
      <c r="I16" s="24">
        <v>1910000</v>
      </c>
      <c r="J16" s="6">
        <v>2007500</v>
      </c>
      <c r="K16" s="25">
        <v>2109100</v>
      </c>
    </row>
    <row r="17" spans="1:11" ht="13.5">
      <c r="A17" s="22" t="s">
        <v>27</v>
      </c>
      <c r="B17" s="6">
        <v>308479215</v>
      </c>
      <c r="C17" s="6">
        <v>254800423</v>
      </c>
      <c r="D17" s="23">
        <v>273814863</v>
      </c>
      <c r="E17" s="24">
        <v>302349397</v>
      </c>
      <c r="F17" s="6">
        <v>324372662</v>
      </c>
      <c r="G17" s="25">
        <v>324372662</v>
      </c>
      <c r="H17" s="26">
        <v>263923690</v>
      </c>
      <c r="I17" s="24">
        <v>304396250</v>
      </c>
      <c r="J17" s="6">
        <v>293588941</v>
      </c>
      <c r="K17" s="25">
        <v>307832200</v>
      </c>
    </row>
    <row r="18" spans="1:11" ht="13.5">
      <c r="A18" s="34" t="s">
        <v>28</v>
      </c>
      <c r="B18" s="35">
        <f>SUM(B11:B17)</f>
        <v>1211872797</v>
      </c>
      <c r="C18" s="36">
        <f aca="true" t="shared" si="1" ref="C18:K18">SUM(C11:C17)</f>
        <v>1192063974</v>
      </c>
      <c r="D18" s="37">
        <f t="shared" si="1"/>
        <v>1304219243</v>
      </c>
      <c r="E18" s="35">
        <f t="shared" si="1"/>
        <v>1421172405</v>
      </c>
      <c r="F18" s="36">
        <f t="shared" si="1"/>
        <v>1442430960</v>
      </c>
      <c r="G18" s="38">
        <f t="shared" si="1"/>
        <v>1442430960</v>
      </c>
      <c r="H18" s="39">
        <f t="shared" si="1"/>
        <v>1380603788</v>
      </c>
      <c r="I18" s="35">
        <f t="shared" si="1"/>
        <v>1556717333</v>
      </c>
      <c r="J18" s="36">
        <f t="shared" si="1"/>
        <v>1634022102</v>
      </c>
      <c r="K18" s="38">
        <f t="shared" si="1"/>
        <v>1746577836</v>
      </c>
    </row>
    <row r="19" spans="1:11" ht="13.5">
      <c r="A19" s="34" t="s">
        <v>29</v>
      </c>
      <c r="B19" s="40">
        <f>+B10-B18</f>
        <v>-7189283</v>
      </c>
      <c r="C19" s="41">
        <f aca="true" t="shared" si="2" ref="C19:K19">+C10-C18</f>
        <v>43342957</v>
      </c>
      <c r="D19" s="42">
        <f t="shared" si="2"/>
        <v>16313627</v>
      </c>
      <c r="E19" s="40">
        <f t="shared" si="2"/>
        <v>-63970060</v>
      </c>
      <c r="F19" s="41">
        <f t="shared" si="2"/>
        <v>-35380784</v>
      </c>
      <c r="G19" s="43">
        <f t="shared" si="2"/>
        <v>-35380784</v>
      </c>
      <c r="H19" s="44">
        <f t="shared" si="2"/>
        <v>93232144</v>
      </c>
      <c r="I19" s="40">
        <f t="shared" si="2"/>
        <v>-70369588</v>
      </c>
      <c r="J19" s="41">
        <f t="shared" si="2"/>
        <v>-56831050</v>
      </c>
      <c r="K19" s="43">
        <f t="shared" si="2"/>
        <v>-57606888</v>
      </c>
    </row>
    <row r="20" spans="1:11" ht="13.5">
      <c r="A20" s="22" t="s">
        <v>30</v>
      </c>
      <c r="B20" s="24">
        <v>58991497</v>
      </c>
      <c r="C20" s="6">
        <v>57059187</v>
      </c>
      <c r="D20" s="23">
        <v>49604676</v>
      </c>
      <c r="E20" s="24">
        <v>52304720</v>
      </c>
      <c r="F20" s="6">
        <v>52786720</v>
      </c>
      <c r="G20" s="25">
        <v>52786720</v>
      </c>
      <c r="H20" s="26">
        <v>0</v>
      </c>
      <c r="I20" s="24">
        <v>68203800</v>
      </c>
      <c r="J20" s="6">
        <v>67448000</v>
      </c>
      <c r="K20" s="25">
        <v>59918400</v>
      </c>
    </row>
    <row r="21" spans="1:11" ht="13.5">
      <c r="A21" s="22" t="s">
        <v>95</v>
      </c>
      <c r="B21" s="45">
        <v>54542922</v>
      </c>
      <c r="C21" s="46">
        <v>61135023</v>
      </c>
      <c r="D21" s="47">
        <v>82098789</v>
      </c>
      <c r="E21" s="45">
        <v>0</v>
      </c>
      <c r="F21" s="46">
        <v>0</v>
      </c>
      <c r="G21" s="48">
        <v>0</v>
      </c>
      <c r="H21" s="49">
        <v>0</v>
      </c>
      <c r="I21" s="45">
        <v>20000000</v>
      </c>
      <c r="J21" s="46">
        <v>20989121</v>
      </c>
      <c r="K21" s="48">
        <v>10989120</v>
      </c>
    </row>
    <row r="22" spans="1:11" ht="25.5">
      <c r="A22" s="50" t="s">
        <v>96</v>
      </c>
      <c r="B22" s="51">
        <f>SUM(B19:B21)</f>
        <v>106345136</v>
      </c>
      <c r="C22" s="52">
        <f aca="true" t="shared" si="3" ref="C22:K22">SUM(C19:C21)</f>
        <v>161537167</v>
      </c>
      <c r="D22" s="53">
        <f t="shared" si="3"/>
        <v>148017092</v>
      </c>
      <c r="E22" s="51">
        <f t="shared" si="3"/>
        <v>-11665340</v>
      </c>
      <c r="F22" s="52">
        <f t="shared" si="3"/>
        <v>17405936</v>
      </c>
      <c r="G22" s="54">
        <f t="shared" si="3"/>
        <v>17405936</v>
      </c>
      <c r="H22" s="55">
        <f t="shared" si="3"/>
        <v>93232144</v>
      </c>
      <c r="I22" s="51">
        <f t="shared" si="3"/>
        <v>17834212</v>
      </c>
      <c r="J22" s="52">
        <f t="shared" si="3"/>
        <v>31606071</v>
      </c>
      <c r="K22" s="54">
        <f t="shared" si="3"/>
        <v>13300632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106345136</v>
      </c>
      <c r="C24" s="41">
        <f aca="true" t="shared" si="4" ref="C24:K24">SUM(C22:C23)</f>
        <v>161537167</v>
      </c>
      <c r="D24" s="42">
        <f t="shared" si="4"/>
        <v>148017092</v>
      </c>
      <c r="E24" s="40">
        <f t="shared" si="4"/>
        <v>-11665340</v>
      </c>
      <c r="F24" s="41">
        <f t="shared" si="4"/>
        <v>17405936</v>
      </c>
      <c r="G24" s="43">
        <f t="shared" si="4"/>
        <v>17405936</v>
      </c>
      <c r="H24" s="44">
        <f t="shared" si="4"/>
        <v>93232144</v>
      </c>
      <c r="I24" s="40">
        <f t="shared" si="4"/>
        <v>17834212</v>
      </c>
      <c r="J24" s="41">
        <f t="shared" si="4"/>
        <v>31606071</v>
      </c>
      <c r="K24" s="43">
        <f t="shared" si="4"/>
        <v>13300632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266164932</v>
      </c>
      <c r="C27" s="7">
        <v>274433242</v>
      </c>
      <c r="D27" s="64">
        <v>321009311</v>
      </c>
      <c r="E27" s="65">
        <v>282174770</v>
      </c>
      <c r="F27" s="7">
        <v>290154333</v>
      </c>
      <c r="G27" s="66">
        <v>290154333</v>
      </c>
      <c r="H27" s="67">
        <v>268129046</v>
      </c>
      <c r="I27" s="65">
        <v>374409544</v>
      </c>
      <c r="J27" s="7">
        <v>389402558</v>
      </c>
      <c r="K27" s="66">
        <v>333910325</v>
      </c>
    </row>
    <row r="28" spans="1:11" ht="13.5">
      <c r="A28" s="68" t="s">
        <v>30</v>
      </c>
      <c r="B28" s="6">
        <v>58996187</v>
      </c>
      <c r="C28" s="6">
        <v>97021252</v>
      </c>
      <c r="D28" s="23">
        <v>89031323</v>
      </c>
      <c r="E28" s="24">
        <v>52304720</v>
      </c>
      <c r="F28" s="6">
        <v>52786720</v>
      </c>
      <c r="G28" s="25">
        <v>52786720</v>
      </c>
      <c r="H28" s="26">
        <v>52763562</v>
      </c>
      <c r="I28" s="24">
        <v>88203800</v>
      </c>
      <c r="J28" s="6">
        <v>88437120</v>
      </c>
      <c r="K28" s="25">
        <v>70907520</v>
      </c>
    </row>
    <row r="29" spans="1:11" ht="13.5">
      <c r="A29" s="22" t="s">
        <v>98</v>
      </c>
      <c r="B29" s="6">
        <v>53337029</v>
      </c>
      <c r="C29" s="6">
        <v>21998000</v>
      </c>
      <c r="D29" s="23">
        <v>42312141</v>
      </c>
      <c r="E29" s="24">
        <v>0</v>
      </c>
      <c r="F29" s="6">
        <v>0</v>
      </c>
      <c r="G29" s="25">
        <v>0</v>
      </c>
      <c r="H29" s="26">
        <v>143112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85236752</v>
      </c>
      <c r="C30" s="6">
        <v>86449612</v>
      </c>
      <c r="D30" s="23">
        <v>101863599</v>
      </c>
      <c r="E30" s="24">
        <v>134790000</v>
      </c>
      <c r="F30" s="6">
        <v>127747205</v>
      </c>
      <c r="G30" s="25">
        <v>127747205</v>
      </c>
      <c r="H30" s="26">
        <v>118639344</v>
      </c>
      <c r="I30" s="24">
        <v>153224424</v>
      </c>
      <c r="J30" s="6">
        <v>187121908</v>
      </c>
      <c r="K30" s="25">
        <v>160536700</v>
      </c>
    </row>
    <row r="31" spans="1:11" ht="13.5">
      <c r="A31" s="22" t="s">
        <v>35</v>
      </c>
      <c r="B31" s="6">
        <v>68594964</v>
      </c>
      <c r="C31" s="6">
        <v>68964378</v>
      </c>
      <c r="D31" s="23">
        <v>87802248</v>
      </c>
      <c r="E31" s="24">
        <v>95080050</v>
      </c>
      <c r="F31" s="6">
        <v>109620408</v>
      </c>
      <c r="G31" s="25">
        <v>109620408</v>
      </c>
      <c r="H31" s="26">
        <v>96583028</v>
      </c>
      <c r="I31" s="24">
        <v>132981320</v>
      </c>
      <c r="J31" s="6">
        <v>113843530</v>
      </c>
      <c r="K31" s="25">
        <v>102466105</v>
      </c>
    </row>
    <row r="32" spans="1:11" ht="13.5">
      <c r="A32" s="34" t="s">
        <v>36</v>
      </c>
      <c r="B32" s="7">
        <f>SUM(B28:B31)</f>
        <v>266164932</v>
      </c>
      <c r="C32" s="7">
        <f aca="true" t="shared" si="5" ref="C32:K32">SUM(C28:C31)</f>
        <v>274433242</v>
      </c>
      <c r="D32" s="64">
        <f t="shared" si="5"/>
        <v>321009311</v>
      </c>
      <c r="E32" s="65">
        <f t="shared" si="5"/>
        <v>282174770</v>
      </c>
      <c r="F32" s="7">
        <f t="shared" si="5"/>
        <v>290154333</v>
      </c>
      <c r="G32" s="66">
        <f t="shared" si="5"/>
        <v>290154333</v>
      </c>
      <c r="H32" s="67">
        <f t="shared" si="5"/>
        <v>268129046</v>
      </c>
      <c r="I32" s="65">
        <f t="shared" si="5"/>
        <v>374409544</v>
      </c>
      <c r="J32" s="7">
        <f t="shared" si="5"/>
        <v>389402558</v>
      </c>
      <c r="K32" s="66">
        <f t="shared" si="5"/>
        <v>333910325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792082421</v>
      </c>
      <c r="C35" s="6">
        <v>854267009</v>
      </c>
      <c r="D35" s="23">
        <v>854195291</v>
      </c>
      <c r="E35" s="24">
        <v>668710955</v>
      </c>
      <c r="F35" s="6">
        <v>810246625</v>
      </c>
      <c r="G35" s="25">
        <v>810246625</v>
      </c>
      <c r="H35" s="26">
        <v>965746707</v>
      </c>
      <c r="I35" s="24">
        <v>802162872</v>
      </c>
      <c r="J35" s="6">
        <v>781333616</v>
      </c>
      <c r="K35" s="25">
        <v>773883380</v>
      </c>
    </row>
    <row r="36" spans="1:11" ht="13.5">
      <c r="A36" s="22" t="s">
        <v>39</v>
      </c>
      <c r="B36" s="6">
        <v>5966374878</v>
      </c>
      <c r="C36" s="6">
        <v>6075051893</v>
      </c>
      <c r="D36" s="23">
        <v>6242169350</v>
      </c>
      <c r="E36" s="24">
        <v>6330301381</v>
      </c>
      <c r="F36" s="6">
        <v>6338280948</v>
      </c>
      <c r="G36" s="25">
        <v>6338280948</v>
      </c>
      <c r="H36" s="26">
        <v>6364104167</v>
      </c>
      <c r="I36" s="24">
        <v>6580887087</v>
      </c>
      <c r="J36" s="6">
        <v>6804435748</v>
      </c>
      <c r="K36" s="25">
        <v>6970833639</v>
      </c>
    </row>
    <row r="37" spans="1:11" ht="13.5">
      <c r="A37" s="22" t="s">
        <v>40</v>
      </c>
      <c r="B37" s="6">
        <v>279409527</v>
      </c>
      <c r="C37" s="6">
        <v>268572985</v>
      </c>
      <c r="D37" s="23">
        <v>280645822</v>
      </c>
      <c r="E37" s="24">
        <v>226355259</v>
      </c>
      <c r="F37" s="6">
        <v>226355259</v>
      </c>
      <c r="G37" s="25">
        <v>226355259</v>
      </c>
      <c r="H37" s="26">
        <v>283445882</v>
      </c>
      <c r="I37" s="24">
        <v>245872287</v>
      </c>
      <c r="J37" s="6">
        <v>307721993</v>
      </c>
      <c r="K37" s="25">
        <v>382619988</v>
      </c>
    </row>
    <row r="38" spans="1:11" ht="13.5">
      <c r="A38" s="22" t="s">
        <v>41</v>
      </c>
      <c r="B38" s="6">
        <v>177451232</v>
      </c>
      <c r="C38" s="6">
        <v>182502264</v>
      </c>
      <c r="D38" s="23">
        <v>189464077</v>
      </c>
      <c r="E38" s="24">
        <v>319788459</v>
      </c>
      <c r="F38" s="6">
        <v>291610167</v>
      </c>
      <c r="G38" s="25">
        <v>291610167</v>
      </c>
      <c r="H38" s="26">
        <v>304610730</v>
      </c>
      <c r="I38" s="24">
        <v>462826302</v>
      </c>
      <c r="J38" s="6">
        <v>619420261</v>
      </c>
      <c r="K38" s="25">
        <v>587403366</v>
      </c>
    </row>
    <row r="39" spans="1:11" ht="13.5">
      <c r="A39" s="22" t="s">
        <v>42</v>
      </c>
      <c r="B39" s="6">
        <v>6301596540</v>
      </c>
      <c r="C39" s="6">
        <v>6478243653</v>
      </c>
      <c r="D39" s="23">
        <v>6626254742</v>
      </c>
      <c r="E39" s="24">
        <v>6452868619</v>
      </c>
      <c r="F39" s="6">
        <v>6630562147</v>
      </c>
      <c r="G39" s="25">
        <v>6630562147</v>
      </c>
      <c r="H39" s="26">
        <v>6741794262</v>
      </c>
      <c r="I39" s="24">
        <v>6674351369</v>
      </c>
      <c r="J39" s="6">
        <v>6658627110</v>
      </c>
      <c r="K39" s="25">
        <v>6774693665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215894165</v>
      </c>
      <c r="C42" s="6">
        <v>271161856</v>
      </c>
      <c r="D42" s="23">
        <v>245465699</v>
      </c>
      <c r="E42" s="24">
        <v>167822510</v>
      </c>
      <c r="F42" s="6">
        <v>183064506</v>
      </c>
      <c r="G42" s="25">
        <v>183064506</v>
      </c>
      <c r="H42" s="26">
        <v>83751853</v>
      </c>
      <c r="I42" s="24">
        <v>169161221</v>
      </c>
      <c r="J42" s="6">
        <v>185399591</v>
      </c>
      <c r="K42" s="25">
        <v>178892516</v>
      </c>
    </row>
    <row r="43" spans="1:11" ht="13.5">
      <c r="A43" s="22" t="s">
        <v>45</v>
      </c>
      <c r="B43" s="6">
        <v>-193469686</v>
      </c>
      <c r="C43" s="6">
        <v>-287651458</v>
      </c>
      <c r="D43" s="23">
        <v>-244585619</v>
      </c>
      <c r="E43" s="24">
        <v>-264230016</v>
      </c>
      <c r="F43" s="6">
        <v>-290209332</v>
      </c>
      <c r="G43" s="25">
        <v>-290209332</v>
      </c>
      <c r="H43" s="26">
        <v>-263283765</v>
      </c>
      <c r="I43" s="24">
        <v>-320409544</v>
      </c>
      <c r="J43" s="6">
        <v>-362402558</v>
      </c>
      <c r="K43" s="25">
        <v>-315910325</v>
      </c>
    </row>
    <row r="44" spans="1:11" ht="13.5">
      <c r="A44" s="22" t="s">
        <v>46</v>
      </c>
      <c r="B44" s="6">
        <v>-5844406</v>
      </c>
      <c r="C44" s="6">
        <v>-1982262</v>
      </c>
      <c r="D44" s="23">
        <v>2558257</v>
      </c>
      <c r="E44" s="24">
        <v>129113448</v>
      </c>
      <c r="F44" s="6">
        <v>122150058</v>
      </c>
      <c r="G44" s="25">
        <v>122150058</v>
      </c>
      <c r="H44" s="26">
        <v>168701002</v>
      </c>
      <c r="I44" s="24">
        <v>144318410</v>
      </c>
      <c r="J44" s="6">
        <v>176312599</v>
      </c>
      <c r="K44" s="25">
        <v>142594884</v>
      </c>
    </row>
    <row r="45" spans="1:11" ht="13.5">
      <c r="A45" s="34" t="s">
        <v>47</v>
      </c>
      <c r="B45" s="7">
        <v>98934839</v>
      </c>
      <c r="C45" s="7">
        <v>80463242</v>
      </c>
      <c r="D45" s="64">
        <v>83901579</v>
      </c>
      <c r="E45" s="65">
        <v>56205051</v>
      </c>
      <c r="F45" s="7">
        <v>98906810</v>
      </c>
      <c r="G45" s="66">
        <v>98906810</v>
      </c>
      <c r="H45" s="67">
        <v>73070669</v>
      </c>
      <c r="I45" s="65">
        <v>76971666</v>
      </c>
      <c r="J45" s="7">
        <v>76281298</v>
      </c>
      <c r="K45" s="66">
        <v>81858373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508935106</v>
      </c>
      <c r="C48" s="6">
        <v>565463242</v>
      </c>
      <c r="D48" s="23">
        <v>565901579</v>
      </c>
      <c r="E48" s="24">
        <v>361805025</v>
      </c>
      <c r="F48" s="6">
        <v>503340695</v>
      </c>
      <c r="G48" s="25">
        <v>503340695</v>
      </c>
      <c r="H48" s="26">
        <v>723884057</v>
      </c>
      <c r="I48" s="24">
        <v>504971664</v>
      </c>
      <c r="J48" s="6">
        <v>477281295</v>
      </c>
      <c r="K48" s="25">
        <v>464858370</v>
      </c>
    </row>
    <row r="49" spans="1:11" ht="13.5">
      <c r="A49" s="22" t="s">
        <v>50</v>
      </c>
      <c r="B49" s="6">
        <f>+B75</f>
        <v>69579466.30835854</v>
      </c>
      <c r="C49" s="6">
        <f aca="true" t="shared" si="6" ref="C49:K49">+C75</f>
        <v>51043847.75553438</v>
      </c>
      <c r="D49" s="23">
        <f t="shared" si="6"/>
        <v>57566873.0929427</v>
      </c>
      <c r="E49" s="24">
        <f t="shared" si="6"/>
        <v>15788878.225422516</v>
      </c>
      <c r="F49" s="6">
        <f t="shared" si="6"/>
        <v>15815086.694388136</v>
      </c>
      <c r="G49" s="25">
        <f t="shared" si="6"/>
        <v>15815086.694388136</v>
      </c>
      <c r="H49" s="26">
        <f t="shared" si="6"/>
        <v>63991577.616340816</v>
      </c>
      <c r="I49" s="24">
        <f t="shared" si="6"/>
        <v>-8934611.075160772</v>
      </c>
      <c r="J49" s="6">
        <f t="shared" si="6"/>
        <v>23110622.828369558</v>
      </c>
      <c r="K49" s="25">
        <f t="shared" si="6"/>
        <v>68483753.07807684</v>
      </c>
    </row>
    <row r="50" spans="1:11" ht="13.5">
      <c r="A50" s="34" t="s">
        <v>51</v>
      </c>
      <c r="B50" s="7">
        <f>+B48-B49</f>
        <v>439355639.69164145</v>
      </c>
      <c r="C50" s="7">
        <f aca="true" t="shared" si="7" ref="C50:K50">+C48-C49</f>
        <v>514419394.2444656</v>
      </c>
      <c r="D50" s="64">
        <f t="shared" si="7"/>
        <v>508334705.9070573</v>
      </c>
      <c r="E50" s="65">
        <f t="shared" si="7"/>
        <v>346016146.7745775</v>
      </c>
      <c r="F50" s="7">
        <f t="shared" si="7"/>
        <v>487525608.30561185</v>
      </c>
      <c r="G50" s="66">
        <f t="shared" si="7"/>
        <v>487525608.30561185</v>
      </c>
      <c r="H50" s="67">
        <f t="shared" si="7"/>
        <v>659892479.3836591</v>
      </c>
      <c r="I50" s="65">
        <f t="shared" si="7"/>
        <v>513906275.07516074</v>
      </c>
      <c r="J50" s="7">
        <f t="shared" si="7"/>
        <v>454170672.17163044</v>
      </c>
      <c r="K50" s="66">
        <f t="shared" si="7"/>
        <v>396374616.92192316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5966327346</v>
      </c>
      <c r="C53" s="6">
        <v>6075030652</v>
      </c>
      <c r="D53" s="23">
        <v>6242169350</v>
      </c>
      <c r="E53" s="24">
        <v>6330301381</v>
      </c>
      <c r="F53" s="6">
        <v>6654920044</v>
      </c>
      <c r="G53" s="25">
        <v>6654920044</v>
      </c>
      <c r="H53" s="26">
        <v>6265862118</v>
      </c>
      <c r="I53" s="24">
        <v>6580887087</v>
      </c>
      <c r="J53" s="6">
        <v>6804435748</v>
      </c>
      <c r="K53" s="25">
        <v>6970833639</v>
      </c>
    </row>
    <row r="54" spans="1:11" ht="13.5">
      <c r="A54" s="22" t="s">
        <v>94</v>
      </c>
      <c r="B54" s="6">
        <v>154280270</v>
      </c>
      <c r="C54" s="6">
        <v>160712354</v>
      </c>
      <c r="D54" s="23">
        <v>157911525</v>
      </c>
      <c r="E54" s="24">
        <v>163244289</v>
      </c>
      <c r="F54" s="6">
        <v>163244483</v>
      </c>
      <c r="G54" s="25">
        <v>163244483</v>
      </c>
      <c r="H54" s="26">
        <v>153460704</v>
      </c>
      <c r="I54" s="24">
        <v>162601862</v>
      </c>
      <c r="J54" s="6">
        <v>165853897</v>
      </c>
      <c r="K54" s="25">
        <v>167512434</v>
      </c>
    </row>
    <row r="55" spans="1:11" ht="13.5">
      <c r="A55" s="22" t="s">
        <v>54</v>
      </c>
      <c r="B55" s="6">
        <v>76769126</v>
      </c>
      <c r="C55" s="6">
        <v>85339501</v>
      </c>
      <c r="D55" s="23">
        <v>87051636</v>
      </c>
      <c r="E55" s="24">
        <v>101753500</v>
      </c>
      <c r="F55" s="6">
        <v>115157522</v>
      </c>
      <c r="G55" s="25">
        <v>115157522</v>
      </c>
      <c r="H55" s="26">
        <v>98050455</v>
      </c>
      <c r="I55" s="24">
        <v>151012420</v>
      </c>
      <c r="J55" s="6">
        <v>145333075</v>
      </c>
      <c r="K55" s="25">
        <v>155137200</v>
      </c>
    </row>
    <row r="56" spans="1:11" ht="13.5">
      <c r="A56" s="22" t="s">
        <v>55</v>
      </c>
      <c r="B56" s="6">
        <v>54453294</v>
      </c>
      <c r="C56" s="6">
        <v>65327052</v>
      </c>
      <c r="D56" s="23">
        <v>73356542</v>
      </c>
      <c r="E56" s="24">
        <v>90080720</v>
      </c>
      <c r="F56" s="6">
        <v>88266028</v>
      </c>
      <c r="G56" s="25">
        <v>88266028</v>
      </c>
      <c r="H56" s="26">
        <v>75271842</v>
      </c>
      <c r="I56" s="24">
        <v>88952003</v>
      </c>
      <c r="J56" s="6">
        <v>93617316</v>
      </c>
      <c r="K56" s="25">
        <v>98729425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13284451</v>
      </c>
      <c r="C59" s="6">
        <v>64731555</v>
      </c>
      <c r="D59" s="23">
        <v>68734001</v>
      </c>
      <c r="E59" s="24">
        <v>83145686</v>
      </c>
      <c r="F59" s="6">
        <v>83145686</v>
      </c>
      <c r="G59" s="25">
        <v>83145686</v>
      </c>
      <c r="H59" s="26">
        <v>83145686</v>
      </c>
      <c r="I59" s="24">
        <v>86698235</v>
      </c>
      <c r="J59" s="6">
        <v>95963073</v>
      </c>
      <c r="K59" s="25">
        <v>106245827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20396180</v>
      </c>
      <c r="F60" s="6">
        <v>20396180</v>
      </c>
      <c r="G60" s="25">
        <v>20396180</v>
      </c>
      <c r="H60" s="26">
        <v>20396180</v>
      </c>
      <c r="I60" s="24">
        <v>17356186</v>
      </c>
      <c r="J60" s="6">
        <v>19570867</v>
      </c>
      <c r="K60" s="25">
        <v>22940602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4075</v>
      </c>
      <c r="F62" s="92">
        <v>4075</v>
      </c>
      <c r="G62" s="93">
        <v>4075</v>
      </c>
      <c r="H62" s="94">
        <v>4075</v>
      </c>
      <c r="I62" s="91">
        <v>4279</v>
      </c>
      <c r="J62" s="92">
        <v>4493</v>
      </c>
      <c r="K62" s="93">
        <v>4717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7207</v>
      </c>
      <c r="F63" s="92">
        <v>7207</v>
      </c>
      <c r="G63" s="93">
        <v>7207</v>
      </c>
      <c r="H63" s="94">
        <v>7207</v>
      </c>
      <c r="I63" s="91">
        <v>7567</v>
      </c>
      <c r="J63" s="92">
        <v>7946</v>
      </c>
      <c r="K63" s="93">
        <v>8343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8566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29249</v>
      </c>
      <c r="F65" s="92">
        <v>18475</v>
      </c>
      <c r="G65" s="93">
        <v>18475</v>
      </c>
      <c r="H65" s="94">
        <v>18475</v>
      </c>
      <c r="I65" s="91">
        <v>18825</v>
      </c>
      <c r="J65" s="92">
        <v>19175</v>
      </c>
      <c r="K65" s="93">
        <v>19525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0.9703572449276162</v>
      </c>
      <c r="C70" s="5">
        <f aca="true" t="shared" si="8" ref="C70:K70">IF(ISERROR(C71/C72),0,(C71/C72))</f>
        <v>1.0033271830442343</v>
      </c>
      <c r="D70" s="5">
        <f t="shared" si="8"/>
        <v>0.9620919192695329</v>
      </c>
      <c r="E70" s="5">
        <f t="shared" si="8"/>
        <v>0.9972895201548185</v>
      </c>
      <c r="F70" s="5">
        <f t="shared" si="8"/>
        <v>0.9970176365912116</v>
      </c>
      <c r="G70" s="5">
        <f t="shared" si="8"/>
        <v>0.9970176365912116</v>
      </c>
      <c r="H70" s="5">
        <f t="shared" si="8"/>
        <v>0.9973592597662139</v>
      </c>
      <c r="I70" s="5">
        <f t="shared" si="8"/>
        <v>0.9909769005036949</v>
      </c>
      <c r="J70" s="5">
        <f t="shared" si="8"/>
        <v>0.9908760840421024</v>
      </c>
      <c r="K70" s="5">
        <f t="shared" si="8"/>
        <v>0.9907880595045704</v>
      </c>
    </row>
    <row r="71" spans="1:11" ht="12.75" hidden="1">
      <c r="A71" s="1" t="s">
        <v>100</v>
      </c>
      <c r="B71" s="1">
        <f>+B83</f>
        <v>1032587926</v>
      </c>
      <c r="C71" s="1">
        <f aca="true" t="shared" si="9" ref="C71:K71">+C83</f>
        <v>1071526445</v>
      </c>
      <c r="D71" s="1">
        <f t="shared" si="9"/>
        <v>1085206233</v>
      </c>
      <c r="E71" s="1">
        <f t="shared" si="9"/>
        <v>1160163381</v>
      </c>
      <c r="F71" s="1">
        <f t="shared" si="9"/>
        <v>1202547933</v>
      </c>
      <c r="G71" s="1">
        <f t="shared" si="9"/>
        <v>1202547933</v>
      </c>
      <c r="H71" s="1">
        <f t="shared" si="9"/>
        <v>1208385422</v>
      </c>
      <c r="I71" s="1">
        <f t="shared" si="9"/>
        <v>1252990973</v>
      </c>
      <c r="J71" s="1">
        <f t="shared" si="9"/>
        <v>1324120429</v>
      </c>
      <c r="K71" s="1">
        <f t="shared" si="9"/>
        <v>1407401481</v>
      </c>
    </row>
    <row r="72" spans="1:11" ht="12.75" hidden="1">
      <c r="A72" s="1" t="s">
        <v>101</v>
      </c>
      <c r="B72" s="1">
        <f>+B77</f>
        <v>1064131722</v>
      </c>
      <c r="C72" s="1">
        <f aca="true" t="shared" si="10" ref="C72:K72">+C77</f>
        <v>1067973103</v>
      </c>
      <c r="D72" s="1">
        <f t="shared" si="10"/>
        <v>1127965230</v>
      </c>
      <c r="E72" s="1">
        <f t="shared" si="10"/>
        <v>1163316527</v>
      </c>
      <c r="F72" s="1">
        <f t="shared" si="10"/>
        <v>1206145096</v>
      </c>
      <c r="G72" s="1">
        <f t="shared" si="10"/>
        <v>1206145096</v>
      </c>
      <c r="H72" s="1">
        <f t="shared" si="10"/>
        <v>1211584903</v>
      </c>
      <c r="I72" s="1">
        <f t="shared" si="10"/>
        <v>1264399778</v>
      </c>
      <c r="J72" s="1">
        <f t="shared" si="10"/>
        <v>1336312835</v>
      </c>
      <c r="K72" s="1">
        <f t="shared" si="10"/>
        <v>1420486922</v>
      </c>
    </row>
    <row r="73" spans="1:11" ht="12.75" hidden="1">
      <c r="A73" s="1" t="s">
        <v>102</v>
      </c>
      <c r="B73" s="1">
        <f>+B74</f>
        <v>277091.3333333321</v>
      </c>
      <c r="C73" s="1">
        <f aca="true" t="shared" si="11" ref="C73:K73">+(C78+C80+C81+C82)-(B78+B80+B81+B82)</f>
        <v>-4424757</v>
      </c>
      <c r="D73" s="1">
        <f t="shared" si="11"/>
        <v>344179</v>
      </c>
      <c r="E73" s="1">
        <f t="shared" si="11"/>
        <v>-23097975</v>
      </c>
      <c r="F73" s="1">
        <f>+(F78+F80+F81+F82)-(D78+D80+D81+D82)</f>
        <v>-23097975</v>
      </c>
      <c r="G73" s="1">
        <f>+(G78+G80+G81+G82)-(D78+D80+D81+D82)</f>
        <v>-23097975</v>
      </c>
      <c r="H73" s="1">
        <f>+(H78+H80+H81+H82)-(D78+D80+D81+D82)</f>
        <v>-17018992</v>
      </c>
      <c r="I73" s="1">
        <f>+(I78+I80+I81+I82)-(E78+E80+E81+E82)</f>
        <v>30795278</v>
      </c>
      <c r="J73" s="1">
        <f t="shared" si="11"/>
        <v>6337513</v>
      </c>
      <c r="K73" s="1">
        <f t="shared" si="11"/>
        <v>4350489</v>
      </c>
    </row>
    <row r="74" spans="1:11" ht="12.75" hidden="1">
      <c r="A74" s="1" t="s">
        <v>103</v>
      </c>
      <c r="B74" s="1">
        <f>+TREND(C74:E74)</f>
        <v>277091.3333333321</v>
      </c>
      <c r="C74" s="1">
        <f>+C73</f>
        <v>-4424757</v>
      </c>
      <c r="D74" s="1">
        <f aca="true" t="shared" si="12" ref="D74:K74">+D73</f>
        <v>344179</v>
      </c>
      <c r="E74" s="1">
        <f t="shared" si="12"/>
        <v>-23097975</v>
      </c>
      <c r="F74" s="1">
        <f t="shared" si="12"/>
        <v>-23097975</v>
      </c>
      <c r="G74" s="1">
        <f t="shared" si="12"/>
        <v>-23097975</v>
      </c>
      <c r="H74" s="1">
        <f t="shared" si="12"/>
        <v>-17018992</v>
      </c>
      <c r="I74" s="1">
        <f t="shared" si="12"/>
        <v>30795278</v>
      </c>
      <c r="J74" s="1">
        <f t="shared" si="12"/>
        <v>6337513</v>
      </c>
      <c r="K74" s="1">
        <f t="shared" si="12"/>
        <v>4350489</v>
      </c>
    </row>
    <row r="75" spans="1:11" ht="12.75" hidden="1">
      <c r="A75" s="1" t="s">
        <v>104</v>
      </c>
      <c r="B75" s="1">
        <f>+B84-(((B80+B81+B78)*B70)-B79)</f>
        <v>69579466.30835854</v>
      </c>
      <c r="C75" s="1">
        <f aca="true" t="shared" si="13" ref="C75:K75">+C84-(((C80+C81+C78)*C70)-C79)</f>
        <v>51043847.75553438</v>
      </c>
      <c r="D75" s="1">
        <f t="shared" si="13"/>
        <v>57566873.0929427</v>
      </c>
      <c r="E75" s="1">
        <f t="shared" si="13"/>
        <v>15788878.225422516</v>
      </c>
      <c r="F75" s="1">
        <f t="shared" si="13"/>
        <v>15815086.694388136</v>
      </c>
      <c r="G75" s="1">
        <f t="shared" si="13"/>
        <v>15815086.694388136</v>
      </c>
      <c r="H75" s="1">
        <f t="shared" si="13"/>
        <v>63991577.616340816</v>
      </c>
      <c r="I75" s="1">
        <f t="shared" si="13"/>
        <v>-8934611.075160772</v>
      </c>
      <c r="J75" s="1">
        <f t="shared" si="13"/>
        <v>23110622.828369558</v>
      </c>
      <c r="K75" s="1">
        <f t="shared" si="13"/>
        <v>68483753.07807684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1064131722</v>
      </c>
      <c r="C77" s="3">
        <v>1067973103</v>
      </c>
      <c r="D77" s="3">
        <v>1127965230</v>
      </c>
      <c r="E77" s="3">
        <v>1163316527</v>
      </c>
      <c r="F77" s="3">
        <v>1206145096</v>
      </c>
      <c r="G77" s="3">
        <v>1206145096</v>
      </c>
      <c r="H77" s="3">
        <v>1211584903</v>
      </c>
      <c r="I77" s="3">
        <v>1264399778</v>
      </c>
      <c r="J77" s="3">
        <v>1336312835</v>
      </c>
      <c r="K77" s="3">
        <v>1420486922</v>
      </c>
    </row>
    <row r="78" spans="1:11" ht="12.75" hidden="1">
      <c r="A78" s="2" t="s">
        <v>65</v>
      </c>
      <c r="B78" s="3">
        <v>47532</v>
      </c>
      <c r="C78" s="3">
        <v>21239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189383365</v>
      </c>
      <c r="C79" s="3">
        <v>170548180</v>
      </c>
      <c r="D79" s="3">
        <v>172494764</v>
      </c>
      <c r="E79" s="3">
        <v>111923529</v>
      </c>
      <c r="F79" s="3">
        <v>111923529</v>
      </c>
      <c r="G79" s="3">
        <v>111923529</v>
      </c>
      <c r="H79" s="3">
        <v>166184547</v>
      </c>
      <c r="I79" s="3">
        <v>117108938</v>
      </c>
      <c r="J79" s="3">
        <v>155421039</v>
      </c>
      <c r="K79" s="3">
        <v>205092828</v>
      </c>
    </row>
    <row r="80" spans="1:11" ht="12.75" hidden="1">
      <c r="A80" s="2" t="s">
        <v>67</v>
      </c>
      <c r="B80" s="3">
        <v>60533071</v>
      </c>
      <c r="C80" s="3">
        <v>73504781</v>
      </c>
      <c r="D80" s="3">
        <v>78207626</v>
      </c>
      <c r="E80" s="3">
        <v>71088872</v>
      </c>
      <c r="F80" s="3">
        <v>71088872</v>
      </c>
      <c r="G80" s="3">
        <v>71088872</v>
      </c>
      <c r="H80" s="3">
        <v>0</v>
      </c>
      <c r="I80" s="3">
        <v>84416166</v>
      </c>
      <c r="J80" s="3">
        <v>89898178</v>
      </c>
      <c r="K80" s="3">
        <v>93376056</v>
      </c>
    </row>
    <row r="81" spans="1:11" ht="12.75" hidden="1">
      <c r="A81" s="2" t="s">
        <v>68</v>
      </c>
      <c r="B81" s="3">
        <v>62883100</v>
      </c>
      <c r="C81" s="3">
        <v>45582018</v>
      </c>
      <c r="D81" s="3">
        <v>41248622</v>
      </c>
      <c r="E81" s="3">
        <v>25307058</v>
      </c>
      <c r="F81" s="3">
        <v>25307058</v>
      </c>
      <c r="G81" s="3">
        <v>25307058</v>
      </c>
      <c r="H81" s="3">
        <v>102463549</v>
      </c>
      <c r="I81" s="3">
        <v>42775042</v>
      </c>
      <c r="J81" s="3">
        <v>43630543</v>
      </c>
      <c r="K81" s="3">
        <v>44503154</v>
      </c>
    </row>
    <row r="82" spans="1:11" ht="12.75" hidden="1">
      <c r="A82" s="2" t="s">
        <v>69</v>
      </c>
      <c r="B82" s="3">
        <v>110780</v>
      </c>
      <c r="C82" s="3">
        <v>41688</v>
      </c>
      <c r="D82" s="3">
        <v>37657</v>
      </c>
      <c r="E82" s="3">
        <v>0</v>
      </c>
      <c r="F82" s="3">
        <v>0</v>
      </c>
      <c r="G82" s="3">
        <v>0</v>
      </c>
      <c r="H82" s="3">
        <v>11364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1032587926</v>
      </c>
      <c r="C83" s="3">
        <v>1071526445</v>
      </c>
      <c r="D83" s="3">
        <v>1085206233</v>
      </c>
      <c r="E83" s="3">
        <v>1160163381</v>
      </c>
      <c r="F83" s="3">
        <v>1202547933</v>
      </c>
      <c r="G83" s="3">
        <v>1202547933</v>
      </c>
      <c r="H83" s="3">
        <v>1208385422</v>
      </c>
      <c r="I83" s="3">
        <v>1252990973</v>
      </c>
      <c r="J83" s="3">
        <v>1324120429</v>
      </c>
      <c r="K83" s="3">
        <v>1407401481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35193432</v>
      </c>
      <c r="E85" s="3">
        <v>0</v>
      </c>
      <c r="F85" s="3">
        <v>31989993</v>
      </c>
      <c r="G85" s="3">
        <v>31989993</v>
      </c>
      <c r="H85" s="3">
        <v>31989993</v>
      </c>
      <c r="I85" s="3">
        <v>37987275</v>
      </c>
      <c r="J85" s="3">
        <v>40454180</v>
      </c>
      <c r="K85" s="3">
        <v>42019225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16928257</v>
      </c>
      <c r="C5" s="6">
        <v>29065057</v>
      </c>
      <c r="D5" s="23">
        <v>53459889</v>
      </c>
      <c r="E5" s="24">
        <v>57511819</v>
      </c>
      <c r="F5" s="6">
        <v>56761940</v>
      </c>
      <c r="G5" s="25">
        <v>56761940</v>
      </c>
      <c r="H5" s="26">
        <v>17440444</v>
      </c>
      <c r="I5" s="24">
        <v>59770323</v>
      </c>
      <c r="J5" s="6">
        <v>62997920</v>
      </c>
      <c r="K5" s="25">
        <v>66462806</v>
      </c>
    </row>
    <row r="6" spans="1:11" ht="13.5">
      <c r="A6" s="22" t="s">
        <v>18</v>
      </c>
      <c r="B6" s="6">
        <v>63276915</v>
      </c>
      <c r="C6" s="6">
        <v>74237961</v>
      </c>
      <c r="D6" s="23">
        <v>86022234</v>
      </c>
      <c r="E6" s="24">
        <v>84801919</v>
      </c>
      <c r="F6" s="6">
        <v>102822478</v>
      </c>
      <c r="G6" s="25">
        <v>102822478</v>
      </c>
      <c r="H6" s="26">
        <v>105138912</v>
      </c>
      <c r="I6" s="24">
        <v>109490937</v>
      </c>
      <c r="J6" s="6">
        <v>115403448</v>
      </c>
      <c r="K6" s="25">
        <v>121750638</v>
      </c>
    </row>
    <row r="7" spans="1:11" ht="13.5">
      <c r="A7" s="22" t="s">
        <v>19</v>
      </c>
      <c r="B7" s="6">
        <v>380058</v>
      </c>
      <c r="C7" s="6">
        <v>546059</v>
      </c>
      <c r="D7" s="23">
        <v>642809</v>
      </c>
      <c r="E7" s="24">
        <v>4128064</v>
      </c>
      <c r="F7" s="6">
        <v>759817</v>
      </c>
      <c r="G7" s="25">
        <v>759817</v>
      </c>
      <c r="H7" s="26">
        <v>655253</v>
      </c>
      <c r="I7" s="24">
        <v>830337</v>
      </c>
      <c r="J7" s="6">
        <v>875176</v>
      </c>
      <c r="K7" s="25">
        <v>923310</v>
      </c>
    </row>
    <row r="8" spans="1:11" ht="13.5">
      <c r="A8" s="22" t="s">
        <v>20</v>
      </c>
      <c r="B8" s="6">
        <v>44855062</v>
      </c>
      <c r="C8" s="6">
        <v>51409770</v>
      </c>
      <c r="D8" s="23">
        <v>63131067</v>
      </c>
      <c r="E8" s="24">
        <v>60632200</v>
      </c>
      <c r="F8" s="6">
        <v>59588200</v>
      </c>
      <c r="G8" s="25">
        <v>59588200</v>
      </c>
      <c r="H8" s="26">
        <v>56729753</v>
      </c>
      <c r="I8" s="24">
        <v>62317300</v>
      </c>
      <c r="J8" s="6">
        <v>65682434</v>
      </c>
      <c r="K8" s="25">
        <v>69294966</v>
      </c>
    </row>
    <row r="9" spans="1:11" ht="13.5">
      <c r="A9" s="22" t="s">
        <v>21</v>
      </c>
      <c r="B9" s="6">
        <v>23853327</v>
      </c>
      <c r="C9" s="6">
        <v>36027720</v>
      </c>
      <c r="D9" s="23">
        <v>33010385</v>
      </c>
      <c r="E9" s="24">
        <v>26345550</v>
      </c>
      <c r="F9" s="6">
        <v>20874999</v>
      </c>
      <c r="G9" s="25">
        <v>20874999</v>
      </c>
      <c r="H9" s="26">
        <v>23978894</v>
      </c>
      <c r="I9" s="24">
        <v>25033664</v>
      </c>
      <c r="J9" s="6">
        <v>26385478</v>
      </c>
      <c r="K9" s="25">
        <v>27836678</v>
      </c>
    </row>
    <row r="10" spans="1:11" ht="25.5">
      <c r="A10" s="27" t="s">
        <v>93</v>
      </c>
      <c r="B10" s="28">
        <f>SUM(B5:B9)</f>
        <v>149293619</v>
      </c>
      <c r="C10" s="29">
        <f aca="true" t="shared" si="0" ref="C10:K10">SUM(C5:C9)</f>
        <v>191286567</v>
      </c>
      <c r="D10" s="30">
        <f t="shared" si="0"/>
        <v>236266384</v>
      </c>
      <c r="E10" s="28">
        <f t="shared" si="0"/>
        <v>233419552</v>
      </c>
      <c r="F10" s="29">
        <f t="shared" si="0"/>
        <v>240807434</v>
      </c>
      <c r="G10" s="31">
        <f t="shared" si="0"/>
        <v>240807434</v>
      </c>
      <c r="H10" s="32">
        <f t="shared" si="0"/>
        <v>203943256</v>
      </c>
      <c r="I10" s="28">
        <f t="shared" si="0"/>
        <v>257442561</v>
      </c>
      <c r="J10" s="29">
        <f t="shared" si="0"/>
        <v>271344456</v>
      </c>
      <c r="K10" s="31">
        <f t="shared" si="0"/>
        <v>286268398</v>
      </c>
    </row>
    <row r="11" spans="1:11" ht="13.5">
      <c r="A11" s="22" t="s">
        <v>22</v>
      </c>
      <c r="B11" s="6">
        <v>61517242</v>
      </c>
      <c r="C11" s="6">
        <v>69180058</v>
      </c>
      <c r="D11" s="23">
        <v>87617048</v>
      </c>
      <c r="E11" s="24">
        <v>100160686</v>
      </c>
      <c r="F11" s="6">
        <v>91453788</v>
      </c>
      <c r="G11" s="25">
        <v>91453788</v>
      </c>
      <c r="H11" s="26">
        <v>88518941</v>
      </c>
      <c r="I11" s="24">
        <v>97840878</v>
      </c>
      <c r="J11" s="6">
        <v>103124285</v>
      </c>
      <c r="K11" s="25">
        <v>108796119</v>
      </c>
    </row>
    <row r="12" spans="1:11" ht="13.5">
      <c r="A12" s="22" t="s">
        <v>23</v>
      </c>
      <c r="B12" s="6">
        <v>5069866</v>
      </c>
      <c r="C12" s="6">
        <v>5387520</v>
      </c>
      <c r="D12" s="23">
        <v>5560353</v>
      </c>
      <c r="E12" s="24">
        <v>6066453</v>
      </c>
      <c r="F12" s="6">
        <v>6260454</v>
      </c>
      <c r="G12" s="25">
        <v>6260454</v>
      </c>
      <c r="H12" s="26">
        <v>6127957</v>
      </c>
      <c r="I12" s="24">
        <v>6436510</v>
      </c>
      <c r="J12" s="6">
        <v>6784081</v>
      </c>
      <c r="K12" s="25">
        <v>7157206</v>
      </c>
    </row>
    <row r="13" spans="1:11" ht="13.5">
      <c r="A13" s="22" t="s">
        <v>94</v>
      </c>
      <c r="B13" s="6">
        <v>41288588</v>
      </c>
      <c r="C13" s="6">
        <v>45679488</v>
      </c>
      <c r="D13" s="23">
        <v>43411908</v>
      </c>
      <c r="E13" s="24">
        <v>44243000</v>
      </c>
      <c r="F13" s="6">
        <v>44243000</v>
      </c>
      <c r="G13" s="25">
        <v>44243000</v>
      </c>
      <c r="H13" s="26">
        <v>46913061</v>
      </c>
      <c r="I13" s="24">
        <v>48788579</v>
      </c>
      <c r="J13" s="6">
        <v>51423163</v>
      </c>
      <c r="K13" s="25">
        <v>54251437</v>
      </c>
    </row>
    <row r="14" spans="1:11" ht="13.5">
      <c r="A14" s="22" t="s">
        <v>24</v>
      </c>
      <c r="B14" s="6">
        <v>4080324</v>
      </c>
      <c r="C14" s="6">
        <v>4881687</v>
      </c>
      <c r="D14" s="23">
        <v>5472602</v>
      </c>
      <c r="E14" s="24">
        <v>3936800</v>
      </c>
      <c r="F14" s="6">
        <v>3936800</v>
      </c>
      <c r="G14" s="25">
        <v>3936800</v>
      </c>
      <c r="H14" s="26">
        <v>5427035</v>
      </c>
      <c r="I14" s="24">
        <v>3936804</v>
      </c>
      <c r="J14" s="6">
        <v>4149391</v>
      </c>
      <c r="K14" s="25">
        <v>4377608</v>
      </c>
    </row>
    <row r="15" spans="1:11" ht="13.5">
      <c r="A15" s="22" t="s">
        <v>25</v>
      </c>
      <c r="B15" s="6">
        <v>51704358</v>
      </c>
      <c r="C15" s="6">
        <v>43329237</v>
      </c>
      <c r="D15" s="23">
        <v>50692210</v>
      </c>
      <c r="E15" s="24">
        <v>56605048</v>
      </c>
      <c r="F15" s="6">
        <v>58709243</v>
      </c>
      <c r="G15" s="25">
        <v>58709243</v>
      </c>
      <c r="H15" s="26">
        <v>58048369</v>
      </c>
      <c r="I15" s="24">
        <v>60428340</v>
      </c>
      <c r="J15" s="6">
        <v>63691470</v>
      </c>
      <c r="K15" s="25">
        <v>67194500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1489701</v>
      </c>
      <c r="C17" s="6">
        <v>108799683</v>
      </c>
      <c r="D17" s="23">
        <v>78181396</v>
      </c>
      <c r="E17" s="24">
        <v>121092249</v>
      </c>
      <c r="F17" s="6">
        <v>106724674</v>
      </c>
      <c r="G17" s="25">
        <v>106724674</v>
      </c>
      <c r="H17" s="26">
        <v>-7097698</v>
      </c>
      <c r="I17" s="24">
        <v>69395786</v>
      </c>
      <c r="J17" s="6">
        <v>73143158</v>
      </c>
      <c r="K17" s="25">
        <v>77166031</v>
      </c>
    </row>
    <row r="18" spans="1:11" ht="13.5">
      <c r="A18" s="34" t="s">
        <v>28</v>
      </c>
      <c r="B18" s="35">
        <f>SUM(B11:B17)</f>
        <v>165150079</v>
      </c>
      <c r="C18" s="36">
        <f aca="true" t="shared" si="1" ref="C18:K18">SUM(C11:C17)</f>
        <v>277257673</v>
      </c>
      <c r="D18" s="37">
        <f t="shared" si="1"/>
        <v>270935517</v>
      </c>
      <c r="E18" s="35">
        <f t="shared" si="1"/>
        <v>332104236</v>
      </c>
      <c r="F18" s="36">
        <f t="shared" si="1"/>
        <v>311327959</v>
      </c>
      <c r="G18" s="38">
        <f t="shared" si="1"/>
        <v>311327959</v>
      </c>
      <c r="H18" s="39">
        <f t="shared" si="1"/>
        <v>197937665</v>
      </c>
      <c r="I18" s="35">
        <f t="shared" si="1"/>
        <v>286826897</v>
      </c>
      <c r="J18" s="36">
        <f t="shared" si="1"/>
        <v>302315548</v>
      </c>
      <c r="K18" s="38">
        <f t="shared" si="1"/>
        <v>318942901</v>
      </c>
    </row>
    <row r="19" spans="1:11" ht="13.5">
      <c r="A19" s="34" t="s">
        <v>29</v>
      </c>
      <c r="B19" s="40">
        <f>+B10-B18</f>
        <v>-15856460</v>
      </c>
      <c r="C19" s="41">
        <f aca="true" t="shared" si="2" ref="C19:K19">+C10-C18</f>
        <v>-85971106</v>
      </c>
      <c r="D19" s="42">
        <f t="shared" si="2"/>
        <v>-34669133</v>
      </c>
      <c r="E19" s="40">
        <f t="shared" si="2"/>
        <v>-98684684</v>
      </c>
      <c r="F19" s="41">
        <f t="shared" si="2"/>
        <v>-70520525</v>
      </c>
      <c r="G19" s="43">
        <f t="shared" si="2"/>
        <v>-70520525</v>
      </c>
      <c r="H19" s="44">
        <f t="shared" si="2"/>
        <v>6005591</v>
      </c>
      <c r="I19" s="40">
        <f t="shared" si="2"/>
        <v>-29384336</v>
      </c>
      <c r="J19" s="41">
        <f t="shared" si="2"/>
        <v>-30971092</v>
      </c>
      <c r="K19" s="43">
        <f t="shared" si="2"/>
        <v>-32674503</v>
      </c>
    </row>
    <row r="20" spans="1:11" ht="13.5">
      <c r="A20" s="22" t="s">
        <v>30</v>
      </c>
      <c r="B20" s="24">
        <v>17232000</v>
      </c>
      <c r="C20" s="6">
        <v>20754999</v>
      </c>
      <c r="D20" s="23">
        <v>25404000</v>
      </c>
      <c r="E20" s="24">
        <v>54559800</v>
      </c>
      <c r="F20" s="6">
        <v>0</v>
      </c>
      <c r="G20" s="25">
        <v>0</v>
      </c>
      <c r="H20" s="26">
        <v>55484000</v>
      </c>
      <c r="I20" s="24">
        <v>0</v>
      </c>
      <c r="J20" s="6">
        <v>0</v>
      </c>
      <c r="K20" s="25">
        <v>0</v>
      </c>
    </row>
    <row r="21" spans="1:11" ht="13.5">
      <c r="A21" s="22" t="s">
        <v>95</v>
      </c>
      <c r="B21" s="45">
        <v>0</v>
      </c>
      <c r="C21" s="46">
        <v>37992148</v>
      </c>
      <c r="D21" s="47">
        <v>0</v>
      </c>
      <c r="E21" s="45">
        <v>22033338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1375540</v>
      </c>
      <c r="C22" s="52">
        <f aca="true" t="shared" si="3" ref="C22:K22">SUM(C19:C21)</f>
        <v>-27223959</v>
      </c>
      <c r="D22" s="53">
        <f t="shared" si="3"/>
        <v>-9265133</v>
      </c>
      <c r="E22" s="51">
        <f t="shared" si="3"/>
        <v>-22091546</v>
      </c>
      <c r="F22" s="52">
        <f t="shared" si="3"/>
        <v>-70520525</v>
      </c>
      <c r="G22" s="54">
        <f t="shared" si="3"/>
        <v>-70520525</v>
      </c>
      <c r="H22" s="55">
        <f t="shared" si="3"/>
        <v>61489591</v>
      </c>
      <c r="I22" s="51">
        <f t="shared" si="3"/>
        <v>-29384336</v>
      </c>
      <c r="J22" s="52">
        <f t="shared" si="3"/>
        <v>-30971092</v>
      </c>
      <c r="K22" s="54">
        <f t="shared" si="3"/>
        <v>-32674503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1375540</v>
      </c>
      <c r="C24" s="41">
        <f aca="true" t="shared" si="4" ref="C24:K24">SUM(C22:C23)</f>
        <v>-27223959</v>
      </c>
      <c r="D24" s="42">
        <f t="shared" si="4"/>
        <v>-9265133</v>
      </c>
      <c r="E24" s="40">
        <f t="shared" si="4"/>
        <v>-22091546</v>
      </c>
      <c r="F24" s="41">
        <f t="shared" si="4"/>
        <v>-70520525</v>
      </c>
      <c r="G24" s="43">
        <f t="shared" si="4"/>
        <v>-70520525</v>
      </c>
      <c r="H24" s="44">
        <f t="shared" si="4"/>
        <v>61489591</v>
      </c>
      <c r="I24" s="40">
        <f t="shared" si="4"/>
        <v>-29384336</v>
      </c>
      <c r="J24" s="41">
        <f t="shared" si="4"/>
        <v>-30971092</v>
      </c>
      <c r="K24" s="43">
        <f t="shared" si="4"/>
        <v>-32674503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22946328</v>
      </c>
      <c r="C27" s="7">
        <v>55421000</v>
      </c>
      <c r="D27" s="64">
        <v>54236430</v>
      </c>
      <c r="E27" s="65">
        <v>81869138</v>
      </c>
      <c r="F27" s="7">
        <v>56259138</v>
      </c>
      <c r="G27" s="66">
        <v>56259138</v>
      </c>
      <c r="H27" s="67">
        <v>45607133</v>
      </c>
      <c r="I27" s="65">
        <v>58529100</v>
      </c>
      <c r="J27" s="7">
        <v>61689872</v>
      </c>
      <c r="K27" s="66">
        <v>65081960</v>
      </c>
    </row>
    <row r="28" spans="1:11" ht="13.5">
      <c r="A28" s="68" t="s">
        <v>30</v>
      </c>
      <c r="B28" s="6">
        <v>0</v>
      </c>
      <c r="C28" s="6">
        <v>55421000</v>
      </c>
      <c r="D28" s="23">
        <v>48291156</v>
      </c>
      <c r="E28" s="24">
        <v>76593138</v>
      </c>
      <c r="F28" s="6">
        <v>54560138</v>
      </c>
      <c r="G28" s="25">
        <v>54560138</v>
      </c>
      <c r="H28" s="26">
        <v>45121054</v>
      </c>
      <c r="I28" s="24">
        <v>46064700</v>
      </c>
      <c r="J28" s="6">
        <v>48552394</v>
      </c>
      <c r="K28" s="25">
        <v>51221921</v>
      </c>
    </row>
    <row r="29" spans="1:11" ht="13.5">
      <c r="A29" s="22" t="s">
        <v>98</v>
      </c>
      <c r="B29" s="6">
        <v>0</v>
      </c>
      <c r="C29" s="6">
        <v>0</v>
      </c>
      <c r="D29" s="23">
        <v>-21176726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22946328</v>
      </c>
      <c r="C31" s="6">
        <v>0</v>
      </c>
      <c r="D31" s="23">
        <v>27122000</v>
      </c>
      <c r="E31" s="24">
        <v>5276000</v>
      </c>
      <c r="F31" s="6">
        <v>1699000</v>
      </c>
      <c r="G31" s="25">
        <v>1699000</v>
      </c>
      <c r="H31" s="26">
        <v>486079</v>
      </c>
      <c r="I31" s="24">
        <v>12464400</v>
      </c>
      <c r="J31" s="6">
        <v>13137478</v>
      </c>
      <c r="K31" s="25">
        <v>13860039</v>
      </c>
    </row>
    <row r="32" spans="1:11" ht="13.5">
      <c r="A32" s="34" t="s">
        <v>36</v>
      </c>
      <c r="B32" s="7">
        <f>SUM(B28:B31)</f>
        <v>22946328</v>
      </c>
      <c r="C32" s="7">
        <f aca="true" t="shared" si="5" ref="C32:K32">SUM(C28:C31)</f>
        <v>55421000</v>
      </c>
      <c r="D32" s="64">
        <f t="shared" si="5"/>
        <v>54236430</v>
      </c>
      <c r="E32" s="65">
        <f t="shared" si="5"/>
        <v>81869138</v>
      </c>
      <c r="F32" s="7">
        <f t="shared" si="5"/>
        <v>56259138</v>
      </c>
      <c r="G32" s="66">
        <f t="shared" si="5"/>
        <v>56259138</v>
      </c>
      <c r="H32" s="67">
        <f t="shared" si="5"/>
        <v>45607133</v>
      </c>
      <c r="I32" s="65">
        <f t="shared" si="5"/>
        <v>58529100</v>
      </c>
      <c r="J32" s="7">
        <f t="shared" si="5"/>
        <v>61689872</v>
      </c>
      <c r="K32" s="66">
        <f t="shared" si="5"/>
        <v>65081960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97743935</v>
      </c>
      <c r="C35" s="6">
        <v>45141631</v>
      </c>
      <c r="D35" s="23">
        <v>50894888</v>
      </c>
      <c r="E35" s="24">
        <v>176127623</v>
      </c>
      <c r="F35" s="6">
        <v>176127623</v>
      </c>
      <c r="G35" s="25">
        <v>176127623</v>
      </c>
      <c r="H35" s="26">
        <v>85172144</v>
      </c>
      <c r="I35" s="24">
        <v>90187934</v>
      </c>
      <c r="J35" s="6">
        <v>87598130</v>
      </c>
      <c r="K35" s="25">
        <v>92125365</v>
      </c>
    </row>
    <row r="36" spans="1:11" ht="13.5">
      <c r="A36" s="22" t="s">
        <v>39</v>
      </c>
      <c r="B36" s="6">
        <v>678286277</v>
      </c>
      <c r="C36" s="6">
        <v>976164637</v>
      </c>
      <c r="D36" s="23">
        <v>1000353431</v>
      </c>
      <c r="E36" s="24">
        <v>954182889</v>
      </c>
      <c r="F36" s="6">
        <v>964437603</v>
      </c>
      <c r="G36" s="25">
        <v>964437603</v>
      </c>
      <c r="H36" s="26">
        <v>1056465172</v>
      </c>
      <c r="I36" s="24">
        <v>1040248360</v>
      </c>
      <c r="J36" s="6">
        <v>1085887097</v>
      </c>
      <c r="K36" s="25">
        <v>1134844642</v>
      </c>
    </row>
    <row r="37" spans="1:11" ht="13.5">
      <c r="A37" s="22" t="s">
        <v>40</v>
      </c>
      <c r="B37" s="6">
        <v>115728220</v>
      </c>
      <c r="C37" s="6">
        <v>124338852</v>
      </c>
      <c r="D37" s="23">
        <v>144192907</v>
      </c>
      <c r="E37" s="24">
        <v>72620696</v>
      </c>
      <c r="F37" s="6">
        <v>72620696</v>
      </c>
      <c r="G37" s="25">
        <v>72620696</v>
      </c>
      <c r="H37" s="26">
        <v>149893369</v>
      </c>
      <c r="I37" s="24">
        <v>68590988</v>
      </c>
      <c r="J37" s="6">
        <v>61161449</v>
      </c>
      <c r="K37" s="25">
        <v>64516095</v>
      </c>
    </row>
    <row r="38" spans="1:11" ht="13.5">
      <c r="A38" s="22" t="s">
        <v>41</v>
      </c>
      <c r="B38" s="6">
        <v>50965585</v>
      </c>
      <c r="C38" s="6">
        <v>37386375</v>
      </c>
      <c r="D38" s="23">
        <v>36317199</v>
      </c>
      <c r="E38" s="24">
        <v>39871830</v>
      </c>
      <c r="F38" s="6">
        <v>39871830</v>
      </c>
      <c r="G38" s="25">
        <v>39871830</v>
      </c>
      <c r="H38" s="26">
        <v>54992022</v>
      </c>
      <c r="I38" s="24">
        <v>40233029</v>
      </c>
      <c r="J38" s="6">
        <v>29676245</v>
      </c>
      <c r="K38" s="25">
        <v>31308438</v>
      </c>
    </row>
    <row r="39" spans="1:11" ht="13.5">
      <c r="A39" s="22" t="s">
        <v>42</v>
      </c>
      <c r="B39" s="6">
        <v>609336407</v>
      </c>
      <c r="C39" s="6">
        <v>859581041</v>
      </c>
      <c r="D39" s="23">
        <v>870738213</v>
      </c>
      <c r="E39" s="24">
        <v>1017817986</v>
      </c>
      <c r="F39" s="6">
        <v>1028072700</v>
      </c>
      <c r="G39" s="25">
        <v>1028072700</v>
      </c>
      <c r="H39" s="26">
        <v>936751925</v>
      </c>
      <c r="I39" s="24">
        <v>1021612277</v>
      </c>
      <c r="J39" s="6">
        <v>1082647533</v>
      </c>
      <c r="K39" s="25">
        <v>1131145474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17131344</v>
      </c>
      <c r="C42" s="6">
        <v>28346430</v>
      </c>
      <c r="D42" s="23">
        <v>31424621</v>
      </c>
      <c r="E42" s="24">
        <v>-44124895</v>
      </c>
      <c r="F42" s="6">
        <v>87518412</v>
      </c>
      <c r="G42" s="25">
        <v>87518412</v>
      </c>
      <c r="H42" s="26">
        <v>81958326</v>
      </c>
      <c r="I42" s="24">
        <v>45250498</v>
      </c>
      <c r="J42" s="6">
        <v>55403373</v>
      </c>
      <c r="K42" s="25">
        <v>58450557</v>
      </c>
    </row>
    <row r="43" spans="1:11" ht="13.5">
      <c r="A43" s="22" t="s">
        <v>45</v>
      </c>
      <c r="B43" s="6">
        <v>-14785027</v>
      </c>
      <c r="C43" s="6">
        <v>-25676558</v>
      </c>
      <c r="D43" s="23">
        <v>0</v>
      </c>
      <c r="E43" s="24">
        <v>-5276000</v>
      </c>
      <c r="F43" s="6">
        <v>-56258820</v>
      </c>
      <c r="G43" s="25">
        <v>-56258820</v>
      </c>
      <c r="H43" s="26">
        <v>0</v>
      </c>
      <c r="I43" s="24">
        <v>-58527096</v>
      </c>
      <c r="J43" s="6">
        <v>-54309563</v>
      </c>
      <c r="K43" s="25">
        <v>-57296589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6636359</v>
      </c>
      <c r="C45" s="7">
        <v>9306233</v>
      </c>
      <c r="D45" s="64">
        <v>40730859</v>
      </c>
      <c r="E45" s="65">
        <v>-40094657</v>
      </c>
      <c r="F45" s="7">
        <v>40565828</v>
      </c>
      <c r="G45" s="66">
        <v>40565828</v>
      </c>
      <c r="H45" s="67">
        <v>90028516</v>
      </c>
      <c r="I45" s="65">
        <v>3523402</v>
      </c>
      <c r="J45" s="7">
        <v>4617212</v>
      </c>
      <c r="K45" s="66">
        <v>5771180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6636361</v>
      </c>
      <c r="C48" s="6">
        <v>9306238</v>
      </c>
      <c r="D48" s="23">
        <v>8210673</v>
      </c>
      <c r="E48" s="24">
        <v>57249650</v>
      </c>
      <c r="F48" s="6">
        <v>57249650</v>
      </c>
      <c r="G48" s="25">
        <v>57249650</v>
      </c>
      <c r="H48" s="26">
        <v>38341313</v>
      </c>
      <c r="I48" s="24">
        <v>16096195</v>
      </c>
      <c r="J48" s="6">
        <v>9780390</v>
      </c>
      <c r="K48" s="25">
        <v>10307696</v>
      </c>
    </row>
    <row r="49" spans="1:11" ht="13.5">
      <c r="A49" s="22" t="s">
        <v>50</v>
      </c>
      <c r="B49" s="6">
        <f>+B75</f>
        <v>81990910.28796357</v>
      </c>
      <c r="C49" s="6">
        <f aca="true" t="shared" si="6" ref="C49:K49">+C75</f>
        <v>87244748.12027252</v>
      </c>
      <c r="D49" s="23">
        <f t="shared" si="6"/>
        <v>106760221.69722533</v>
      </c>
      <c r="E49" s="24">
        <f t="shared" si="6"/>
        <v>1974000.2909117043</v>
      </c>
      <c r="F49" s="6">
        <f t="shared" si="6"/>
        <v>-43438253.79300165</v>
      </c>
      <c r="G49" s="25">
        <f t="shared" si="6"/>
        <v>-43438253.79300165</v>
      </c>
      <c r="H49" s="26">
        <f t="shared" si="6"/>
        <v>108873028.57166788</v>
      </c>
      <c r="I49" s="24">
        <f t="shared" si="6"/>
        <v>7492897.756889187</v>
      </c>
      <c r="J49" s="6">
        <f t="shared" si="6"/>
        <v>114066.72427739203</v>
      </c>
      <c r="K49" s="25">
        <f t="shared" si="6"/>
        <v>216524.2884562984</v>
      </c>
    </row>
    <row r="50" spans="1:11" ht="13.5">
      <c r="A50" s="34" t="s">
        <v>51</v>
      </c>
      <c r="B50" s="7">
        <f>+B48-B49</f>
        <v>-75354549.28796357</v>
      </c>
      <c r="C50" s="7">
        <f aca="true" t="shared" si="7" ref="C50:K50">+C48-C49</f>
        <v>-77938510.12027252</v>
      </c>
      <c r="D50" s="64">
        <f t="shared" si="7"/>
        <v>-98549548.69722533</v>
      </c>
      <c r="E50" s="65">
        <f t="shared" si="7"/>
        <v>55275649.709088296</v>
      </c>
      <c r="F50" s="7">
        <f t="shared" si="7"/>
        <v>100687903.79300165</v>
      </c>
      <c r="G50" s="66">
        <f t="shared" si="7"/>
        <v>100687903.79300165</v>
      </c>
      <c r="H50" s="67">
        <f t="shared" si="7"/>
        <v>-70531715.57166788</v>
      </c>
      <c r="I50" s="65">
        <f t="shared" si="7"/>
        <v>8603297.243110813</v>
      </c>
      <c r="J50" s="7">
        <f t="shared" si="7"/>
        <v>9666323.275722608</v>
      </c>
      <c r="K50" s="66">
        <f t="shared" si="7"/>
        <v>10091171.711543702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701232607</v>
      </c>
      <c r="C53" s="6">
        <v>1046896162</v>
      </c>
      <c r="D53" s="23">
        <v>1010553765</v>
      </c>
      <c r="E53" s="24">
        <v>954182890</v>
      </c>
      <c r="F53" s="6">
        <v>928572890</v>
      </c>
      <c r="G53" s="25">
        <v>928572890</v>
      </c>
      <c r="H53" s="26">
        <v>101865957</v>
      </c>
      <c r="I53" s="24">
        <v>1053877987</v>
      </c>
      <c r="J53" s="6">
        <v>1100255646</v>
      </c>
      <c r="K53" s="25">
        <v>1150041860</v>
      </c>
    </row>
    <row r="54" spans="1:11" ht="13.5">
      <c r="A54" s="22" t="s">
        <v>94</v>
      </c>
      <c r="B54" s="6">
        <v>41288588</v>
      </c>
      <c r="C54" s="6">
        <v>45679488</v>
      </c>
      <c r="D54" s="23">
        <v>43411908</v>
      </c>
      <c r="E54" s="24">
        <v>44243000</v>
      </c>
      <c r="F54" s="6">
        <v>44243000</v>
      </c>
      <c r="G54" s="25">
        <v>44243000</v>
      </c>
      <c r="H54" s="26">
        <v>46913061</v>
      </c>
      <c r="I54" s="24">
        <v>48788579</v>
      </c>
      <c r="J54" s="6">
        <v>51423163</v>
      </c>
      <c r="K54" s="25">
        <v>54251437</v>
      </c>
    </row>
    <row r="55" spans="1:11" ht="13.5">
      <c r="A55" s="22" t="s">
        <v>54</v>
      </c>
      <c r="B55" s="6">
        <v>22946328</v>
      </c>
      <c r="C55" s="6">
        <v>23698000</v>
      </c>
      <c r="D55" s="23">
        <v>16529852</v>
      </c>
      <c r="E55" s="24">
        <v>0</v>
      </c>
      <c r="F55" s="6">
        <v>0</v>
      </c>
      <c r="G55" s="25">
        <v>0</v>
      </c>
      <c r="H55" s="26">
        <v>0</v>
      </c>
      <c r="I55" s="24">
        <v>31014000</v>
      </c>
      <c r="J55" s="6">
        <v>32688756</v>
      </c>
      <c r="K55" s="25">
        <v>34486238</v>
      </c>
    </row>
    <row r="56" spans="1:11" ht="13.5">
      <c r="A56" s="22" t="s">
        <v>55</v>
      </c>
      <c r="B56" s="6">
        <v>12300524</v>
      </c>
      <c r="C56" s="6">
        <v>4752000</v>
      </c>
      <c r="D56" s="23">
        <v>3355477</v>
      </c>
      <c r="E56" s="24">
        <v>0</v>
      </c>
      <c r="F56" s="6">
        <v>0</v>
      </c>
      <c r="G56" s="25">
        <v>0</v>
      </c>
      <c r="H56" s="26">
        <v>0</v>
      </c>
      <c r="I56" s="24">
        <v>8085000</v>
      </c>
      <c r="J56" s="6">
        <v>8522000</v>
      </c>
      <c r="K56" s="25">
        <v>8990000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869722</v>
      </c>
      <c r="C60" s="6">
        <v>345006</v>
      </c>
      <c r="D60" s="23">
        <v>339919</v>
      </c>
      <c r="E60" s="24">
        <v>451136</v>
      </c>
      <c r="F60" s="6">
        <v>5556575</v>
      </c>
      <c r="G60" s="25">
        <v>5556575</v>
      </c>
      <c r="H60" s="26">
        <v>5556576</v>
      </c>
      <c r="I60" s="24">
        <v>5851073</v>
      </c>
      <c r="J60" s="6">
        <v>6167031</v>
      </c>
      <c r="K60" s="25">
        <v>6506218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148</v>
      </c>
      <c r="C62" s="92">
        <v>148</v>
      </c>
      <c r="D62" s="93">
        <v>148</v>
      </c>
      <c r="E62" s="91">
        <v>0</v>
      </c>
      <c r="F62" s="92">
        <v>148</v>
      </c>
      <c r="G62" s="93">
        <v>148</v>
      </c>
      <c r="H62" s="94">
        <v>148</v>
      </c>
      <c r="I62" s="91">
        <v>148</v>
      </c>
      <c r="J62" s="92">
        <v>148</v>
      </c>
      <c r="K62" s="93">
        <v>148</v>
      </c>
    </row>
    <row r="63" spans="1:11" ht="13.5">
      <c r="A63" s="90" t="s">
        <v>61</v>
      </c>
      <c r="B63" s="91">
        <v>1161</v>
      </c>
      <c r="C63" s="92">
        <v>1161</v>
      </c>
      <c r="D63" s="93">
        <v>1161</v>
      </c>
      <c r="E63" s="91">
        <v>0</v>
      </c>
      <c r="F63" s="92">
        <v>1161</v>
      </c>
      <c r="G63" s="93">
        <v>1161</v>
      </c>
      <c r="H63" s="94">
        <v>1161</v>
      </c>
      <c r="I63" s="91">
        <v>1161</v>
      </c>
      <c r="J63" s="92">
        <v>1161</v>
      </c>
      <c r="K63" s="93">
        <v>1161</v>
      </c>
    </row>
    <row r="64" spans="1:11" ht="13.5">
      <c r="A64" s="90" t="s">
        <v>62</v>
      </c>
      <c r="B64" s="91">
        <v>1926</v>
      </c>
      <c r="C64" s="92">
        <v>1926</v>
      </c>
      <c r="D64" s="93">
        <v>1926</v>
      </c>
      <c r="E64" s="91">
        <v>0</v>
      </c>
      <c r="F64" s="92">
        <v>1926</v>
      </c>
      <c r="G64" s="93">
        <v>1926</v>
      </c>
      <c r="H64" s="94">
        <v>1926</v>
      </c>
      <c r="I64" s="91">
        <v>1926</v>
      </c>
      <c r="J64" s="92">
        <v>1926</v>
      </c>
      <c r="K64" s="93">
        <v>1926</v>
      </c>
    </row>
    <row r="65" spans="1:11" ht="13.5">
      <c r="A65" s="90" t="s">
        <v>63</v>
      </c>
      <c r="B65" s="91">
        <v>2229</v>
      </c>
      <c r="C65" s="92">
        <v>2229</v>
      </c>
      <c r="D65" s="93">
        <v>2229</v>
      </c>
      <c r="E65" s="91">
        <v>0</v>
      </c>
      <c r="F65" s="92">
        <v>2229</v>
      </c>
      <c r="G65" s="93">
        <v>2229</v>
      </c>
      <c r="H65" s="94">
        <v>2229</v>
      </c>
      <c r="I65" s="91">
        <v>2229</v>
      </c>
      <c r="J65" s="92">
        <v>2229</v>
      </c>
      <c r="K65" s="93">
        <v>2229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1.0572664131932175</v>
      </c>
      <c r="C70" s="5">
        <f aca="true" t="shared" si="8" ref="C70:K70">IF(ISERROR(C71/C72),0,(C71/C72))</f>
        <v>1.1088002313781835</v>
      </c>
      <c r="D70" s="5">
        <f t="shared" si="8"/>
        <v>0.8122640259830879</v>
      </c>
      <c r="E70" s="5">
        <f t="shared" si="8"/>
        <v>0.9791147049073278</v>
      </c>
      <c r="F70" s="5">
        <f t="shared" si="8"/>
        <v>0.9968969366669294</v>
      </c>
      <c r="G70" s="5">
        <f t="shared" si="8"/>
        <v>0.9968969366669294</v>
      </c>
      <c r="H70" s="5">
        <f t="shared" si="8"/>
        <v>0.8045105925782138</v>
      </c>
      <c r="I70" s="5">
        <f t="shared" si="8"/>
        <v>0.789976993943496</v>
      </c>
      <c r="J70" s="5">
        <f t="shared" si="8"/>
        <v>0.7899763395936085</v>
      </c>
      <c r="K70" s="5">
        <f t="shared" si="8"/>
        <v>0.7899763416935262</v>
      </c>
    </row>
    <row r="71" spans="1:11" ht="12.75" hidden="1">
      <c r="A71" s="1" t="s">
        <v>100</v>
      </c>
      <c r="B71" s="1">
        <f>+B83</f>
        <v>110017556</v>
      </c>
      <c r="C71" s="1">
        <f aca="true" t="shared" si="9" ref="C71:K71">+C83</f>
        <v>138987844</v>
      </c>
      <c r="D71" s="1">
        <f t="shared" si="9"/>
        <v>140109459</v>
      </c>
      <c r="E71" s="1">
        <f t="shared" si="9"/>
        <v>165136789</v>
      </c>
      <c r="F71" s="1">
        <f t="shared" si="9"/>
        <v>179899440</v>
      </c>
      <c r="G71" s="1">
        <f t="shared" si="9"/>
        <v>179899440</v>
      </c>
      <c r="H71" s="1">
        <f t="shared" si="9"/>
        <v>112929744</v>
      </c>
      <c r="I71" s="1">
        <f t="shared" si="9"/>
        <v>153488520</v>
      </c>
      <c r="J71" s="1">
        <f t="shared" si="9"/>
        <v>161776763</v>
      </c>
      <c r="K71" s="1">
        <f t="shared" si="9"/>
        <v>170674485</v>
      </c>
    </row>
    <row r="72" spans="1:11" ht="12.75" hidden="1">
      <c r="A72" s="1" t="s">
        <v>101</v>
      </c>
      <c r="B72" s="1">
        <f>+B77</f>
        <v>104058499</v>
      </c>
      <c r="C72" s="1">
        <f aca="true" t="shared" si="10" ref="C72:K72">+C77</f>
        <v>125349761</v>
      </c>
      <c r="D72" s="1">
        <f t="shared" si="10"/>
        <v>172492508</v>
      </c>
      <c r="E72" s="1">
        <f t="shared" si="10"/>
        <v>168659288</v>
      </c>
      <c r="F72" s="1">
        <f t="shared" si="10"/>
        <v>180459417</v>
      </c>
      <c r="G72" s="1">
        <f t="shared" si="10"/>
        <v>180459417</v>
      </c>
      <c r="H72" s="1">
        <f t="shared" si="10"/>
        <v>140370736</v>
      </c>
      <c r="I72" s="1">
        <f t="shared" si="10"/>
        <v>194294924</v>
      </c>
      <c r="J72" s="1">
        <f t="shared" si="10"/>
        <v>204786846</v>
      </c>
      <c r="K72" s="1">
        <f t="shared" si="10"/>
        <v>216050122</v>
      </c>
    </row>
    <row r="73" spans="1:11" ht="12.75" hidden="1">
      <c r="A73" s="1" t="s">
        <v>102</v>
      </c>
      <c r="B73" s="1">
        <f>+B74</f>
        <v>-50804171.83333333</v>
      </c>
      <c r="C73" s="1">
        <f aca="true" t="shared" si="11" ref="C73:K73">+(C78+C80+C81+C82)-(B78+B80+B81+B82)</f>
        <v>-48689147</v>
      </c>
      <c r="D73" s="1">
        <f t="shared" si="11"/>
        <v>7175412</v>
      </c>
      <c r="E73" s="1">
        <f t="shared" si="11"/>
        <v>75730120</v>
      </c>
      <c r="F73" s="1">
        <f>+(F78+F80+F81+F82)-(D78+D80+D81+D82)</f>
        <v>75730120</v>
      </c>
      <c r="G73" s="1">
        <f>+(G78+G80+G81+G82)-(D78+D80+D81+D82)</f>
        <v>75730120</v>
      </c>
      <c r="H73" s="1">
        <f>+(H78+H80+H81+H82)-(D78+D80+D81+D82)</f>
        <v>4210491</v>
      </c>
      <c r="I73" s="1">
        <f>+(I78+I80+I81+I82)-(E78+E80+E81+E82)</f>
        <v>-44786234</v>
      </c>
      <c r="J73" s="1">
        <f t="shared" si="11"/>
        <v>3726001</v>
      </c>
      <c r="K73" s="1">
        <f t="shared" si="11"/>
        <v>3999929</v>
      </c>
    </row>
    <row r="74" spans="1:11" ht="12.75" hidden="1">
      <c r="A74" s="1" t="s">
        <v>103</v>
      </c>
      <c r="B74" s="1">
        <f>+TREND(C74:E74)</f>
        <v>-50804171.83333333</v>
      </c>
      <c r="C74" s="1">
        <f>+C73</f>
        <v>-48689147</v>
      </c>
      <c r="D74" s="1">
        <f aca="true" t="shared" si="12" ref="D74:K74">+D73</f>
        <v>7175412</v>
      </c>
      <c r="E74" s="1">
        <f t="shared" si="12"/>
        <v>75730120</v>
      </c>
      <c r="F74" s="1">
        <f t="shared" si="12"/>
        <v>75730120</v>
      </c>
      <c r="G74" s="1">
        <f t="shared" si="12"/>
        <v>75730120</v>
      </c>
      <c r="H74" s="1">
        <f t="shared" si="12"/>
        <v>4210491</v>
      </c>
      <c r="I74" s="1">
        <f t="shared" si="12"/>
        <v>-44786234</v>
      </c>
      <c r="J74" s="1">
        <f t="shared" si="12"/>
        <v>3726001</v>
      </c>
      <c r="K74" s="1">
        <f t="shared" si="12"/>
        <v>3999929</v>
      </c>
    </row>
    <row r="75" spans="1:11" ht="12.75" hidden="1">
      <c r="A75" s="1" t="s">
        <v>104</v>
      </c>
      <c r="B75" s="1">
        <f>+B84-(((B80+B81+B78)*B70)-B79)</f>
        <v>81990910.28796357</v>
      </c>
      <c r="C75" s="1">
        <f aca="true" t="shared" si="13" ref="C75:K75">+C84-(((C80+C81+C78)*C70)-C79)</f>
        <v>87244748.12027252</v>
      </c>
      <c r="D75" s="1">
        <f t="shared" si="13"/>
        <v>106760221.69722533</v>
      </c>
      <c r="E75" s="1">
        <f t="shared" si="13"/>
        <v>1974000.2909117043</v>
      </c>
      <c r="F75" s="1">
        <f t="shared" si="13"/>
        <v>-43438253.79300165</v>
      </c>
      <c r="G75" s="1">
        <f t="shared" si="13"/>
        <v>-43438253.79300165</v>
      </c>
      <c r="H75" s="1">
        <f t="shared" si="13"/>
        <v>108873028.57166788</v>
      </c>
      <c r="I75" s="1">
        <f t="shared" si="13"/>
        <v>7492897.756889187</v>
      </c>
      <c r="J75" s="1">
        <f t="shared" si="13"/>
        <v>114066.72427739203</v>
      </c>
      <c r="K75" s="1">
        <f t="shared" si="13"/>
        <v>216524.2884562984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104058499</v>
      </c>
      <c r="C77" s="3">
        <v>125349761</v>
      </c>
      <c r="D77" s="3">
        <v>172492508</v>
      </c>
      <c r="E77" s="3">
        <v>168659288</v>
      </c>
      <c r="F77" s="3">
        <v>180459417</v>
      </c>
      <c r="G77" s="3">
        <v>180459417</v>
      </c>
      <c r="H77" s="3">
        <v>140370736</v>
      </c>
      <c r="I77" s="3">
        <v>194294924</v>
      </c>
      <c r="J77" s="3">
        <v>204786846</v>
      </c>
      <c r="K77" s="3">
        <v>216050122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113003263</v>
      </c>
      <c r="C79" s="3">
        <v>123939852</v>
      </c>
      <c r="D79" s="3">
        <v>139469960</v>
      </c>
      <c r="E79" s="3">
        <v>72201746</v>
      </c>
      <c r="F79" s="3">
        <v>72201746</v>
      </c>
      <c r="G79" s="3">
        <v>72201746</v>
      </c>
      <c r="H79" s="3">
        <v>144657922</v>
      </c>
      <c r="I79" s="3">
        <v>63750099</v>
      </c>
      <c r="J79" s="3">
        <v>59314674</v>
      </c>
      <c r="K79" s="3">
        <v>62576981</v>
      </c>
    </row>
    <row r="80" spans="1:11" ht="12.75" hidden="1">
      <c r="A80" s="2" t="s">
        <v>67</v>
      </c>
      <c r="B80" s="3">
        <v>78794638</v>
      </c>
      <c r="C80" s="3">
        <v>20173284</v>
      </c>
      <c r="D80" s="3">
        <v>23526963</v>
      </c>
      <c r="E80" s="3">
        <v>113786234</v>
      </c>
      <c r="F80" s="3">
        <v>113786234</v>
      </c>
      <c r="G80" s="3">
        <v>113786234</v>
      </c>
      <c r="H80" s="3">
        <v>26720254</v>
      </c>
      <c r="I80" s="3">
        <v>69000000</v>
      </c>
      <c r="J80" s="3">
        <v>72726000</v>
      </c>
      <c r="K80" s="3">
        <v>76725930</v>
      </c>
    </row>
    <row r="81" spans="1:11" ht="12.75" hidden="1">
      <c r="A81" s="2" t="s">
        <v>68</v>
      </c>
      <c r="B81" s="3">
        <v>2988932</v>
      </c>
      <c r="C81" s="3">
        <v>12921139</v>
      </c>
      <c r="D81" s="3">
        <v>16742872</v>
      </c>
      <c r="E81" s="3">
        <v>2213721</v>
      </c>
      <c r="F81" s="3">
        <v>2213721</v>
      </c>
      <c r="G81" s="3">
        <v>2213721</v>
      </c>
      <c r="H81" s="3">
        <v>17760072</v>
      </c>
      <c r="I81" s="3">
        <v>2213721</v>
      </c>
      <c r="J81" s="3">
        <v>2213722</v>
      </c>
      <c r="K81" s="3">
        <v>2213721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110017556</v>
      </c>
      <c r="C83" s="3">
        <v>138987844</v>
      </c>
      <c r="D83" s="3">
        <v>140109459</v>
      </c>
      <c r="E83" s="3">
        <v>165136789</v>
      </c>
      <c r="F83" s="3">
        <v>179899440</v>
      </c>
      <c r="G83" s="3">
        <v>179899440</v>
      </c>
      <c r="H83" s="3">
        <v>112929744</v>
      </c>
      <c r="I83" s="3">
        <v>153488520</v>
      </c>
      <c r="J83" s="3">
        <v>161776763</v>
      </c>
      <c r="K83" s="3">
        <v>170674485</v>
      </c>
    </row>
    <row r="84" spans="1:11" ht="12.75" hidden="1">
      <c r="A84" s="2" t="s">
        <v>71</v>
      </c>
      <c r="B84" s="3">
        <v>55454669</v>
      </c>
      <c r="C84" s="3">
        <v>0</v>
      </c>
      <c r="D84" s="3">
        <v>0</v>
      </c>
      <c r="E84" s="3">
        <v>43349516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45254092</v>
      </c>
      <c r="C5" s="6">
        <v>33183557</v>
      </c>
      <c r="D5" s="23">
        <v>40725577</v>
      </c>
      <c r="E5" s="24">
        <v>47663336</v>
      </c>
      <c r="F5" s="6">
        <v>42252939</v>
      </c>
      <c r="G5" s="25">
        <v>42252939</v>
      </c>
      <c r="H5" s="26">
        <v>42764437</v>
      </c>
      <c r="I5" s="24">
        <v>44492345</v>
      </c>
      <c r="J5" s="6">
        <v>46894931</v>
      </c>
      <c r="K5" s="25">
        <v>49474153</v>
      </c>
    </row>
    <row r="6" spans="1:11" ht="13.5">
      <c r="A6" s="22" t="s">
        <v>18</v>
      </c>
      <c r="B6" s="6">
        <v>56256818</v>
      </c>
      <c r="C6" s="6">
        <v>102775567</v>
      </c>
      <c r="D6" s="23">
        <v>154971348</v>
      </c>
      <c r="E6" s="24">
        <v>146360721</v>
      </c>
      <c r="F6" s="6">
        <v>147393422</v>
      </c>
      <c r="G6" s="25">
        <v>147393422</v>
      </c>
      <c r="H6" s="26">
        <v>174660450</v>
      </c>
      <c r="I6" s="24">
        <v>155104179</v>
      </c>
      <c r="J6" s="6">
        <v>163479805</v>
      </c>
      <c r="K6" s="25">
        <v>172471194</v>
      </c>
    </row>
    <row r="7" spans="1:11" ht="13.5">
      <c r="A7" s="22" t="s">
        <v>19</v>
      </c>
      <c r="B7" s="6">
        <v>4103851</v>
      </c>
      <c r="C7" s="6">
        <v>10066429</v>
      </c>
      <c r="D7" s="23">
        <v>10426157</v>
      </c>
      <c r="E7" s="24">
        <v>7152922</v>
      </c>
      <c r="F7" s="6">
        <v>10452612</v>
      </c>
      <c r="G7" s="25">
        <v>10452612</v>
      </c>
      <c r="H7" s="26">
        <v>10837673</v>
      </c>
      <c r="I7" s="24">
        <v>10948395</v>
      </c>
      <c r="J7" s="6">
        <v>11539608</v>
      </c>
      <c r="K7" s="25">
        <v>12174287</v>
      </c>
    </row>
    <row r="8" spans="1:11" ht="13.5">
      <c r="A8" s="22" t="s">
        <v>20</v>
      </c>
      <c r="B8" s="6">
        <v>283514819</v>
      </c>
      <c r="C8" s="6">
        <v>339268451</v>
      </c>
      <c r="D8" s="23">
        <v>386889981</v>
      </c>
      <c r="E8" s="24">
        <v>367315101</v>
      </c>
      <c r="F8" s="6">
        <v>366534610</v>
      </c>
      <c r="G8" s="25">
        <v>366534610</v>
      </c>
      <c r="H8" s="26">
        <v>387411000</v>
      </c>
      <c r="I8" s="24">
        <v>373949250</v>
      </c>
      <c r="J8" s="6">
        <v>406396450</v>
      </c>
      <c r="K8" s="25">
        <v>443236850</v>
      </c>
    </row>
    <row r="9" spans="1:11" ht="13.5">
      <c r="A9" s="22" t="s">
        <v>21</v>
      </c>
      <c r="B9" s="6">
        <v>69439537</v>
      </c>
      <c r="C9" s="6">
        <v>40251695</v>
      </c>
      <c r="D9" s="23">
        <v>72828360</v>
      </c>
      <c r="E9" s="24">
        <v>41600428</v>
      </c>
      <c r="F9" s="6">
        <v>40083924</v>
      </c>
      <c r="G9" s="25">
        <v>40083924</v>
      </c>
      <c r="H9" s="26">
        <v>76034745</v>
      </c>
      <c r="I9" s="24">
        <v>117731728</v>
      </c>
      <c r="J9" s="6">
        <v>124089242</v>
      </c>
      <c r="K9" s="25">
        <v>130914149</v>
      </c>
    </row>
    <row r="10" spans="1:11" ht="25.5">
      <c r="A10" s="27" t="s">
        <v>93</v>
      </c>
      <c r="B10" s="28">
        <f>SUM(B5:B9)</f>
        <v>458569117</v>
      </c>
      <c r="C10" s="29">
        <f aca="true" t="shared" si="0" ref="C10:K10">SUM(C5:C9)</f>
        <v>525545699</v>
      </c>
      <c r="D10" s="30">
        <f t="shared" si="0"/>
        <v>665841423</v>
      </c>
      <c r="E10" s="28">
        <f t="shared" si="0"/>
        <v>610092508</v>
      </c>
      <c r="F10" s="29">
        <f t="shared" si="0"/>
        <v>606717507</v>
      </c>
      <c r="G10" s="31">
        <f t="shared" si="0"/>
        <v>606717507</v>
      </c>
      <c r="H10" s="32">
        <f t="shared" si="0"/>
        <v>691708305</v>
      </c>
      <c r="I10" s="28">
        <f t="shared" si="0"/>
        <v>702225897</v>
      </c>
      <c r="J10" s="29">
        <f t="shared" si="0"/>
        <v>752400036</v>
      </c>
      <c r="K10" s="31">
        <f t="shared" si="0"/>
        <v>808270633</v>
      </c>
    </row>
    <row r="11" spans="1:11" ht="13.5">
      <c r="A11" s="22" t="s">
        <v>22</v>
      </c>
      <c r="B11" s="6">
        <v>104534024</v>
      </c>
      <c r="C11" s="6">
        <v>108510078</v>
      </c>
      <c r="D11" s="23">
        <v>111186174</v>
      </c>
      <c r="E11" s="24">
        <v>124541217</v>
      </c>
      <c r="F11" s="6">
        <v>137348770</v>
      </c>
      <c r="G11" s="25">
        <v>137348770</v>
      </c>
      <c r="H11" s="26">
        <v>118531260</v>
      </c>
      <c r="I11" s="24">
        <v>137247906</v>
      </c>
      <c r="J11" s="6">
        <v>144659292</v>
      </c>
      <c r="K11" s="25">
        <v>152615554</v>
      </c>
    </row>
    <row r="12" spans="1:11" ht="13.5">
      <c r="A12" s="22" t="s">
        <v>23</v>
      </c>
      <c r="B12" s="6">
        <v>18331948</v>
      </c>
      <c r="C12" s="6">
        <v>20009378</v>
      </c>
      <c r="D12" s="23">
        <v>21045779</v>
      </c>
      <c r="E12" s="24">
        <v>24256137</v>
      </c>
      <c r="F12" s="6">
        <v>24048693</v>
      </c>
      <c r="G12" s="25">
        <v>24048693</v>
      </c>
      <c r="H12" s="26">
        <v>25008099</v>
      </c>
      <c r="I12" s="24">
        <v>26241686</v>
      </c>
      <c r="J12" s="6">
        <v>27658737</v>
      </c>
      <c r="K12" s="25">
        <v>29179968</v>
      </c>
    </row>
    <row r="13" spans="1:11" ht="13.5">
      <c r="A13" s="22" t="s">
        <v>94</v>
      </c>
      <c r="B13" s="6">
        <v>105262795</v>
      </c>
      <c r="C13" s="6">
        <v>143421995</v>
      </c>
      <c r="D13" s="23">
        <v>82552517</v>
      </c>
      <c r="E13" s="24">
        <v>171267937</v>
      </c>
      <c r="F13" s="6">
        <v>171267937</v>
      </c>
      <c r="G13" s="25">
        <v>171267937</v>
      </c>
      <c r="H13" s="26">
        <v>86176332</v>
      </c>
      <c r="I13" s="24">
        <v>180345137</v>
      </c>
      <c r="J13" s="6">
        <v>190083774</v>
      </c>
      <c r="K13" s="25">
        <v>200538383</v>
      </c>
    </row>
    <row r="14" spans="1:11" ht="13.5">
      <c r="A14" s="22" t="s">
        <v>24</v>
      </c>
      <c r="B14" s="6">
        <v>660584</v>
      </c>
      <c r="C14" s="6">
        <v>395605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100059183</v>
      </c>
      <c r="C15" s="6">
        <v>120488576</v>
      </c>
      <c r="D15" s="23">
        <v>116749109</v>
      </c>
      <c r="E15" s="24">
        <v>137469345</v>
      </c>
      <c r="F15" s="6">
        <v>136551282</v>
      </c>
      <c r="G15" s="25">
        <v>136551282</v>
      </c>
      <c r="H15" s="26">
        <v>153898822</v>
      </c>
      <c r="I15" s="24">
        <v>139913255</v>
      </c>
      <c r="J15" s="6">
        <v>147468571</v>
      </c>
      <c r="K15" s="25">
        <v>155579343</v>
      </c>
    </row>
    <row r="16" spans="1:11" ht="13.5">
      <c r="A16" s="33" t="s">
        <v>26</v>
      </c>
      <c r="B16" s="6">
        <v>12297000</v>
      </c>
      <c r="C16" s="6">
        <v>57467498</v>
      </c>
      <c r="D16" s="23">
        <v>108332949</v>
      </c>
      <c r="E16" s="24">
        <v>45725381</v>
      </c>
      <c r="F16" s="6">
        <v>41735381</v>
      </c>
      <c r="G16" s="25">
        <v>41735381</v>
      </c>
      <c r="H16" s="26">
        <v>25598933</v>
      </c>
      <c r="I16" s="24">
        <v>46744475</v>
      </c>
      <c r="J16" s="6">
        <v>49268677</v>
      </c>
      <c r="K16" s="25">
        <v>51978455</v>
      </c>
    </row>
    <row r="17" spans="1:11" ht="13.5">
      <c r="A17" s="22" t="s">
        <v>27</v>
      </c>
      <c r="B17" s="6">
        <v>138057441</v>
      </c>
      <c r="C17" s="6">
        <v>286912317</v>
      </c>
      <c r="D17" s="23">
        <v>267512769</v>
      </c>
      <c r="E17" s="24">
        <v>304443819</v>
      </c>
      <c r="F17" s="6">
        <v>334616217</v>
      </c>
      <c r="G17" s="25">
        <v>334616217</v>
      </c>
      <c r="H17" s="26">
        <v>372610521</v>
      </c>
      <c r="I17" s="24">
        <v>395851895</v>
      </c>
      <c r="J17" s="6">
        <v>413771989</v>
      </c>
      <c r="K17" s="25">
        <v>433438989</v>
      </c>
    </row>
    <row r="18" spans="1:11" ht="13.5">
      <c r="A18" s="34" t="s">
        <v>28</v>
      </c>
      <c r="B18" s="35">
        <f>SUM(B11:B17)</f>
        <v>479202975</v>
      </c>
      <c r="C18" s="36">
        <f aca="true" t="shared" si="1" ref="C18:K18">SUM(C11:C17)</f>
        <v>737205447</v>
      </c>
      <c r="D18" s="37">
        <f t="shared" si="1"/>
        <v>707379297</v>
      </c>
      <c r="E18" s="35">
        <f t="shared" si="1"/>
        <v>807703836</v>
      </c>
      <c r="F18" s="36">
        <f t="shared" si="1"/>
        <v>845568280</v>
      </c>
      <c r="G18" s="38">
        <f t="shared" si="1"/>
        <v>845568280</v>
      </c>
      <c r="H18" s="39">
        <f t="shared" si="1"/>
        <v>781823967</v>
      </c>
      <c r="I18" s="35">
        <f t="shared" si="1"/>
        <v>926344354</v>
      </c>
      <c r="J18" s="36">
        <f t="shared" si="1"/>
        <v>972911040</v>
      </c>
      <c r="K18" s="38">
        <f t="shared" si="1"/>
        <v>1023330692</v>
      </c>
    </row>
    <row r="19" spans="1:11" ht="13.5">
      <c r="A19" s="34" t="s">
        <v>29</v>
      </c>
      <c r="B19" s="40">
        <f>+B10-B18</f>
        <v>-20633858</v>
      </c>
      <c r="C19" s="41">
        <f aca="true" t="shared" si="2" ref="C19:K19">+C10-C18</f>
        <v>-211659748</v>
      </c>
      <c r="D19" s="42">
        <f t="shared" si="2"/>
        <v>-41537874</v>
      </c>
      <c r="E19" s="40">
        <f t="shared" si="2"/>
        <v>-197611328</v>
      </c>
      <c r="F19" s="41">
        <f t="shared" si="2"/>
        <v>-238850773</v>
      </c>
      <c r="G19" s="43">
        <f t="shared" si="2"/>
        <v>-238850773</v>
      </c>
      <c r="H19" s="44">
        <f t="shared" si="2"/>
        <v>-90115662</v>
      </c>
      <c r="I19" s="40">
        <f t="shared" si="2"/>
        <v>-224118457</v>
      </c>
      <c r="J19" s="41">
        <f t="shared" si="2"/>
        <v>-220511004</v>
      </c>
      <c r="K19" s="43">
        <f t="shared" si="2"/>
        <v>-215060059</v>
      </c>
    </row>
    <row r="20" spans="1:11" ht="13.5">
      <c r="A20" s="22" t="s">
        <v>30</v>
      </c>
      <c r="B20" s="24">
        <v>79336946</v>
      </c>
      <c r="C20" s="6">
        <v>176790054</v>
      </c>
      <c r="D20" s="23">
        <v>146504000</v>
      </c>
      <c r="E20" s="24">
        <v>151983899</v>
      </c>
      <c r="F20" s="6">
        <v>157814390</v>
      </c>
      <c r="G20" s="25">
        <v>157814390</v>
      </c>
      <c r="H20" s="26">
        <v>179655684</v>
      </c>
      <c r="I20" s="24">
        <v>164802750</v>
      </c>
      <c r="J20" s="6">
        <v>170457550</v>
      </c>
      <c r="K20" s="25">
        <v>179998150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58703088</v>
      </c>
      <c r="C22" s="52">
        <f aca="true" t="shared" si="3" ref="C22:K22">SUM(C19:C21)</f>
        <v>-34869694</v>
      </c>
      <c r="D22" s="53">
        <f t="shared" si="3"/>
        <v>104966126</v>
      </c>
      <c r="E22" s="51">
        <f t="shared" si="3"/>
        <v>-45627429</v>
      </c>
      <c r="F22" s="52">
        <f t="shared" si="3"/>
        <v>-81036383</v>
      </c>
      <c r="G22" s="54">
        <f t="shared" si="3"/>
        <v>-81036383</v>
      </c>
      <c r="H22" s="55">
        <f t="shared" si="3"/>
        <v>89540022</v>
      </c>
      <c r="I22" s="51">
        <f t="shared" si="3"/>
        <v>-59315707</v>
      </c>
      <c r="J22" s="52">
        <f t="shared" si="3"/>
        <v>-50053454</v>
      </c>
      <c r="K22" s="54">
        <f t="shared" si="3"/>
        <v>-35061909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58703088</v>
      </c>
      <c r="C24" s="41">
        <f aca="true" t="shared" si="4" ref="C24:K24">SUM(C22:C23)</f>
        <v>-34869694</v>
      </c>
      <c r="D24" s="42">
        <f t="shared" si="4"/>
        <v>104966126</v>
      </c>
      <c r="E24" s="40">
        <f t="shared" si="4"/>
        <v>-45627429</v>
      </c>
      <c r="F24" s="41">
        <f t="shared" si="4"/>
        <v>-81036383</v>
      </c>
      <c r="G24" s="43">
        <f t="shared" si="4"/>
        <v>-81036383</v>
      </c>
      <c r="H24" s="44">
        <f t="shared" si="4"/>
        <v>89540022</v>
      </c>
      <c r="I24" s="40">
        <f t="shared" si="4"/>
        <v>-59315707</v>
      </c>
      <c r="J24" s="41">
        <f t="shared" si="4"/>
        <v>-50053454</v>
      </c>
      <c r="K24" s="43">
        <f t="shared" si="4"/>
        <v>-35061909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90702569</v>
      </c>
      <c r="C27" s="7">
        <v>117451868</v>
      </c>
      <c r="D27" s="64">
        <v>306165544</v>
      </c>
      <c r="E27" s="65">
        <v>153363891</v>
      </c>
      <c r="F27" s="7">
        <v>161325325</v>
      </c>
      <c r="G27" s="66">
        <v>161325325</v>
      </c>
      <c r="H27" s="67">
        <v>144034489</v>
      </c>
      <c r="I27" s="65">
        <v>153982751</v>
      </c>
      <c r="J27" s="7">
        <v>150457550</v>
      </c>
      <c r="K27" s="66">
        <v>158448150</v>
      </c>
    </row>
    <row r="28" spans="1:11" ht="13.5">
      <c r="A28" s="68" t="s">
        <v>30</v>
      </c>
      <c r="B28" s="6">
        <v>90702569</v>
      </c>
      <c r="C28" s="6">
        <v>116796228</v>
      </c>
      <c r="D28" s="23">
        <v>306165544</v>
      </c>
      <c r="E28" s="24">
        <v>151983890</v>
      </c>
      <c r="F28" s="6">
        <v>158194326</v>
      </c>
      <c r="G28" s="25">
        <v>158194326</v>
      </c>
      <c r="H28" s="26">
        <v>144034489</v>
      </c>
      <c r="I28" s="24">
        <v>144802751</v>
      </c>
      <c r="J28" s="6">
        <v>150457550</v>
      </c>
      <c r="K28" s="25">
        <v>158448150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655640</v>
      </c>
      <c r="D31" s="23">
        <v>0</v>
      </c>
      <c r="E31" s="24">
        <v>1380001</v>
      </c>
      <c r="F31" s="6">
        <v>3130999</v>
      </c>
      <c r="G31" s="25">
        <v>3130999</v>
      </c>
      <c r="H31" s="26">
        <v>0</v>
      </c>
      <c r="I31" s="24">
        <v>9180000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90702569</v>
      </c>
      <c r="C32" s="7">
        <f aca="true" t="shared" si="5" ref="C32:K32">SUM(C28:C31)</f>
        <v>117451868</v>
      </c>
      <c r="D32" s="64">
        <f t="shared" si="5"/>
        <v>306165544</v>
      </c>
      <c r="E32" s="65">
        <f t="shared" si="5"/>
        <v>153363891</v>
      </c>
      <c r="F32" s="7">
        <f t="shared" si="5"/>
        <v>161325325</v>
      </c>
      <c r="G32" s="66">
        <f t="shared" si="5"/>
        <v>161325325</v>
      </c>
      <c r="H32" s="67">
        <f t="shared" si="5"/>
        <v>144034489</v>
      </c>
      <c r="I32" s="65">
        <f t="shared" si="5"/>
        <v>153982751</v>
      </c>
      <c r="J32" s="7">
        <f t="shared" si="5"/>
        <v>150457550</v>
      </c>
      <c r="K32" s="66">
        <f t="shared" si="5"/>
        <v>158448150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148224472</v>
      </c>
      <c r="C35" s="6">
        <v>198277921</v>
      </c>
      <c r="D35" s="23">
        <v>177771173</v>
      </c>
      <c r="E35" s="24">
        <v>185953956</v>
      </c>
      <c r="F35" s="6">
        <v>208102313</v>
      </c>
      <c r="G35" s="25">
        <v>208102313</v>
      </c>
      <c r="H35" s="26">
        <v>176006448</v>
      </c>
      <c r="I35" s="24">
        <v>183323784</v>
      </c>
      <c r="J35" s="6">
        <v>193223268</v>
      </c>
      <c r="K35" s="25">
        <v>203850547</v>
      </c>
    </row>
    <row r="36" spans="1:11" ht="13.5">
      <c r="A36" s="22" t="s">
        <v>39</v>
      </c>
      <c r="B36" s="6">
        <v>1606208814</v>
      </c>
      <c r="C36" s="6">
        <v>1882293112</v>
      </c>
      <c r="D36" s="23">
        <v>1772665373</v>
      </c>
      <c r="E36" s="24">
        <v>1999710614</v>
      </c>
      <c r="F36" s="6">
        <v>1999710614</v>
      </c>
      <c r="G36" s="25">
        <v>1999710614</v>
      </c>
      <c r="H36" s="26">
        <v>1766645146</v>
      </c>
      <c r="I36" s="24">
        <v>1923236099</v>
      </c>
      <c r="J36" s="6">
        <v>2027090848</v>
      </c>
      <c r="K36" s="25">
        <v>2138580844</v>
      </c>
    </row>
    <row r="37" spans="1:11" ht="13.5">
      <c r="A37" s="22" t="s">
        <v>40</v>
      </c>
      <c r="B37" s="6">
        <v>149716614</v>
      </c>
      <c r="C37" s="6">
        <v>112911911</v>
      </c>
      <c r="D37" s="23">
        <v>69712321</v>
      </c>
      <c r="E37" s="24">
        <v>36618435</v>
      </c>
      <c r="F37" s="6">
        <v>36618435</v>
      </c>
      <c r="G37" s="25">
        <v>36618435</v>
      </c>
      <c r="H37" s="26">
        <v>96324743</v>
      </c>
      <c r="I37" s="24">
        <v>44768571</v>
      </c>
      <c r="J37" s="6">
        <v>47186074</v>
      </c>
      <c r="K37" s="25">
        <v>49781308</v>
      </c>
    </row>
    <row r="38" spans="1:11" ht="13.5">
      <c r="A38" s="22" t="s">
        <v>41</v>
      </c>
      <c r="B38" s="6">
        <v>24291717</v>
      </c>
      <c r="C38" s="6">
        <v>22673173</v>
      </c>
      <c r="D38" s="23">
        <v>24025715</v>
      </c>
      <c r="E38" s="24">
        <v>16660296</v>
      </c>
      <c r="F38" s="6">
        <v>16660296</v>
      </c>
      <c r="G38" s="25">
        <v>16660296</v>
      </c>
      <c r="H38" s="26">
        <v>25047257</v>
      </c>
      <c r="I38" s="24">
        <v>1579500</v>
      </c>
      <c r="J38" s="6">
        <v>1664792</v>
      </c>
      <c r="K38" s="25">
        <v>1756355</v>
      </c>
    </row>
    <row r="39" spans="1:11" ht="13.5">
      <c r="A39" s="22" t="s">
        <v>42</v>
      </c>
      <c r="B39" s="6">
        <v>1580424955</v>
      </c>
      <c r="C39" s="6">
        <v>1944985949</v>
      </c>
      <c r="D39" s="23">
        <v>1856698510</v>
      </c>
      <c r="E39" s="24">
        <v>2132385839</v>
      </c>
      <c r="F39" s="6">
        <v>2154534195</v>
      </c>
      <c r="G39" s="25">
        <v>2154534195</v>
      </c>
      <c r="H39" s="26">
        <v>1821279594</v>
      </c>
      <c r="I39" s="24">
        <v>2060211812</v>
      </c>
      <c r="J39" s="6">
        <v>2171463249</v>
      </c>
      <c r="K39" s="25">
        <v>2290893728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135931252</v>
      </c>
      <c r="C42" s="6">
        <v>94603450</v>
      </c>
      <c r="D42" s="23">
        <v>307791898</v>
      </c>
      <c r="E42" s="24">
        <v>153681168</v>
      </c>
      <c r="F42" s="6">
        <v>157481416</v>
      </c>
      <c r="G42" s="25">
        <v>157481416</v>
      </c>
      <c r="H42" s="26">
        <v>186771489</v>
      </c>
      <c r="I42" s="24">
        <v>147818197</v>
      </c>
      <c r="J42" s="6">
        <v>169851959</v>
      </c>
      <c r="K42" s="25">
        <v>196515419</v>
      </c>
    </row>
    <row r="43" spans="1:11" ht="13.5">
      <c r="A43" s="22" t="s">
        <v>45</v>
      </c>
      <c r="B43" s="6">
        <v>-90702569</v>
      </c>
      <c r="C43" s="6">
        <v>-112211923</v>
      </c>
      <c r="D43" s="23">
        <v>-307038447</v>
      </c>
      <c r="E43" s="24">
        <v>-153363888</v>
      </c>
      <c r="F43" s="6">
        <v>-156325328</v>
      </c>
      <c r="G43" s="25">
        <v>-156325328</v>
      </c>
      <c r="H43" s="26">
        <v>-143087513</v>
      </c>
      <c r="I43" s="24">
        <v>-153982752</v>
      </c>
      <c r="J43" s="6">
        <v>-150457550</v>
      </c>
      <c r="K43" s="25">
        <v>-158448150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86440114</v>
      </c>
      <c r="C45" s="7">
        <v>68831678</v>
      </c>
      <c r="D45" s="64">
        <v>69585129</v>
      </c>
      <c r="E45" s="65">
        <v>54396111</v>
      </c>
      <c r="F45" s="7">
        <v>70742464</v>
      </c>
      <c r="G45" s="66">
        <v>70742464</v>
      </c>
      <c r="H45" s="67">
        <v>102873126</v>
      </c>
      <c r="I45" s="65">
        <v>59835446</v>
      </c>
      <c r="J45" s="7">
        <v>79229855</v>
      </c>
      <c r="K45" s="66">
        <v>117297124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86440151</v>
      </c>
      <c r="C48" s="6">
        <v>68831678</v>
      </c>
      <c r="D48" s="23">
        <v>69586376</v>
      </c>
      <c r="E48" s="24">
        <v>54396109</v>
      </c>
      <c r="F48" s="6">
        <v>76544466</v>
      </c>
      <c r="G48" s="25">
        <v>76544466</v>
      </c>
      <c r="H48" s="26">
        <v>59189151</v>
      </c>
      <c r="I48" s="24">
        <v>76051579</v>
      </c>
      <c r="J48" s="6">
        <v>80158364</v>
      </c>
      <c r="K48" s="25">
        <v>84567074</v>
      </c>
    </row>
    <row r="49" spans="1:11" ht="13.5">
      <c r="A49" s="22" t="s">
        <v>50</v>
      </c>
      <c r="B49" s="6">
        <f>+B75</f>
        <v>120195246.81938733</v>
      </c>
      <c r="C49" s="6">
        <f aca="true" t="shared" si="6" ref="C49:K49">+C75</f>
        <v>67423047.16495389</v>
      </c>
      <c r="D49" s="23">
        <f t="shared" si="6"/>
        <v>44478451.692449205</v>
      </c>
      <c r="E49" s="24">
        <f t="shared" si="6"/>
        <v>15723264.662444126</v>
      </c>
      <c r="F49" s="6">
        <f t="shared" si="6"/>
        <v>7943687.782550214</v>
      </c>
      <c r="G49" s="25">
        <f t="shared" si="6"/>
        <v>7943687.782550214</v>
      </c>
      <c r="H49" s="26">
        <f t="shared" si="6"/>
        <v>81003940.48646037</v>
      </c>
      <c r="I49" s="24">
        <f t="shared" si="6"/>
        <v>72067145.74471205</v>
      </c>
      <c r="J49" s="6">
        <f t="shared" si="6"/>
        <v>75958457.59669581</v>
      </c>
      <c r="K49" s="25">
        <f t="shared" si="6"/>
        <v>80136162.13043568</v>
      </c>
    </row>
    <row r="50" spans="1:11" ht="13.5">
      <c r="A50" s="34" t="s">
        <v>51</v>
      </c>
      <c r="B50" s="7">
        <f>+B48-B49</f>
        <v>-33755095.81938733</v>
      </c>
      <c r="C50" s="7">
        <f aca="true" t="shared" si="7" ref="C50:K50">+C48-C49</f>
        <v>1408630.8350461125</v>
      </c>
      <c r="D50" s="64">
        <f t="shared" si="7"/>
        <v>25107924.307550795</v>
      </c>
      <c r="E50" s="65">
        <f t="shared" si="7"/>
        <v>38672844.33755587</v>
      </c>
      <c r="F50" s="7">
        <f t="shared" si="7"/>
        <v>68600778.21744978</v>
      </c>
      <c r="G50" s="66">
        <f t="shared" si="7"/>
        <v>68600778.21744978</v>
      </c>
      <c r="H50" s="67">
        <f t="shared" si="7"/>
        <v>-21814789.486460373</v>
      </c>
      <c r="I50" s="65">
        <f t="shared" si="7"/>
        <v>3984433.2552879453</v>
      </c>
      <c r="J50" s="7">
        <f t="shared" si="7"/>
        <v>4199906.403304189</v>
      </c>
      <c r="K50" s="66">
        <f t="shared" si="7"/>
        <v>4430911.869564325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1882293112</v>
      </c>
      <c r="C53" s="6">
        <v>1772665375</v>
      </c>
      <c r="D53" s="23">
        <v>1999710614</v>
      </c>
      <c r="E53" s="24">
        <v>1999710614</v>
      </c>
      <c r="F53" s="6">
        <v>1955511964</v>
      </c>
      <c r="G53" s="25">
        <v>1955511964</v>
      </c>
      <c r="H53" s="26">
        <v>1832028580</v>
      </c>
      <c r="I53" s="24">
        <v>1923236105</v>
      </c>
      <c r="J53" s="6">
        <v>2027090854</v>
      </c>
      <c r="K53" s="25">
        <v>2138580850</v>
      </c>
    </row>
    <row r="54" spans="1:11" ht="13.5">
      <c r="A54" s="22" t="s">
        <v>94</v>
      </c>
      <c r="B54" s="6">
        <v>105262795</v>
      </c>
      <c r="C54" s="6">
        <v>143421995</v>
      </c>
      <c r="D54" s="23">
        <v>82552517</v>
      </c>
      <c r="E54" s="24">
        <v>171267937</v>
      </c>
      <c r="F54" s="6">
        <v>171267937</v>
      </c>
      <c r="G54" s="25">
        <v>171267937</v>
      </c>
      <c r="H54" s="26">
        <v>86176332</v>
      </c>
      <c r="I54" s="24">
        <v>180345137</v>
      </c>
      <c r="J54" s="6">
        <v>190083774</v>
      </c>
      <c r="K54" s="25">
        <v>200538383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32718179</v>
      </c>
      <c r="F55" s="6">
        <v>69931464</v>
      </c>
      <c r="G55" s="25">
        <v>69931464</v>
      </c>
      <c r="H55" s="26">
        <v>0</v>
      </c>
      <c r="I55" s="24">
        <v>95315088</v>
      </c>
      <c r="J55" s="6">
        <v>72935596</v>
      </c>
      <c r="K55" s="25">
        <v>85652355</v>
      </c>
    </row>
    <row r="56" spans="1:11" ht="13.5">
      <c r="A56" s="22" t="s">
        <v>55</v>
      </c>
      <c r="B56" s="6">
        <v>17850000</v>
      </c>
      <c r="C56" s="6">
        <v>1092153</v>
      </c>
      <c r="D56" s="23">
        <v>2704729</v>
      </c>
      <c r="E56" s="24">
        <v>29970626</v>
      </c>
      <c r="F56" s="6">
        <v>35319353</v>
      </c>
      <c r="G56" s="25">
        <v>35319353</v>
      </c>
      <c r="H56" s="26">
        <v>8044137</v>
      </c>
      <c r="I56" s="24">
        <v>36172922</v>
      </c>
      <c r="J56" s="6">
        <v>38126259</v>
      </c>
      <c r="K56" s="25">
        <v>40223204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41735381</v>
      </c>
      <c r="F59" s="6">
        <v>41735381</v>
      </c>
      <c r="G59" s="25">
        <v>41735381</v>
      </c>
      <c r="H59" s="26">
        <v>46584698</v>
      </c>
      <c r="I59" s="24">
        <v>46694475</v>
      </c>
      <c r="J59" s="6">
        <v>49215977</v>
      </c>
      <c r="K59" s="25">
        <v>51922856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0.4946564603016218</v>
      </c>
      <c r="C70" s="5">
        <f aca="true" t="shared" si="8" ref="C70:K70">IF(ISERROR(C71/C72),0,(C71/C72))</f>
        <v>1.0090656408560248</v>
      </c>
      <c r="D70" s="5">
        <f t="shared" si="8"/>
        <v>0.35757508273382893</v>
      </c>
      <c r="E70" s="5">
        <f t="shared" si="8"/>
        <v>0.16866427103278336</v>
      </c>
      <c r="F70" s="5">
        <f t="shared" si="8"/>
        <v>0.37379026017401235</v>
      </c>
      <c r="G70" s="5">
        <f t="shared" si="8"/>
        <v>0.37379026017401235</v>
      </c>
      <c r="H70" s="5">
        <f t="shared" si="8"/>
        <v>0.26718971691479526</v>
      </c>
      <c r="I70" s="5">
        <f t="shared" si="8"/>
        <v>0.18627348692545662</v>
      </c>
      <c r="J70" s="5">
        <f t="shared" si="8"/>
        <v>0.18627845776563717</v>
      </c>
      <c r="K70" s="5">
        <f t="shared" si="8"/>
        <v>0.18627862575646822</v>
      </c>
    </row>
    <row r="71" spans="1:11" ht="12.75" hidden="1">
      <c r="A71" s="1" t="s">
        <v>100</v>
      </c>
      <c r="B71" s="1">
        <f>+B83</f>
        <v>84561743</v>
      </c>
      <c r="C71" s="1">
        <f aca="true" t="shared" si="9" ref="C71:K71">+C83</f>
        <v>177808283</v>
      </c>
      <c r="D71" s="1">
        <f t="shared" si="9"/>
        <v>96017951</v>
      </c>
      <c r="E71" s="1">
        <f t="shared" si="9"/>
        <v>39741432</v>
      </c>
      <c r="F71" s="1">
        <f t="shared" si="9"/>
        <v>85870943</v>
      </c>
      <c r="G71" s="1">
        <f t="shared" si="9"/>
        <v>85870943</v>
      </c>
      <c r="H71" s="1">
        <f t="shared" si="9"/>
        <v>78409396</v>
      </c>
      <c r="I71" s="1">
        <f t="shared" si="9"/>
        <v>59109840</v>
      </c>
      <c r="J71" s="1">
        <f t="shared" si="9"/>
        <v>62303434</v>
      </c>
      <c r="K71" s="1">
        <f t="shared" si="9"/>
        <v>65730182</v>
      </c>
    </row>
    <row r="72" spans="1:11" ht="12.75" hidden="1">
      <c r="A72" s="1" t="s">
        <v>101</v>
      </c>
      <c r="B72" s="1">
        <f>+B77</f>
        <v>170950447</v>
      </c>
      <c r="C72" s="1">
        <f aca="true" t="shared" si="10" ref="C72:K72">+C77</f>
        <v>176210819</v>
      </c>
      <c r="D72" s="1">
        <f t="shared" si="10"/>
        <v>268525285</v>
      </c>
      <c r="E72" s="1">
        <f t="shared" si="10"/>
        <v>235624485</v>
      </c>
      <c r="F72" s="1">
        <f t="shared" si="10"/>
        <v>229730285</v>
      </c>
      <c r="G72" s="1">
        <f t="shared" si="10"/>
        <v>229730285</v>
      </c>
      <c r="H72" s="1">
        <f t="shared" si="10"/>
        <v>293459632</v>
      </c>
      <c r="I72" s="1">
        <f t="shared" si="10"/>
        <v>317328252</v>
      </c>
      <c r="J72" s="1">
        <f t="shared" si="10"/>
        <v>334463978</v>
      </c>
      <c r="K72" s="1">
        <f t="shared" si="10"/>
        <v>352859496</v>
      </c>
    </row>
    <row r="73" spans="1:11" ht="12.75" hidden="1">
      <c r="A73" s="1" t="s">
        <v>102</v>
      </c>
      <c r="B73" s="1">
        <f>+B74</f>
        <v>1411059.4999999963</v>
      </c>
      <c r="C73" s="1">
        <f aca="true" t="shared" si="11" ref="C73:K73">+(C78+C80+C81+C82)-(B78+B80+B81+B82)</f>
        <v>-11580486</v>
      </c>
      <c r="D73" s="1">
        <f t="shared" si="11"/>
        <v>20560777</v>
      </c>
      <c r="E73" s="1">
        <f t="shared" si="11"/>
        <v>-25247233</v>
      </c>
      <c r="F73" s="1">
        <f>+(F78+F80+F81+F82)-(D78+D80+D81+D82)</f>
        <v>-25247233</v>
      </c>
      <c r="G73" s="1">
        <f>+(G78+G80+G81+G82)-(D78+D80+D81+D82)</f>
        <v>-25247233</v>
      </c>
      <c r="H73" s="1">
        <f>+(H78+H80+H81+H82)-(D78+D80+D81+D82)</f>
        <v>-16646804</v>
      </c>
      <c r="I73" s="1">
        <f>+(I78+I80+I81+I82)-(E78+E80+E81+E82)</f>
        <v>21949020</v>
      </c>
      <c r="J73" s="1">
        <f t="shared" si="11"/>
        <v>3233243</v>
      </c>
      <c r="K73" s="1">
        <f t="shared" si="11"/>
        <v>3470945</v>
      </c>
    </row>
    <row r="74" spans="1:11" ht="12.75" hidden="1">
      <c r="A74" s="1" t="s">
        <v>103</v>
      </c>
      <c r="B74" s="1">
        <f>+TREND(C74:E74)</f>
        <v>1411059.4999999963</v>
      </c>
      <c r="C74" s="1">
        <f>+C73</f>
        <v>-11580486</v>
      </c>
      <c r="D74" s="1">
        <f aca="true" t="shared" si="12" ref="D74:K74">+D73</f>
        <v>20560777</v>
      </c>
      <c r="E74" s="1">
        <f t="shared" si="12"/>
        <v>-25247233</v>
      </c>
      <c r="F74" s="1">
        <f t="shared" si="12"/>
        <v>-25247233</v>
      </c>
      <c r="G74" s="1">
        <f t="shared" si="12"/>
        <v>-25247233</v>
      </c>
      <c r="H74" s="1">
        <f t="shared" si="12"/>
        <v>-16646804</v>
      </c>
      <c r="I74" s="1">
        <f t="shared" si="12"/>
        <v>21949020</v>
      </c>
      <c r="J74" s="1">
        <f t="shared" si="12"/>
        <v>3233243</v>
      </c>
      <c r="K74" s="1">
        <f t="shared" si="12"/>
        <v>3470945</v>
      </c>
    </row>
    <row r="75" spans="1:11" ht="12.75" hidden="1">
      <c r="A75" s="1" t="s">
        <v>104</v>
      </c>
      <c r="B75" s="1">
        <f>+B84-(((B80+B81+B78)*B70)-B79)</f>
        <v>120195246.81938733</v>
      </c>
      <c r="C75" s="1">
        <f aca="true" t="shared" si="13" ref="C75:K75">+C84-(((C80+C81+C78)*C70)-C79)</f>
        <v>67423047.16495389</v>
      </c>
      <c r="D75" s="1">
        <f t="shared" si="13"/>
        <v>44478451.692449205</v>
      </c>
      <c r="E75" s="1">
        <f t="shared" si="13"/>
        <v>15723264.662444126</v>
      </c>
      <c r="F75" s="1">
        <f t="shared" si="13"/>
        <v>7943687.782550214</v>
      </c>
      <c r="G75" s="1">
        <f t="shared" si="13"/>
        <v>7943687.782550214</v>
      </c>
      <c r="H75" s="1">
        <f t="shared" si="13"/>
        <v>81003940.48646037</v>
      </c>
      <c r="I75" s="1">
        <f t="shared" si="13"/>
        <v>72067145.74471205</v>
      </c>
      <c r="J75" s="1">
        <f t="shared" si="13"/>
        <v>75958457.59669581</v>
      </c>
      <c r="K75" s="1">
        <f t="shared" si="13"/>
        <v>80136162.13043568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170950447</v>
      </c>
      <c r="C77" s="3">
        <v>176210819</v>
      </c>
      <c r="D77" s="3">
        <v>268525285</v>
      </c>
      <c r="E77" s="3">
        <v>235624485</v>
      </c>
      <c r="F77" s="3">
        <v>229730285</v>
      </c>
      <c r="G77" s="3">
        <v>229730285</v>
      </c>
      <c r="H77" s="3">
        <v>293459632</v>
      </c>
      <c r="I77" s="3">
        <v>317328252</v>
      </c>
      <c r="J77" s="3">
        <v>334463978</v>
      </c>
      <c r="K77" s="3">
        <v>352859496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147002060</v>
      </c>
      <c r="C79" s="3">
        <v>110421658</v>
      </c>
      <c r="D79" s="3">
        <v>67067571</v>
      </c>
      <c r="E79" s="3">
        <v>22120000</v>
      </c>
      <c r="F79" s="3">
        <v>22120000</v>
      </c>
      <c r="G79" s="3">
        <v>22120000</v>
      </c>
      <c r="H79" s="3">
        <v>93435283</v>
      </c>
      <c r="I79" s="3">
        <v>30120246</v>
      </c>
      <c r="J79" s="3">
        <v>31746739</v>
      </c>
      <c r="K79" s="3">
        <v>33492810</v>
      </c>
    </row>
    <row r="80" spans="1:11" ht="12.75" hidden="1">
      <c r="A80" s="2" t="s">
        <v>67</v>
      </c>
      <c r="B80" s="3">
        <v>46041666</v>
      </c>
      <c r="C80" s="3">
        <v>23486744</v>
      </c>
      <c r="D80" s="3">
        <v>52458761</v>
      </c>
      <c r="E80" s="3">
        <v>37393847</v>
      </c>
      <c r="F80" s="3">
        <v>37393847</v>
      </c>
      <c r="G80" s="3">
        <v>37393847</v>
      </c>
      <c r="H80" s="3">
        <v>46138152</v>
      </c>
      <c r="I80" s="3">
        <v>46744417</v>
      </c>
      <c r="J80" s="3">
        <v>49268616</v>
      </c>
      <c r="K80" s="3">
        <v>51978389</v>
      </c>
    </row>
    <row r="81" spans="1:11" ht="12.75" hidden="1">
      <c r="A81" s="2" t="s">
        <v>68</v>
      </c>
      <c r="B81" s="3">
        <v>8151123</v>
      </c>
      <c r="C81" s="3">
        <v>19125559</v>
      </c>
      <c r="D81" s="3">
        <v>10714319</v>
      </c>
      <c r="E81" s="3">
        <v>532000</v>
      </c>
      <c r="F81" s="3">
        <v>532000</v>
      </c>
      <c r="G81" s="3">
        <v>532000</v>
      </c>
      <c r="H81" s="3">
        <v>388124</v>
      </c>
      <c r="I81" s="3">
        <v>13130450</v>
      </c>
      <c r="J81" s="3">
        <v>13839494</v>
      </c>
      <c r="K81" s="3">
        <v>14600666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84561743</v>
      </c>
      <c r="C83" s="3">
        <v>177808283</v>
      </c>
      <c r="D83" s="3">
        <v>96017951</v>
      </c>
      <c r="E83" s="3">
        <v>39741432</v>
      </c>
      <c r="F83" s="3">
        <v>85870943</v>
      </c>
      <c r="G83" s="3">
        <v>85870943</v>
      </c>
      <c r="H83" s="3">
        <v>78409396</v>
      </c>
      <c r="I83" s="3">
        <v>59109840</v>
      </c>
      <c r="J83" s="3">
        <v>62303434</v>
      </c>
      <c r="K83" s="3">
        <v>65730182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53100000</v>
      </c>
      <c r="J84" s="3">
        <v>55967400</v>
      </c>
      <c r="K84" s="3">
        <v>59045607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12616944</v>
      </c>
      <c r="C5" s="6">
        <v>19638513</v>
      </c>
      <c r="D5" s="23">
        <v>57693651</v>
      </c>
      <c r="E5" s="24">
        <v>18500000</v>
      </c>
      <c r="F5" s="6">
        <v>13500000</v>
      </c>
      <c r="G5" s="25">
        <v>13500000</v>
      </c>
      <c r="H5" s="26">
        <v>37568717</v>
      </c>
      <c r="I5" s="24">
        <v>13250000</v>
      </c>
      <c r="J5" s="6">
        <v>14244000</v>
      </c>
      <c r="K5" s="25">
        <v>15774000</v>
      </c>
    </row>
    <row r="6" spans="1:11" ht="13.5">
      <c r="A6" s="22" t="s">
        <v>18</v>
      </c>
      <c r="B6" s="6">
        <v>54339000</v>
      </c>
      <c r="C6" s="6">
        <v>42532586</v>
      </c>
      <c r="D6" s="23">
        <v>65432360</v>
      </c>
      <c r="E6" s="24">
        <v>40000000</v>
      </c>
      <c r="F6" s="6">
        <v>58004754</v>
      </c>
      <c r="G6" s="25">
        <v>58004754</v>
      </c>
      <c r="H6" s="26">
        <v>82645395</v>
      </c>
      <c r="I6" s="24">
        <v>45650000</v>
      </c>
      <c r="J6" s="6">
        <v>49074000</v>
      </c>
      <c r="K6" s="25">
        <v>54350000</v>
      </c>
    </row>
    <row r="7" spans="1:11" ht="13.5">
      <c r="A7" s="22" t="s">
        <v>19</v>
      </c>
      <c r="B7" s="6">
        <v>6938705</v>
      </c>
      <c r="C7" s="6">
        <v>5959833</v>
      </c>
      <c r="D7" s="23">
        <v>3940080</v>
      </c>
      <c r="E7" s="24">
        <v>5500000</v>
      </c>
      <c r="F7" s="6">
        <v>9750000</v>
      </c>
      <c r="G7" s="25">
        <v>9750000</v>
      </c>
      <c r="H7" s="26">
        <v>3560323</v>
      </c>
      <c r="I7" s="24">
        <v>3750000</v>
      </c>
      <c r="J7" s="6">
        <v>4031250</v>
      </c>
      <c r="K7" s="25">
        <v>4464609</v>
      </c>
    </row>
    <row r="8" spans="1:11" ht="13.5">
      <c r="A8" s="22" t="s">
        <v>20</v>
      </c>
      <c r="B8" s="6">
        <v>281065020</v>
      </c>
      <c r="C8" s="6">
        <v>338595580</v>
      </c>
      <c r="D8" s="23">
        <v>427702802</v>
      </c>
      <c r="E8" s="24">
        <v>465845000</v>
      </c>
      <c r="F8" s="6">
        <v>335974000</v>
      </c>
      <c r="G8" s="25">
        <v>335974000</v>
      </c>
      <c r="H8" s="26">
        <v>372845799</v>
      </c>
      <c r="I8" s="24">
        <v>351967000</v>
      </c>
      <c r="J8" s="6">
        <v>369930000</v>
      </c>
      <c r="K8" s="25">
        <v>383298000</v>
      </c>
    </row>
    <row r="9" spans="1:11" ht="13.5">
      <c r="A9" s="22" t="s">
        <v>21</v>
      </c>
      <c r="B9" s="6">
        <v>58310175</v>
      </c>
      <c r="C9" s="6">
        <v>57110243</v>
      </c>
      <c r="D9" s="23">
        <v>67096788</v>
      </c>
      <c r="E9" s="24">
        <v>20500000</v>
      </c>
      <c r="F9" s="6">
        <v>16505000</v>
      </c>
      <c r="G9" s="25">
        <v>16505000</v>
      </c>
      <c r="H9" s="26">
        <v>38539283</v>
      </c>
      <c r="I9" s="24">
        <v>59450000</v>
      </c>
      <c r="J9" s="6">
        <v>63748000</v>
      </c>
      <c r="K9" s="25">
        <v>70600207</v>
      </c>
    </row>
    <row r="10" spans="1:11" ht="25.5">
      <c r="A10" s="27" t="s">
        <v>93</v>
      </c>
      <c r="B10" s="28">
        <f>SUM(B5:B9)</f>
        <v>413269844</v>
      </c>
      <c r="C10" s="29">
        <f aca="true" t="shared" si="0" ref="C10:K10">SUM(C5:C9)</f>
        <v>463836755</v>
      </c>
      <c r="D10" s="30">
        <f t="shared" si="0"/>
        <v>621865681</v>
      </c>
      <c r="E10" s="28">
        <f t="shared" si="0"/>
        <v>550345000</v>
      </c>
      <c r="F10" s="29">
        <f t="shared" si="0"/>
        <v>433733754</v>
      </c>
      <c r="G10" s="31">
        <f t="shared" si="0"/>
        <v>433733754</v>
      </c>
      <c r="H10" s="32">
        <f t="shared" si="0"/>
        <v>535159517</v>
      </c>
      <c r="I10" s="28">
        <f t="shared" si="0"/>
        <v>474067000</v>
      </c>
      <c r="J10" s="29">
        <f t="shared" si="0"/>
        <v>501027250</v>
      </c>
      <c r="K10" s="31">
        <f t="shared" si="0"/>
        <v>528486816</v>
      </c>
    </row>
    <row r="11" spans="1:11" ht="13.5">
      <c r="A11" s="22" t="s">
        <v>22</v>
      </c>
      <c r="B11" s="6">
        <v>138994040</v>
      </c>
      <c r="C11" s="6">
        <v>161644700</v>
      </c>
      <c r="D11" s="23">
        <v>165426349</v>
      </c>
      <c r="E11" s="24">
        <v>179997413</v>
      </c>
      <c r="F11" s="6">
        <v>184709607</v>
      </c>
      <c r="G11" s="25">
        <v>184709607</v>
      </c>
      <c r="H11" s="26">
        <v>195082332</v>
      </c>
      <c r="I11" s="24">
        <v>197639280</v>
      </c>
      <c r="J11" s="6">
        <v>209499000</v>
      </c>
      <c r="K11" s="25">
        <v>222068000</v>
      </c>
    </row>
    <row r="12" spans="1:11" ht="13.5">
      <c r="A12" s="22" t="s">
        <v>23</v>
      </c>
      <c r="B12" s="6">
        <v>21019089</v>
      </c>
      <c r="C12" s="6">
        <v>20856106</v>
      </c>
      <c r="D12" s="23">
        <v>21204997</v>
      </c>
      <c r="E12" s="24">
        <v>20000000</v>
      </c>
      <c r="F12" s="6">
        <v>21200000</v>
      </c>
      <c r="G12" s="25">
        <v>21200000</v>
      </c>
      <c r="H12" s="26">
        <v>22174487</v>
      </c>
      <c r="I12" s="24">
        <v>22200000</v>
      </c>
      <c r="J12" s="6">
        <v>23532000</v>
      </c>
      <c r="K12" s="25">
        <v>24943920</v>
      </c>
    </row>
    <row r="13" spans="1:11" ht="13.5">
      <c r="A13" s="22" t="s">
        <v>94</v>
      </c>
      <c r="B13" s="6">
        <v>56309447</v>
      </c>
      <c r="C13" s="6">
        <v>35294416</v>
      </c>
      <c r="D13" s="23">
        <v>54392876</v>
      </c>
      <c r="E13" s="24">
        <v>150000000</v>
      </c>
      <c r="F13" s="6">
        <v>150000000</v>
      </c>
      <c r="G13" s="25">
        <v>150000000</v>
      </c>
      <c r="H13" s="26">
        <v>55447617</v>
      </c>
      <c r="I13" s="24">
        <v>150000000</v>
      </c>
      <c r="J13" s="6">
        <v>150000000</v>
      </c>
      <c r="K13" s="25">
        <v>150000000</v>
      </c>
    </row>
    <row r="14" spans="1:11" ht="13.5">
      <c r="A14" s="22" t="s">
        <v>24</v>
      </c>
      <c r="B14" s="6">
        <v>1691356</v>
      </c>
      <c r="C14" s="6">
        <v>1567545</v>
      </c>
      <c r="D14" s="23">
        <v>1602837</v>
      </c>
      <c r="E14" s="24">
        <v>0</v>
      </c>
      <c r="F14" s="6">
        <v>0</v>
      </c>
      <c r="G14" s="25">
        <v>0</v>
      </c>
      <c r="H14" s="26">
        <v>2805584</v>
      </c>
      <c r="I14" s="24">
        <v>300000</v>
      </c>
      <c r="J14" s="6">
        <v>318000</v>
      </c>
      <c r="K14" s="25">
        <v>338000</v>
      </c>
    </row>
    <row r="15" spans="1:11" ht="13.5">
      <c r="A15" s="22" t="s">
        <v>25</v>
      </c>
      <c r="B15" s="6">
        <v>40982235</v>
      </c>
      <c r="C15" s="6">
        <v>41354630</v>
      </c>
      <c r="D15" s="23">
        <v>60258540</v>
      </c>
      <c r="E15" s="24">
        <v>52210000</v>
      </c>
      <c r="F15" s="6">
        <v>43320000</v>
      </c>
      <c r="G15" s="25">
        <v>43320000</v>
      </c>
      <c r="H15" s="26">
        <v>0</v>
      </c>
      <c r="I15" s="24">
        <v>45410000</v>
      </c>
      <c r="J15" s="6">
        <v>50255000</v>
      </c>
      <c r="K15" s="25">
        <v>53270076</v>
      </c>
    </row>
    <row r="16" spans="1:11" ht="13.5">
      <c r="A16" s="33" t="s">
        <v>26</v>
      </c>
      <c r="B16" s="6">
        <v>1062606</v>
      </c>
      <c r="C16" s="6">
        <v>2149030</v>
      </c>
      <c r="D16" s="23">
        <v>1961057</v>
      </c>
      <c r="E16" s="24">
        <v>0</v>
      </c>
      <c r="F16" s="6">
        <v>9980550</v>
      </c>
      <c r="G16" s="25">
        <v>9980550</v>
      </c>
      <c r="H16" s="26">
        <v>0</v>
      </c>
      <c r="I16" s="24">
        <v>15000000</v>
      </c>
      <c r="J16" s="6">
        <v>15900000</v>
      </c>
      <c r="K16" s="25">
        <v>16854000</v>
      </c>
    </row>
    <row r="17" spans="1:11" ht="13.5">
      <c r="A17" s="22" t="s">
        <v>27</v>
      </c>
      <c r="B17" s="6">
        <v>202940529</v>
      </c>
      <c r="C17" s="6">
        <v>357197746</v>
      </c>
      <c r="D17" s="23">
        <v>251567136</v>
      </c>
      <c r="E17" s="24">
        <v>216096000</v>
      </c>
      <c r="F17" s="6">
        <v>220387147</v>
      </c>
      <c r="G17" s="25">
        <v>220387147</v>
      </c>
      <c r="H17" s="26">
        <v>337875305</v>
      </c>
      <c r="I17" s="24">
        <v>233067720</v>
      </c>
      <c r="J17" s="6">
        <v>246801000</v>
      </c>
      <c r="K17" s="25">
        <v>259240004</v>
      </c>
    </row>
    <row r="18" spans="1:11" ht="13.5">
      <c r="A18" s="34" t="s">
        <v>28</v>
      </c>
      <c r="B18" s="35">
        <f>SUM(B11:B17)</f>
        <v>462999302</v>
      </c>
      <c r="C18" s="36">
        <f aca="true" t="shared" si="1" ref="C18:K18">SUM(C11:C17)</f>
        <v>620064173</v>
      </c>
      <c r="D18" s="37">
        <f t="shared" si="1"/>
        <v>556413792</v>
      </c>
      <c r="E18" s="35">
        <f t="shared" si="1"/>
        <v>618303413</v>
      </c>
      <c r="F18" s="36">
        <f t="shared" si="1"/>
        <v>629597304</v>
      </c>
      <c r="G18" s="38">
        <f t="shared" si="1"/>
        <v>629597304</v>
      </c>
      <c r="H18" s="39">
        <f t="shared" si="1"/>
        <v>613385325</v>
      </c>
      <c r="I18" s="35">
        <f t="shared" si="1"/>
        <v>663617000</v>
      </c>
      <c r="J18" s="36">
        <f t="shared" si="1"/>
        <v>696305000</v>
      </c>
      <c r="K18" s="38">
        <f t="shared" si="1"/>
        <v>726714000</v>
      </c>
    </row>
    <row r="19" spans="1:11" ht="13.5">
      <c r="A19" s="34" t="s">
        <v>29</v>
      </c>
      <c r="B19" s="40">
        <f>+B10-B18</f>
        <v>-49729458</v>
      </c>
      <c r="C19" s="41">
        <f aca="true" t="shared" si="2" ref="C19:K19">+C10-C18</f>
        <v>-156227418</v>
      </c>
      <c r="D19" s="42">
        <f t="shared" si="2"/>
        <v>65451889</v>
      </c>
      <c r="E19" s="40">
        <f t="shared" si="2"/>
        <v>-67958413</v>
      </c>
      <c r="F19" s="41">
        <f t="shared" si="2"/>
        <v>-195863550</v>
      </c>
      <c r="G19" s="43">
        <f t="shared" si="2"/>
        <v>-195863550</v>
      </c>
      <c r="H19" s="44">
        <f t="shared" si="2"/>
        <v>-78225808</v>
      </c>
      <c r="I19" s="40">
        <f t="shared" si="2"/>
        <v>-189550000</v>
      </c>
      <c r="J19" s="41">
        <f t="shared" si="2"/>
        <v>-195277750</v>
      </c>
      <c r="K19" s="43">
        <f t="shared" si="2"/>
        <v>-198227184</v>
      </c>
    </row>
    <row r="20" spans="1:11" ht="13.5">
      <c r="A20" s="22" t="s">
        <v>30</v>
      </c>
      <c r="B20" s="24">
        <v>146875000</v>
      </c>
      <c r="C20" s="6">
        <v>131371598</v>
      </c>
      <c r="D20" s="23">
        <v>0</v>
      </c>
      <c r="E20" s="24">
        <v>121002000</v>
      </c>
      <c r="F20" s="6">
        <v>127371000</v>
      </c>
      <c r="G20" s="25">
        <v>127371000</v>
      </c>
      <c r="H20" s="26">
        <v>132557694</v>
      </c>
      <c r="I20" s="24">
        <v>122491000</v>
      </c>
      <c r="J20" s="6">
        <v>125111000</v>
      </c>
      <c r="K20" s="25">
        <v>132361000</v>
      </c>
    </row>
    <row r="21" spans="1:11" ht="13.5">
      <c r="A21" s="22" t="s">
        <v>95</v>
      </c>
      <c r="B21" s="45">
        <v>0</v>
      </c>
      <c r="C21" s="46">
        <v>0</v>
      </c>
      <c r="D21" s="47">
        <v>170000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97145542</v>
      </c>
      <c r="C22" s="52">
        <f aca="true" t="shared" si="3" ref="C22:K22">SUM(C19:C21)</f>
        <v>-24855820</v>
      </c>
      <c r="D22" s="53">
        <f t="shared" si="3"/>
        <v>65621889</v>
      </c>
      <c r="E22" s="51">
        <f t="shared" si="3"/>
        <v>53043587</v>
      </c>
      <c r="F22" s="52">
        <f t="shared" si="3"/>
        <v>-68492550</v>
      </c>
      <c r="G22" s="54">
        <f t="shared" si="3"/>
        <v>-68492550</v>
      </c>
      <c r="H22" s="55">
        <f t="shared" si="3"/>
        <v>54331886</v>
      </c>
      <c r="I22" s="51">
        <f t="shared" si="3"/>
        <v>-67059000</v>
      </c>
      <c r="J22" s="52">
        <f t="shared" si="3"/>
        <v>-70166750</v>
      </c>
      <c r="K22" s="54">
        <f t="shared" si="3"/>
        <v>-65866184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97145542</v>
      </c>
      <c r="C24" s="41">
        <f aca="true" t="shared" si="4" ref="C24:K24">SUM(C22:C23)</f>
        <v>-24855820</v>
      </c>
      <c r="D24" s="42">
        <f t="shared" si="4"/>
        <v>65621889</v>
      </c>
      <c r="E24" s="40">
        <f t="shared" si="4"/>
        <v>53043587</v>
      </c>
      <c r="F24" s="41">
        <f t="shared" si="4"/>
        <v>-68492550</v>
      </c>
      <c r="G24" s="43">
        <f t="shared" si="4"/>
        <v>-68492550</v>
      </c>
      <c r="H24" s="44">
        <f t="shared" si="4"/>
        <v>54331886</v>
      </c>
      <c r="I24" s="40">
        <f t="shared" si="4"/>
        <v>-67059000</v>
      </c>
      <c r="J24" s="41">
        <f t="shared" si="4"/>
        <v>-70166750</v>
      </c>
      <c r="K24" s="43">
        <f t="shared" si="4"/>
        <v>-65866184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156818213</v>
      </c>
      <c r="C27" s="7">
        <v>143909967</v>
      </c>
      <c r="D27" s="64">
        <v>115457756</v>
      </c>
      <c r="E27" s="65">
        <v>121003000</v>
      </c>
      <c r="F27" s="7">
        <v>121002450</v>
      </c>
      <c r="G27" s="66">
        <v>121002450</v>
      </c>
      <c r="H27" s="67">
        <v>1900204840</v>
      </c>
      <c r="I27" s="65">
        <v>126091000</v>
      </c>
      <c r="J27" s="7">
        <v>124723896</v>
      </c>
      <c r="K27" s="66">
        <v>131667048</v>
      </c>
    </row>
    <row r="28" spans="1:11" ht="13.5">
      <c r="A28" s="68" t="s">
        <v>30</v>
      </c>
      <c r="B28" s="6">
        <v>140254402</v>
      </c>
      <c r="C28" s="6">
        <v>131971598</v>
      </c>
      <c r="D28" s="23">
        <v>115031866</v>
      </c>
      <c r="E28" s="24">
        <v>121003000</v>
      </c>
      <c r="F28" s="6">
        <v>121002450</v>
      </c>
      <c r="G28" s="25">
        <v>121002450</v>
      </c>
      <c r="H28" s="26">
        <v>132371000</v>
      </c>
      <c r="I28" s="24">
        <v>118391000</v>
      </c>
      <c r="J28" s="6">
        <v>120723896</v>
      </c>
      <c r="K28" s="25">
        <v>127667048</v>
      </c>
    </row>
    <row r="29" spans="1:11" ht="13.5">
      <c r="A29" s="22" t="s">
        <v>98</v>
      </c>
      <c r="B29" s="6">
        <v>0</v>
      </c>
      <c r="C29" s="6">
        <v>0</v>
      </c>
      <c r="D29" s="23">
        <v>425890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16563811</v>
      </c>
      <c r="C31" s="6">
        <v>11938369</v>
      </c>
      <c r="D31" s="23">
        <v>0</v>
      </c>
      <c r="E31" s="24">
        <v>0</v>
      </c>
      <c r="F31" s="6">
        <v>0</v>
      </c>
      <c r="G31" s="25">
        <v>0</v>
      </c>
      <c r="H31" s="26">
        <v>1767833840</v>
      </c>
      <c r="I31" s="24">
        <v>7700000</v>
      </c>
      <c r="J31" s="6">
        <v>4000000</v>
      </c>
      <c r="K31" s="25">
        <v>4000000</v>
      </c>
    </row>
    <row r="32" spans="1:11" ht="13.5">
      <c r="A32" s="34" t="s">
        <v>36</v>
      </c>
      <c r="B32" s="7">
        <f>SUM(B28:B31)</f>
        <v>156818213</v>
      </c>
      <c r="C32" s="7">
        <f aca="true" t="shared" si="5" ref="C32:K32">SUM(C28:C31)</f>
        <v>143909967</v>
      </c>
      <c r="D32" s="64">
        <f t="shared" si="5"/>
        <v>115457756</v>
      </c>
      <c r="E32" s="65">
        <f t="shared" si="5"/>
        <v>121003000</v>
      </c>
      <c r="F32" s="7">
        <f t="shared" si="5"/>
        <v>121002450</v>
      </c>
      <c r="G32" s="66">
        <f t="shared" si="5"/>
        <v>121002450</v>
      </c>
      <c r="H32" s="67">
        <f t="shared" si="5"/>
        <v>1900204840</v>
      </c>
      <c r="I32" s="65">
        <f t="shared" si="5"/>
        <v>126091000</v>
      </c>
      <c r="J32" s="7">
        <f t="shared" si="5"/>
        <v>124723896</v>
      </c>
      <c r="K32" s="66">
        <f t="shared" si="5"/>
        <v>131667048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132675428</v>
      </c>
      <c r="C35" s="6">
        <v>64965852</v>
      </c>
      <c r="D35" s="23">
        <v>101810391</v>
      </c>
      <c r="E35" s="24">
        <v>47106937</v>
      </c>
      <c r="F35" s="6">
        <v>112978168</v>
      </c>
      <c r="G35" s="25">
        <v>112978168</v>
      </c>
      <c r="H35" s="26">
        <v>102240627</v>
      </c>
      <c r="I35" s="24">
        <v>61500000</v>
      </c>
      <c r="J35" s="6">
        <v>26875000</v>
      </c>
      <c r="K35" s="25">
        <v>28890000</v>
      </c>
    </row>
    <row r="36" spans="1:11" ht="13.5">
      <c r="A36" s="22" t="s">
        <v>39</v>
      </c>
      <c r="B36" s="6">
        <v>1455995960</v>
      </c>
      <c r="C36" s="6">
        <v>1822992483</v>
      </c>
      <c r="D36" s="23">
        <v>1884057363</v>
      </c>
      <c r="E36" s="24">
        <v>1910377090</v>
      </c>
      <c r="F36" s="6">
        <v>1910377582</v>
      </c>
      <c r="G36" s="25">
        <v>1910377582</v>
      </c>
      <c r="H36" s="26">
        <v>1900608733</v>
      </c>
      <c r="I36" s="24">
        <v>2000654170</v>
      </c>
      <c r="J36" s="6">
        <v>2150692170</v>
      </c>
      <c r="K36" s="25">
        <v>2311982170</v>
      </c>
    </row>
    <row r="37" spans="1:11" ht="13.5">
      <c r="A37" s="22" t="s">
        <v>40</v>
      </c>
      <c r="B37" s="6">
        <v>85188034</v>
      </c>
      <c r="C37" s="6">
        <v>89859511</v>
      </c>
      <c r="D37" s="23">
        <v>120966420</v>
      </c>
      <c r="E37" s="24">
        <v>84951681</v>
      </c>
      <c r="F37" s="6">
        <v>84951918</v>
      </c>
      <c r="G37" s="25">
        <v>84951918</v>
      </c>
      <c r="H37" s="26">
        <v>137260397</v>
      </c>
      <c r="I37" s="24">
        <v>3500000</v>
      </c>
      <c r="J37" s="6">
        <v>3763000</v>
      </c>
      <c r="K37" s="25">
        <v>4045000</v>
      </c>
    </row>
    <row r="38" spans="1:11" ht="13.5">
      <c r="A38" s="22" t="s">
        <v>41</v>
      </c>
      <c r="B38" s="6">
        <v>25879084</v>
      </c>
      <c r="C38" s="6">
        <v>26763933</v>
      </c>
      <c r="D38" s="23">
        <v>28284551</v>
      </c>
      <c r="E38" s="24">
        <v>43437140</v>
      </c>
      <c r="F38" s="6">
        <v>43437000</v>
      </c>
      <c r="G38" s="25">
        <v>43437000</v>
      </c>
      <c r="H38" s="26">
        <v>33081139</v>
      </c>
      <c r="I38" s="24">
        <v>20000000</v>
      </c>
      <c r="J38" s="6">
        <v>21500000</v>
      </c>
      <c r="K38" s="25">
        <v>23113000</v>
      </c>
    </row>
    <row r="39" spans="1:11" ht="13.5">
      <c r="A39" s="22" t="s">
        <v>42</v>
      </c>
      <c r="B39" s="6">
        <v>1477604270</v>
      </c>
      <c r="C39" s="6">
        <v>1771334891</v>
      </c>
      <c r="D39" s="23">
        <v>1836616783</v>
      </c>
      <c r="E39" s="24">
        <v>1829095206</v>
      </c>
      <c r="F39" s="6">
        <v>1894966832</v>
      </c>
      <c r="G39" s="25">
        <v>1894966832</v>
      </c>
      <c r="H39" s="26">
        <v>1832507824</v>
      </c>
      <c r="I39" s="24">
        <v>2038654170</v>
      </c>
      <c r="J39" s="6">
        <v>2152304170</v>
      </c>
      <c r="K39" s="25">
        <v>2313714170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88056322</v>
      </c>
      <c r="C42" s="6">
        <v>136079748</v>
      </c>
      <c r="D42" s="23">
        <v>104164829</v>
      </c>
      <c r="E42" s="24">
        <v>121536993</v>
      </c>
      <c r="F42" s="6">
        <v>128007012</v>
      </c>
      <c r="G42" s="25">
        <v>128007012</v>
      </c>
      <c r="H42" s="26">
        <v>98240673</v>
      </c>
      <c r="I42" s="24">
        <v>122436020</v>
      </c>
      <c r="J42" s="6">
        <v>-41312375</v>
      </c>
      <c r="K42" s="25">
        <v>47746391</v>
      </c>
    </row>
    <row r="43" spans="1:11" ht="13.5">
      <c r="A43" s="22" t="s">
        <v>45</v>
      </c>
      <c r="B43" s="6">
        <v>-122468228</v>
      </c>
      <c r="C43" s="6">
        <v>-144130317</v>
      </c>
      <c r="D43" s="23">
        <v>-100603976</v>
      </c>
      <c r="E43" s="24">
        <v>-121002000</v>
      </c>
      <c r="F43" s="6">
        <v>-121002000</v>
      </c>
      <c r="G43" s="25">
        <v>-121002000</v>
      </c>
      <c r="H43" s="26">
        <v>-96961400</v>
      </c>
      <c r="I43" s="24">
        <v>-126090996</v>
      </c>
      <c r="J43" s="6">
        <v>-125111000</v>
      </c>
      <c r="K43" s="25">
        <v>-132361000</v>
      </c>
    </row>
    <row r="44" spans="1:11" ht="13.5">
      <c r="A44" s="22" t="s">
        <v>46</v>
      </c>
      <c r="B44" s="6">
        <v>-2655035</v>
      </c>
      <c r="C44" s="6">
        <v>-4571733</v>
      </c>
      <c r="D44" s="23">
        <v>-3942143</v>
      </c>
      <c r="E44" s="24">
        <v>0</v>
      </c>
      <c r="F44" s="6">
        <v>0</v>
      </c>
      <c r="G44" s="25">
        <v>0</v>
      </c>
      <c r="H44" s="26">
        <v>-2776021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15510280</v>
      </c>
      <c r="C45" s="7">
        <v>2887978</v>
      </c>
      <c r="D45" s="64">
        <v>2506658</v>
      </c>
      <c r="E45" s="65">
        <v>3534993</v>
      </c>
      <c r="F45" s="7">
        <v>13540012</v>
      </c>
      <c r="G45" s="66">
        <v>13540012</v>
      </c>
      <c r="H45" s="67">
        <v>1009910</v>
      </c>
      <c r="I45" s="65">
        <v>22107024</v>
      </c>
      <c r="J45" s="7">
        <v>-144316351</v>
      </c>
      <c r="K45" s="66">
        <v>-228930960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16849434</v>
      </c>
      <c r="C48" s="6">
        <v>2887948</v>
      </c>
      <c r="D48" s="23">
        <v>4217413</v>
      </c>
      <c r="E48" s="24">
        <v>5000000</v>
      </c>
      <c r="F48" s="6">
        <v>70871231</v>
      </c>
      <c r="G48" s="25">
        <v>70871231</v>
      </c>
      <c r="H48" s="26">
        <v>1009910</v>
      </c>
      <c r="I48" s="24">
        <v>6654170</v>
      </c>
      <c r="J48" s="6">
        <v>5529170</v>
      </c>
      <c r="K48" s="25">
        <v>5932170</v>
      </c>
    </row>
    <row r="49" spans="1:11" ht="13.5">
      <c r="A49" s="22" t="s">
        <v>50</v>
      </c>
      <c r="B49" s="6">
        <f>+B75</f>
        <v>19403262.5434717</v>
      </c>
      <c r="C49" s="6">
        <f aca="true" t="shared" si="6" ref="C49:K49">+C75</f>
        <v>57478039.23337637</v>
      </c>
      <c r="D49" s="23">
        <f t="shared" si="6"/>
        <v>84034634.61731842</v>
      </c>
      <c r="E49" s="24">
        <f t="shared" si="6"/>
        <v>55774703.95893797</v>
      </c>
      <c r="F49" s="6">
        <f t="shared" si="6"/>
        <v>40619489.7704699</v>
      </c>
      <c r="G49" s="25">
        <f t="shared" si="6"/>
        <v>40619489.7704699</v>
      </c>
      <c r="H49" s="26">
        <f t="shared" si="6"/>
        <v>92924051.92358592</v>
      </c>
      <c r="I49" s="24">
        <f t="shared" si="6"/>
        <v>-45775254.75285171</v>
      </c>
      <c r="J49" s="6">
        <f t="shared" si="6"/>
        <v>-10251997.362591093</v>
      </c>
      <c r="K49" s="25">
        <f t="shared" si="6"/>
        <v>-22824366.8087467</v>
      </c>
    </row>
    <row r="50" spans="1:11" ht="13.5">
      <c r="A50" s="34" t="s">
        <v>51</v>
      </c>
      <c r="B50" s="7">
        <f>+B48-B49</f>
        <v>-2553828.5434717014</v>
      </c>
      <c r="C50" s="7">
        <f aca="true" t="shared" si="7" ref="C50:K50">+C48-C49</f>
        <v>-54590091.23337637</v>
      </c>
      <c r="D50" s="64">
        <f t="shared" si="7"/>
        <v>-79817221.61731842</v>
      </c>
      <c r="E50" s="65">
        <f t="shared" si="7"/>
        <v>-50774703.95893797</v>
      </c>
      <c r="F50" s="7">
        <f t="shared" si="7"/>
        <v>30251741.229530104</v>
      </c>
      <c r="G50" s="66">
        <f t="shared" si="7"/>
        <v>30251741.229530104</v>
      </c>
      <c r="H50" s="67">
        <f t="shared" si="7"/>
        <v>-91914141.92358592</v>
      </c>
      <c r="I50" s="65">
        <f t="shared" si="7"/>
        <v>52429424.75285171</v>
      </c>
      <c r="J50" s="7">
        <f t="shared" si="7"/>
        <v>15781167.362591093</v>
      </c>
      <c r="K50" s="66">
        <f t="shared" si="7"/>
        <v>28756536.8087467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1454979370</v>
      </c>
      <c r="C53" s="6">
        <v>143909968</v>
      </c>
      <c r="D53" s="23">
        <v>1999515159</v>
      </c>
      <c r="E53" s="24">
        <v>251005450</v>
      </c>
      <c r="F53" s="6">
        <v>251004900</v>
      </c>
      <c r="G53" s="25">
        <v>251004900</v>
      </c>
      <c r="H53" s="26">
        <v>3800409680</v>
      </c>
      <c r="I53" s="24">
        <v>364957000</v>
      </c>
      <c r="J53" s="6">
        <v>475780976</v>
      </c>
      <c r="K53" s="25">
        <v>597648048</v>
      </c>
    </row>
    <row r="54" spans="1:11" ht="13.5">
      <c r="A54" s="22" t="s">
        <v>94</v>
      </c>
      <c r="B54" s="6">
        <v>56309447</v>
      </c>
      <c r="C54" s="6">
        <v>35294416</v>
      </c>
      <c r="D54" s="23">
        <v>54392876</v>
      </c>
      <c r="E54" s="24">
        <v>150000000</v>
      </c>
      <c r="F54" s="6">
        <v>150000000</v>
      </c>
      <c r="G54" s="25">
        <v>150000000</v>
      </c>
      <c r="H54" s="26">
        <v>55447617</v>
      </c>
      <c r="I54" s="24">
        <v>150000000</v>
      </c>
      <c r="J54" s="6">
        <v>150000000</v>
      </c>
      <c r="K54" s="25">
        <v>150000000</v>
      </c>
    </row>
    <row r="55" spans="1:11" ht="13.5">
      <c r="A55" s="22" t="s">
        <v>54</v>
      </c>
      <c r="B55" s="6">
        <v>0</v>
      </c>
      <c r="C55" s="6">
        <v>781769</v>
      </c>
      <c r="D55" s="23">
        <v>0</v>
      </c>
      <c r="E55" s="24">
        <v>121003000</v>
      </c>
      <c r="F55" s="6">
        <v>87025956</v>
      </c>
      <c r="G55" s="25">
        <v>87025956</v>
      </c>
      <c r="H55" s="26">
        <v>0</v>
      </c>
      <c r="I55" s="24">
        <v>104091000</v>
      </c>
      <c r="J55" s="6">
        <v>80903896</v>
      </c>
      <c r="K55" s="25">
        <v>96218048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42750000</v>
      </c>
      <c r="F56" s="6">
        <v>0</v>
      </c>
      <c r="G56" s="25">
        <v>0</v>
      </c>
      <c r="H56" s="26">
        <v>0</v>
      </c>
      <c r="I56" s="24">
        <v>45410000</v>
      </c>
      <c r="J56" s="6">
        <v>50254800</v>
      </c>
      <c r="K56" s="25">
        <v>53269028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1697012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20000000</v>
      </c>
      <c r="J60" s="6">
        <v>21500000</v>
      </c>
      <c r="K60" s="25">
        <v>23811250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13864</v>
      </c>
      <c r="C62" s="92">
        <v>13864</v>
      </c>
      <c r="D62" s="93">
        <v>13864</v>
      </c>
      <c r="E62" s="91">
        <v>13864</v>
      </c>
      <c r="F62" s="92">
        <v>13864</v>
      </c>
      <c r="G62" s="93">
        <v>13864</v>
      </c>
      <c r="H62" s="94">
        <v>13864</v>
      </c>
      <c r="I62" s="91">
        <v>13864</v>
      </c>
      <c r="J62" s="92">
        <v>13864</v>
      </c>
      <c r="K62" s="93">
        <v>13864</v>
      </c>
    </row>
    <row r="63" spans="1:11" ht="13.5">
      <c r="A63" s="90" t="s">
        <v>61</v>
      </c>
      <c r="B63" s="91">
        <v>374</v>
      </c>
      <c r="C63" s="92">
        <v>374</v>
      </c>
      <c r="D63" s="93">
        <v>374</v>
      </c>
      <c r="E63" s="91">
        <v>374</v>
      </c>
      <c r="F63" s="92">
        <v>374</v>
      </c>
      <c r="G63" s="93">
        <v>374</v>
      </c>
      <c r="H63" s="94">
        <v>374</v>
      </c>
      <c r="I63" s="91">
        <v>374</v>
      </c>
      <c r="J63" s="92">
        <v>374</v>
      </c>
      <c r="K63" s="93">
        <v>374</v>
      </c>
    </row>
    <row r="64" spans="1:11" ht="13.5">
      <c r="A64" s="90" t="s">
        <v>62</v>
      </c>
      <c r="B64" s="91">
        <v>1939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86</v>
      </c>
      <c r="C65" s="92">
        <v>86</v>
      </c>
      <c r="D65" s="93">
        <v>0</v>
      </c>
      <c r="E65" s="91">
        <v>13571</v>
      </c>
      <c r="F65" s="92">
        <v>13571</v>
      </c>
      <c r="G65" s="93">
        <v>13571</v>
      </c>
      <c r="H65" s="94">
        <v>13571</v>
      </c>
      <c r="I65" s="91">
        <v>13571</v>
      </c>
      <c r="J65" s="92">
        <v>13571</v>
      </c>
      <c r="K65" s="93">
        <v>13571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0.6705117845951626</v>
      </c>
      <c r="C70" s="5">
        <f aca="true" t="shared" si="8" ref="C70:K70">IF(ISERROR(C71/C72),0,(C71/C72))</f>
        <v>0.44323679725199605</v>
      </c>
      <c r="D70" s="5">
        <f t="shared" si="8"/>
        <v>0.3651842490236935</v>
      </c>
      <c r="E70" s="5">
        <f t="shared" si="8"/>
        <v>0.9683544430379747</v>
      </c>
      <c r="F70" s="5">
        <f t="shared" si="8"/>
        <v>1.0511903487424814</v>
      </c>
      <c r="G70" s="5">
        <f t="shared" si="8"/>
        <v>1.0511903487424814</v>
      </c>
      <c r="H70" s="5">
        <f t="shared" si="8"/>
        <v>0.4784426814935202</v>
      </c>
      <c r="I70" s="5">
        <f t="shared" si="8"/>
        <v>0.9155050950570343</v>
      </c>
      <c r="J70" s="5">
        <f t="shared" si="8"/>
        <v>0.6357827821761919</v>
      </c>
      <c r="K70" s="5">
        <f t="shared" si="8"/>
        <v>1.3167397489758106</v>
      </c>
    </row>
    <row r="71" spans="1:11" ht="12.75" hidden="1">
      <c r="A71" s="1" t="s">
        <v>100</v>
      </c>
      <c r="B71" s="1">
        <f>+B83</f>
        <v>83992409</v>
      </c>
      <c r="C71" s="1">
        <f aca="true" t="shared" si="9" ref="C71:K71">+C83</f>
        <v>52869880</v>
      </c>
      <c r="D71" s="1">
        <f t="shared" si="9"/>
        <v>69466370</v>
      </c>
      <c r="E71" s="1">
        <f t="shared" si="9"/>
        <v>76500001</v>
      </c>
      <c r="F71" s="1">
        <f t="shared" si="9"/>
        <v>92515004</v>
      </c>
      <c r="G71" s="1">
        <f t="shared" si="9"/>
        <v>92515004</v>
      </c>
      <c r="H71" s="1">
        <f t="shared" si="9"/>
        <v>75954400</v>
      </c>
      <c r="I71" s="1">
        <f t="shared" si="9"/>
        <v>108350028</v>
      </c>
      <c r="J71" s="1">
        <f t="shared" si="9"/>
        <v>80786375</v>
      </c>
      <c r="K71" s="1">
        <f t="shared" si="9"/>
        <v>185297157</v>
      </c>
    </row>
    <row r="72" spans="1:11" ht="12.75" hidden="1">
      <c r="A72" s="1" t="s">
        <v>101</v>
      </c>
      <c r="B72" s="1">
        <f>+B77</f>
        <v>125266119</v>
      </c>
      <c r="C72" s="1">
        <f aca="true" t="shared" si="10" ref="C72:K72">+C77</f>
        <v>119281342</v>
      </c>
      <c r="D72" s="1">
        <f t="shared" si="10"/>
        <v>190222799</v>
      </c>
      <c r="E72" s="1">
        <f t="shared" si="10"/>
        <v>79000000</v>
      </c>
      <c r="F72" s="1">
        <f t="shared" si="10"/>
        <v>88009754</v>
      </c>
      <c r="G72" s="1">
        <f t="shared" si="10"/>
        <v>88009754</v>
      </c>
      <c r="H72" s="1">
        <f t="shared" si="10"/>
        <v>158753395</v>
      </c>
      <c r="I72" s="1">
        <f t="shared" si="10"/>
        <v>118350000</v>
      </c>
      <c r="J72" s="1">
        <f t="shared" si="10"/>
        <v>127066000</v>
      </c>
      <c r="K72" s="1">
        <f t="shared" si="10"/>
        <v>140724207</v>
      </c>
    </row>
    <row r="73" spans="1:11" ht="12.75" hidden="1">
      <c r="A73" s="1" t="s">
        <v>102</v>
      </c>
      <c r="B73" s="1">
        <f>+B74</f>
        <v>-23118323.500000004</v>
      </c>
      <c r="C73" s="1">
        <f aca="true" t="shared" si="11" ref="C73:K73">+(C78+C80+C81+C82)-(B78+B80+B81+B82)</f>
        <v>-53468875</v>
      </c>
      <c r="D73" s="1">
        <f t="shared" si="11"/>
        <v>36128084</v>
      </c>
      <c r="E73" s="1">
        <f t="shared" si="11"/>
        <v>-56378266</v>
      </c>
      <c r="F73" s="1">
        <f>+(F78+F80+F81+F82)-(D78+D80+D81+D82)</f>
        <v>-56378266</v>
      </c>
      <c r="G73" s="1">
        <f>+(G78+G80+G81+G82)-(D78+D80+D81+D82)</f>
        <v>-56378266</v>
      </c>
      <c r="H73" s="1">
        <f>+(H78+H80+H81+H82)-(D78+D80+D81+D82)</f>
        <v>4987392</v>
      </c>
      <c r="I73" s="1">
        <f>+(I78+I80+I81+I82)-(E78+E80+E81+E82)</f>
        <v>12756100</v>
      </c>
      <c r="J73" s="1">
        <f t="shared" si="11"/>
        <v>-33875000</v>
      </c>
      <c r="K73" s="1">
        <f t="shared" si="11"/>
        <v>1209000</v>
      </c>
    </row>
    <row r="74" spans="1:11" ht="12.75" hidden="1">
      <c r="A74" s="1" t="s">
        <v>103</v>
      </c>
      <c r="B74" s="1">
        <f>+TREND(C74:E74)</f>
        <v>-23118323.500000004</v>
      </c>
      <c r="C74" s="1">
        <f>+C73</f>
        <v>-53468875</v>
      </c>
      <c r="D74" s="1">
        <f aca="true" t="shared" si="12" ref="D74:K74">+D73</f>
        <v>36128084</v>
      </c>
      <c r="E74" s="1">
        <f t="shared" si="12"/>
        <v>-56378266</v>
      </c>
      <c r="F74" s="1">
        <f t="shared" si="12"/>
        <v>-56378266</v>
      </c>
      <c r="G74" s="1">
        <f t="shared" si="12"/>
        <v>-56378266</v>
      </c>
      <c r="H74" s="1">
        <f t="shared" si="12"/>
        <v>4987392</v>
      </c>
      <c r="I74" s="1">
        <f t="shared" si="12"/>
        <v>12756100</v>
      </c>
      <c r="J74" s="1">
        <f t="shared" si="12"/>
        <v>-33875000</v>
      </c>
      <c r="K74" s="1">
        <f t="shared" si="12"/>
        <v>1209000</v>
      </c>
    </row>
    <row r="75" spans="1:11" ht="12.75" hidden="1">
      <c r="A75" s="1" t="s">
        <v>104</v>
      </c>
      <c r="B75" s="1">
        <f>+B84-(((B80+B81+B78)*B70)-B79)</f>
        <v>19403262.5434717</v>
      </c>
      <c r="C75" s="1">
        <f aca="true" t="shared" si="13" ref="C75:K75">+C84-(((C80+C81+C78)*C70)-C79)</f>
        <v>57478039.23337637</v>
      </c>
      <c r="D75" s="1">
        <f t="shared" si="13"/>
        <v>84034634.61731842</v>
      </c>
      <c r="E75" s="1">
        <f t="shared" si="13"/>
        <v>55774703.95893797</v>
      </c>
      <c r="F75" s="1">
        <f t="shared" si="13"/>
        <v>40619489.7704699</v>
      </c>
      <c r="G75" s="1">
        <f t="shared" si="13"/>
        <v>40619489.7704699</v>
      </c>
      <c r="H75" s="1">
        <f t="shared" si="13"/>
        <v>92924051.92358592</v>
      </c>
      <c r="I75" s="1">
        <f t="shared" si="13"/>
        <v>-45775254.75285171</v>
      </c>
      <c r="J75" s="1">
        <f t="shared" si="13"/>
        <v>-10251997.362591093</v>
      </c>
      <c r="K75" s="1">
        <f t="shared" si="13"/>
        <v>-22824366.8087467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125266119</v>
      </c>
      <c r="C77" s="3">
        <v>119281342</v>
      </c>
      <c r="D77" s="3">
        <v>190222799</v>
      </c>
      <c r="E77" s="3">
        <v>79000000</v>
      </c>
      <c r="F77" s="3">
        <v>88009754</v>
      </c>
      <c r="G77" s="3">
        <v>88009754</v>
      </c>
      <c r="H77" s="3">
        <v>158753395</v>
      </c>
      <c r="I77" s="3">
        <v>118350000</v>
      </c>
      <c r="J77" s="3">
        <v>127066000</v>
      </c>
      <c r="K77" s="3">
        <v>140724207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79267600</v>
      </c>
      <c r="C79" s="3">
        <v>82961532</v>
      </c>
      <c r="D79" s="3">
        <v>118223975</v>
      </c>
      <c r="E79" s="3">
        <v>79770000</v>
      </c>
      <c r="F79" s="3">
        <v>79769918</v>
      </c>
      <c r="G79" s="3">
        <v>79769918</v>
      </c>
      <c r="H79" s="3">
        <v>133898131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65583184</v>
      </c>
      <c r="C80" s="3">
        <v>55951660</v>
      </c>
      <c r="D80" s="3">
        <v>79502003</v>
      </c>
      <c r="E80" s="3">
        <v>37243900</v>
      </c>
      <c r="F80" s="3">
        <v>37243900</v>
      </c>
      <c r="G80" s="3">
        <v>37243900</v>
      </c>
      <c r="H80" s="3">
        <v>76277143</v>
      </c>
      <c r="I80" s="3">
        <v>35000000</v>
      </c>
      <c r="J80" s="3">
        <v>0</v>
      </c>
      <c r="K80" s="3">
        <v>0</v>
      </c>
    </row>
    <row r="81" spans="1:11" ht="12.75" hidden="1">
      <c r="A81" s="2" t="s">
        <v>68</v>
      </c>
      <c r="B81" s="3">
        <v>23698375</v>
      </c>
      <c r="C81" s="3">
        <v>1542422</v>
      </c>
      <c r="D81" s="3">
        <v>14120163</v>
      </c>
      <c r="E81" s="3">
        <v>0</v>
      </c>
      <c r="F81" s="3">
        <v>0</v>
      </c>
      <c r="G81" s="3">
        <v>0</v>
      </c>
      <c r="H81" s="3">
        <v>9363375</v>
      </c>
      <c r="I81" s="3">
        <v>15000000</v>
      </c>
      <c r="J81" s="3">
        <v>16125000</v>
      </c>
      <c r="K81" s="3">
        <v>17334000</v>
      </c>
    </row>
    <row r="82" spans="1:11" ht="12.75" hidden="1">
      <c r="A82" s="2" t="s">
        <v>69</v>
      </c>
      <c r="B82" s="3">
        <v>21681398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12969040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83992409</v>
      </c>
      <c r="C83" s="3">
        <v>52869880</v>
      </c>
      <c r="D83" s="3">
        <v>69466370</v>
      </c>
      <c r="E83" s="3">
        <v>76500001</v>
      </c>
      <c r="F83" s="3">
        <v>92515004</v>
      </c>
      <c r="G83" s="3">
        <v>92515004</v>
      </c>
      <c r="H83" s="3">
        <v>75954400</v>
      </c>
      <c r="I83" s="3">
        <v>108350028</v>
      </c>
      <c r="J83" s="3">
        <v>80786375</v>
      </c>
      <c r="K83" s="3">
        <v>185297157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12070000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31116310</v>
      </c>
      <c r="C7" s="6">
        <v>38235491</v>
      </c>
      <c r="D7" s="23">
        <v>43944808</v>
      </c>
      <c r="E7" s="24">
        <v>25450000</v>
      </c>
      <c r="F7" s="6">
        <v>25550000</v>
      </c>
      <c r="G7" s="25">
        <v>25550000</v>
      </c>
      <c r="H7" s="26">
        <v>41755433</v>
      </c>
      <c r="I7" s="24">
        <v>22459000</v>
      </c>
      <c r="J7" s="6">
        <v>20468180</v>
      </c>
      <c r="K7" s="25">
        <v>20480000</v>
      </c>
    </row>
    <row r="8" spans="1:11" ht="13.5">
      <c r="A8" s="22" t="s">
        <v>20</v>
      </c>
      <c r="B8" s="6">
        <v>330235931</v>
      </c>
      <c r="C8" s="6">
        <v>338036461</v>
      </c>
      <c r="D8" s="23">
        <v>337391000</v>
      </c>
      <c r="E8" s="24">
        <v>344488000</v>
      </c>
      <c r="F8" s="6">
        <v>344488000</v>
      </c>
      <c r="G8" s="25">
        <v>344488000</v>
      </c>
      <c r="H8" s="26">
        <v>344488000</v>
      </c>
      <c r="I8" s="24">
        <v>348588000</v>
      </c>
      <c r="J8" s="6">
        <v>356755000</v>
      </c>
      <c r="K8" s="25">
        <v>367881000</v>
      </c>
    </row>
    <row r="9" spans="1:11" ht="13.5">
      <c r="A9" s="22" t="s">
        <v>21</v>
      </c>
      <c r="B9" s="6">
        <v>3469678</v>
      </c>
      <c r="C9" s="6">
        <v>3483054</v>
      </c>
      <c r="D9" s="23">
        <v>4471241</v>
      </c>
      <c r="E9" s="24">
        <v>1170000</v>
      </c>
      <c r="F9" s="6">
        <v>2311600</v>
      </c>
      <c r="G9" s="25">
        <v>2311600</v>
      </c>
      <c r="H9" s="26">
        <v>2975967</v>
      </c>
      <c r="I9" s="24">
        <v>2346100</v>
      </c>
      <c r="J9" s="6">
        <v>2507361</v>
      </c>
      <c r="K9" s="25">
        <v>2593000</v>
      </c>
    </row>
    <row r="10" spans="1:11" ht="25.5">
      <c r="A10" s="27" t="s">
        <v>93</v>
      </c>
      <c r="B10" s="28">
        <f>SUM(B5:B9)</f>
        <v>364821919</v>
      </c>
      <c r="C10" s="29">
        <f aca="true" t="shared" si="0" ref="C10:K10">SUM(C5:C9)</f>
        <v>379755006</v>
      </c>
      <c r="D10" s="30">
        <f t="shared" si="0"/>
        <v>385807049</v>
      </c>
      <c r="E10" s="28">
        <f t="shared" si="0"/>
        <v>371108000</v>
      </c>
      <c r="F10" s="29">
        <f t="shared" si="0"/>
        <v>372349600</v>
      </c>
      <c r="G10" s="31">
        <f t="shared" si="0"/>
        <v>372349600</v>
      </c>
      <c r="H10" s="32">
        <f t="shared" si="0"/>
        <v>389219400</v>
      </c>
      <c r="I10" s="28">
        <f t="shared" si="0"/>
        <v>373393100</v>
      </c>
      <c r="J10" s="29">
        <f t="shared" si="0"/>
        <v>379730541</v>
      </c>
      <c r="K10" s="31">
        <f t="shared" si="0"/>
        <v>390954000</v>
      </c>
    </row>
    <row r="11" spans="1:11" ht="13.5">
      <c r="A11" s="22" t="s">
        <v>22</v>
      </c>
      <c r="B11" s="6">
        <v>71275249</v>
      </c>
      <c r="C11" s="6">
        <v>90059930</v>
      </c>
      <c r="D11" s="23">
        <v>108540487</v>
      </c>
      <c r="E11" s="24">
        <v>136884889</v>
      </c>
      <c r="F11" s="6">
        <v>134429175</v>
      </c>
      <c r="G11" s="25">
        <v>134429175</v>
      </c>
      <c r="H11" s="26">
        <v>123427939</v>
      </c>
      <c r="I11" s="24">
        <v>144286965</v>
      </c>
      <c r="J11" s="6">
        <v>152222744</v>
      </c>
      <c r="K11" s="25">
        <v>161349369</v>
      </c>
    </row>
    <row r="12" spans="1:11" ht="13.5">
      <c r="A12" s="22" t="s">
        <v>23</v>
      </c>
      <c r="B12" s="6">
        <v>12691036</v>
      </c>
      <c r="C12" s="6">
        <v>12881629</v>
      </c>
      <c r="D12" s="23">
        <v>12586871</v>
      </c>
      <c r="E12" s="24">
        <v>12794596</v>
      </c>
      <c r="F12" s="6">
        <v>13915766</v>
      </c>
      <c r="G12" s="25">
        <v>13915766</v>
      </c>
      <c r="H12" s="26">
        <v>13519502</v>
      </c>
      <c r="I12" s="24">
        <v>13498299</v>
      </c>
      <c r="J12" s="6">
        <v>14240708</v>
      </c>
      <c r="K12" s="25">
        <v>15147785</v>
      </c>
    </row>
    <row r="13" spans="1:11" ht="13.5">
      <c r="A13" s="22" t="s">
        <v>94</v>
      </c>
      <c r="B13" s="6">
        <v>7910270</v>
      </c>
      <c r="C13" s="6">
        <v>9565965</v>
      </c>
      <c r="D13" s="23">
        <v>9608534</v>
      </c>
      <c r="E13" s="24">
        <v>10911829</v>
      </c>
      <c r="F13" s="6">
        <v>10957251</v>
      </c>
      <c r="G13" s="25">
        <v>10957251</v>
      </c>
      <c r="H13" s="26">
        <v>10573074</v>
      </c>
      <c r="I13" s="24">
        <v>9380019</v>
      </c>
      <c r="J13" s="6">
        <v>8405993</v>
      </c>
      <c r="K13" s="25">
        <v>7933768</v>
      </c>
    </row>
    <row r="14" spans="1:11" ht="13.5">
      <c r="A14" s="22" t="s">
        <v>24</v>
      </c>
      <c r="B14" s="6">
        <v>3211418</v>
      </c>
      <c r="C14" s="6">
        <v>1519218</v>
      </c>
      <c r="D14" s="23">
        <v>1127297</v>
      </c>
      <c r="E14" s="24">
        <v>1295767</v>
      </c>
      <c r="F14" s="6">
        <v>1337528</v>
      </c>
      <c r="G14" s="25">
        <v>1337528</v>
      </c>
      <c r="H14" s="26">
        <v>779651</v>
      </c>
      <c r="I14" s="24">
        <v>967752</v>
      </c>
      <c r="J14" s="6">
        <v>516202</v>
      </c>
      <c r="K14" s="25">
        <v>542011</v>
      </c>
    </row>
    <row r="15" spans="1:11" ht="13.5">
      <c r="A15" s="22" t="s">
        <v>25</v>
      </c>
      <c r="B15" s="6">
        <v>0</v>
      </c>
      <c r="C15" s="6">
        <v>0</v>
      </c>
      <c r="D15" s="23">
        <v>-1</v>
      </c>
      <c r="E15" s="24">
        <v>0</v>
      </c>
      <c r="F15" s="6">
        <v>0</v>
      </c>
      <c r="G15" s="25">
        <v>0</v>
      </c>
      <c r="H15" s="26">
        <v>3790568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163437920</v>
      </c>
      <c r="C16" s="6">
        <v>177348649</v>
      </c>
      <c r="D16" s="23">
        <v>162301459</v>
      </c>
      <c r="E16" s="24">
        <v>112095276</v>
      </c>
      <c r="F16" s="6">
        <v>163872657</v>
      </c>
      <c r="G16" s="25">
        <v>163872657</v>
      </c>
      <c r="H16" s="26">
        <v>176410561</v>
      </c>
      <c r="I16" s="24">
        <v>167508831</v>
      </c>
      <c r="J16" s="6">
        <v>155575924</v>
      </c>
      <c r="K16" s="25">
        <v>140642938</v>
      </c>
    </row>
    <row r="17" spans="1:11" ht="13.5">
      <c r="A17" s="22" t="s">
        <v>27</v>
      </c>
      <c r="B17" s="6">
        <v>80414024</v>
      </c>
      <c r="C17" s="6">
        <v>65470669</v>
      </c>
      <c r="D17" s="23">
        <v>69886373</v>
      </c>
      <c r="E17" s="24">
        <v>97623357</v>
      </c>
      <c r="F17" s="6">
        <v>94303558</v>
      </c>
      <c r="G17" s="25">
        <v>94303558</v>
      </c>
      <c r="H17" s="26">
        <v>73494722</v>
      </c>
      <c r="I17" s="24">
        <v>109581349</v>
      </c>
      <c r="J17" s="6">
        <v>109591353</v>
      </c>
      <c r="K17" s="25">
        <v>117807587</v>
      </c>
    </row>
    <row r="18" spans="1:11" ht="13.5">
      <c r="A18" s="34" t="s">
        <v>28</v>
      </c>
      <c r="B18" s="35">
        <f>SUM(B11:B17)</f>
        <v>338939917</v>
      </c>
      <c r="C18" s="36">
        <f aca="true" t="shared" si="1" ref="C18:K18">SUM(C11:C17)</f>
        <v>356846060</v>
      </c>
      <c r="D18" s="37">
        <f t="shared" si="1"/>
        <v>364051020</v>
      </c>
      <c r="E18" s="35">
        <f t="shared" si="1"/>
        <v>371605714</v>
      </c>
      <c r="F18" s="36">
        <f t="shared" si="1"/>
        <v>418815935</v>
      </c>
      <c r="G18" s="38">
        <f t="shared" si="1"/>
        <v>418815935</v>
      </c>
      <c r="H18" s="39">
        <f t="shared" si="1"/>
        <v>401996017</v>
      </c>
      <c r="I18" s="35">
        <f t="shared" si="1"/>
        <v>445223215</v>
      </c>
      <c r="J18" s="36">
        <f t="shared" si="1"/>
        <v>440552924</v>
      </c>
      <c r="K18" s="38">
        <f t="shared" si="1"/>
        <v>443423458</v>
      </c>
    </row>
    <row r="19" spans="1:11" ht="13.5">
      <c r="A19" s="34" t="s">
        <v>29</v>
      </c>
      <c r="B19" s="40">
        <f>+B10-B18</f>
        <v>25882002</v>
      </c>
      <c r="C19" s="41">
        <f aca="true" t="shared" si="2" ref="C19:K19">+C10-C18</f>
        <v>22908946</v>
      </c>
      <c r="D19" s="42">
        <f t="shared" si="2"/>
        <v>21756029</v>
      </c>
      <c r="E19" s="40">
        <f t="shared" si="2"/>
        <v>-497714</v>
      </c>
      <c r="F19" s="41">
        <f t="shared" si="2"/>
        <v>-46466335</v>
      </c>
      <c r="G19" s="43">
        <f t="shared" si="2"/>
        <v>-46466335</v>
      </c>
      <c r="H19" s="44">
        <f t="shared" si="2"/>
        <v>-12776617</v>
      </c>
      <c r="I19" s="40">
        <f t="shared" si="2"/>
        <v>-71830115</v>
      </c>
      <c r="J19" s="41">
        <f t="shared" si="2"/>
        <v>-60822383</v>
      </c>
      <c r="K19" s="43">
        <f t="shared" si="2"/>
        <v>-52469458</v>
      </c>
    </row>
    <row r="20" spans="1:11" ht="13.5">
      <c r="A20" s="22" t="s">
        <v>30</v>
      </c>
      <c r="B20" s="24">
        <v>1950000</v>
      </c>
      <c r="C20" s="6">
        <v>2010000</v>
      </c>
      <c r="D20" s="23">
        <v>2076000</v>
      </c>
      <c r="E20" s="24">
        <v>2175000</v>
      </c>
      <c r="F20" s="6">
        <v>2175000</v>
      </c>
      <c r="G20" s="25">
        <v>2175000</v>
      </c>
      <c r="H20" s="26">
        <v>2175000</v>
      </c>
      <c r="I20" s="24">
        <v>2180000</v>
      </c>
      <c r="J20" s="6">
        <v>2308000</v>
      </c>
      <c r="K20" s="25">
        <v>2442000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27832002</v>
      </c>
      <c r="C22" s="52">
        <f aca="true" t="shared" si="3" ref="C22:K22">SUM(C19:C21)</f>
        <v>24918946</v>
      </c>
      <c r="D22" s="53">
        <f t="shared" si="3"/>
        <v>23832029</v>
      </c>
      <c r="E22" s="51">
        <f t="shared" si="3"/>
        <v>1677286</v>
      </c>
      <c r="F22" s="52">
        <f t="shared" si="3"/>
        <v>-44291335</v>
      </c>
      <c r="G22" s="54">
        <f t="shared" si="3"/>
        <v>-44291335</v>
      </c>
      <c r="H22" s="55">
        <f t="shared" si="3"/>
        <v>-10601617</v>
      </c>
      <c r="I22" s="51">
        <f t="shared" si="3"/>
        <v>-69650115</v>
      </c>
      <c r="J22" s="52">
        <f t="shared" si="3"/>
        <v>-58514383</v>
      </c>
      <c r="K22" s="54">
        <f t="shared" si="3"/>
        <v>-50027458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27832002</v>
      </c>
      <c r="C24" s="41">
        <f aca="true" t="shared" si="4" ref="C24:K24">SUM(C22:C23)</f>
        <v>24918946</v>
      </c>
      <c r="D24" s="42">
        <f t="shared" si="4"/>
        <v>23832029</v>
      </c>
      <c r="E24" s="40">
        <f t="shared" si="4"/>
        <v>1677286</v>
      </c>
      <c r="F24" s="41">
        <f t="shared" si="4"/>
        <v>-44291335</v>
      </c>
      <c r="G24" s="43">
        <f t="shared" si="4"/>
        <v>-44291335</v>
      </c>
      <c r="H24" s="44">
        <f t="shared" si="4"/>
        <v>-10601617</v>
      </c>
      <c r="I24" s="40">
        <f t="shared" si="4"/>
        <v>-69650115</v>
      </c>
      <c r="J24" s="41">
        <f t="shared" si="4"/>
        <v>-58514383</v>
      </c>
      <c r="K24" s="43">
        <f t="shared" si="4"/>
        <v>-50027458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25123998</v>
      </c>
      <c r="C27" s="7">
        <v>29180873</v>
      </c>
      <c r="D27" s="64">
        <v>34803086</v>
      </c>
      <c r="E27" s="65">
        <v>29384500</v>
      </c>
      <c r="F27" s="7">
        <v>25498452</v>
      </c>
      <c r="G27" s="66">
        <v>25498452</v>
      </c>
      <c r="H27" s="67">
        <v>21621223</v>
      </c>
      <c r="I27" s="65">
        <v>33248000</v>
      </c>
      <c r="J27" s="7">
        <v>18126300</v>
      </c>
      <c r="K27" s="66">
        <v>14010060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98</v>
      </c>
      <c r="B29" s="6">
        <v>526774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787687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1499664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23809538</v>
      </c>
      <c r="C31" s="6">
        <v>29180873</v>
      </c>
      <c r="D31" s="23">
        <v>34803086</v>
      </c>
      <c r="E31" s="24">
        <v>29384500</v>
      </c>
      <c r="F31" s="6">
        <v>25498452</v>
      </c>
      <c r="G31" s="25">
        <v>25498452</v>
      </c>
      <c r="H31" s="26">
        <v>20121559</v>
      </c>
      <c r="I31" s="24">
        <v>33248000</v>
      </c>
      <c r="J31" s="6">
        <v>18126300</v>
      </c>
      <c r="K31" s="25">
        <v>14010060</v>
      </c>
    </row>
    <row r="32" spans="1:11" ht="13.5">
      <c r="A32" s="34" t="s">
        <v>36</v>
      </c>
      <c r="B32" s="7">
        <f>SUM(B28:B31)</f>
        <v>25123999</v>
      </c>
      <c r="C32" s="7">
        <f aca="true" t="shared" si="5" ref="C32:K32">SUM(C28:C31)</f>
        <v>29180873</v>
      </c>
      <c r="D32" s="64">
        <f t="shared" si="5"/>
        <v>34803086</v>
      </c>
      <c r="E32" s="65">
        <f t="shared" si="5"/>
        <v>29384500</v>
      </c>
      <c r="F32" s="7">
        <f t="shared" si="5"/>
        <v>25498452</v>
      </c>
      <c r="G32" s="66">
        <f t="shared" si="5"/>
        <v>25498452</v>
      </c>
      <c r="H32" s="67">
        <f t="shared" si="5"/>
        <v>21621223</v>
      </c>
      <c r="I32" s="65">
        <f t="shared" si="5"/>
        <v>33248000</v>
      </c>
      <c r="J32" s="7">
        <f t="shared" si="5"/>
        <v>18126300</v>
      </c>
      <c r="K32" s="66">
        <f t="shared" si="5"/>
        <v>14010060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599556081</v>
      </c>
      <c r="C35" s="6">
        <v>562653767</v>
      </c>
      <c r="D35" s="23">
        <v>570858875</v>
      </c>
      <c r="E35" s="24">
        <v>586558839</v>
      </c>
      <c r="F35" s="6">
        <v>578998813</v>
      </c>
      <c r="G35" s="25">
        <v>578998813</v>
      </c>
      <c r="H35" s="26">
        <v>525276088</v>
      </c>
      <c r="I35" s="24">
        <v>515507242</v>
      </c>
      <c r="J35" s="6">
        <v>447813173</v>
      </c>
      <c r="K35" s="25">
        <v>391508763</v>
      </c>
    </row>
    <row r="36" spans="1:11" ht="13.5">
      <c r="A36" s="22" t="s">
        <v>39</v>
      </c>
      <c r="B36" s="6">
        <v>116415865</v>
      </c>
      <c r="C36" s="6">
        <v>177085174</v>
      </c>
      <c r="D36" s="23">
        <v>205910892</v>
      </c>
      <c r="E36" s="24">
        <v>228116852</v>
      </c>
      <c r="F36" s="6">
        <v>229502464</v>
      </c>
      <c r="G36" s="25">
        <v>229502464</v>
      </c>
      <c r="H36" s="26">
        <v>221290502</v>
      </c>
      <c r="I36" s="24">
        <v>248865360</v>
      </c>
      <c r="J36" s="6">
        <v>263190942</v>
      </c>
      <c r="K36" s="25">
        <v>276609573</v>
      </c>
    </row>
    <row r="37" spans="1:11" ht="13.5">
      <c r="A37" s="22" t="s">
        <v>40</v>
      </c>
      <c r="B37" s="6">
        <v>48348801</v>
      </c>
      <c r="C37" s="6">
        <v>43665930</v>
      </c>
      <c r="D37" s="23">
        <v>58213203</v>
      </c>
      <c r="E37" s="24">
        <v>30672704</v>
      </c>
      <c r="F37" s="6">
        <v>30672704</v>
      </c>
      <c r="G37" s="25">
        <v>30672704</v>
      </c>
      <c r="H37" s="26">
        <v>39980371</v>
      </c>
      <c r="I37" s="24">
        <v>53201670</v>
      </c>
      <c r="J37" s="6">
        <v>55140100</v>
      </c>
      <c r="K37" s="25">
        <v>56781780</v>
      </c>
    </row>
    <row r="38" spans="1:11" ht="13.5">
      <c r="A38" s="22" t="s">
        <v>41</v>
      </c>
      <c r="B38" s="6">
        <v>26137445</v>
      </c>
      <c r="C38" s="6">
        <v>26161070</v>
      </c>
      <c r="D38" s="23">
        <v>24812593</v>
      </c>
      <c r="E38" s="24">
        <v>22860042</v>
      </c>
      <c r="F38" s="6">
        <v>22860042</v>
      </c>
      <c r="G38" s="25">
        <v>22860042</v>
      </c>
      <c r="H38" s="26">
        <v>23405271</v>
      </c>
      <c r="I38" s="24">
        <v>25852525</v>
      </c>
      <c r="J38" s="6">
        <v>29059991</v>
      </c>
      <c r="K38" s="25">
        <v>34559991</v>
      </c>
    </row>
    <row r="39" spans="1:11" ht="13.5">
      <c r="A39" s="22" t="s">
        <v>42</v>
      </c>
      <c r="B39" s="6">
        <v>641485700</v>
      </c>
      <c r="C39" s="6">
        <v>669911941</v>
      </c>
      <c r="D39" s="23">
        <v>693743971</v>
      </c>
      <c r="E39" s="24">
        <v>761142945</v>
      </c>
      <c r="F39" s="6">
        <v>754968530</v>
      </c>
      <c r="G39" s="25">
        <v>754968530</v>
      </c>
      <c r="H39" s="26">
        <v>683180948</v>
      </c>
      <c r="I39" s="24">
        <v>685318407</v>
      </c>
      <c r="J39" s="6">
        <v>626804025</v>
      </c>
      <c r="K39" s="25">
        <v>576776567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77526290</v>
      </c>
      <c r="C42" s="6">
        <v>69154970</v>
      </c>
      <c r="D42" s="23">
        <v>32158197</v>
      </c>
      <c r="E42" s="24">
        <v>13125579</v>
      </c>
      <c r="F42" s="6">
        <v>-91582584</v>
      </c>
      <c r="G42" s="25">
        <v>-91582584</v>
      </c>
      <c r="H42" s="26">
        <v>900360</v>
      </c>
      <c r="I42" s="24">
        <v>35106466</v>
      </c>
      <c r="J42" s="6">
        <v>-4082753</v>
      </c>
      <c r="K42" s="25">
        <v>-37160507</v>
      </c>
    </row>
    <row r="43" spans="1:11" ht="13.5">
      <c r="A43" s="22" t="s">
        <v>45</v>
      </c>
      <c r="B43" s="6">
        <v>-27388869</v>
      </c>
      <c r="C43" s="6">
        <v>-33328639</v>
      </c>
      <c r="D43" s="23">
        <v>-38504915</v>
      </c>
      <c r="E43" s="24">
        <v>-33368597</v>
      </c>
      <c r="F43" s="6">
        <v>-29482559</v>
      </c>
      <c r="G43" s="25">
        <v>-29482559</v>
      </c>
      <c r="H43" s="26">
        <v>-25959365</v>
      </c>
      <c r="I43" s="24">
        <v>-37368000</v>
      </c>
      <c r="J43" s="6">
        <v>-22476300</v>
      </c>
      <c r="K43" s="25">
        <v>-21200560</v>
      </c>
    </row>
    <row r="44" spans="1:11" ht="13.5">
      <c r="A44" s="22" t="s">
        <v>46</v>
      </c>
      <c r="B44" s="6">
        <v>-19540750</v>
      </c>
      <c r="C44" s="6">
        <v>-3085068</v>
      </c>
      <c r="D44" s="23">
        <v>-3352989</v>
      </c>
      <c r="E44" s="24">
        <v>-3302846</v>
      </c>
      <c r="F44" s="6">
        <v>-3302845</v>
      </c>
      <c r="G44" s="25">
        <v>-3302845</v>
      </c>
      <c r="H44" s="26">
        <v>-1909303</v>
      </c>
      <c r="I44" s="24">
        <v>-3085068</v>
      </c>
      <c r="J44" s="6">
        <v>-1542534</v>
      </c>
      <c r="K44" s="25">
        <v>0</v>
      </c>
    </row>
    <row r="45" spans="1:11" ht="13.5">
      <c r="A45" s="34" t="s">
        <v>47</v>
      </c>
      <c r="B45" s="7">
        <v>432379507</v>
      </c>
      <c r="C45" s="7">
        <v>465142011</v>
      </c>
      <c r="D45" s="64">
        <v>455442443</v>
      </c>
      <c r="E45" s="65">
        <v>385265526</v>
      </c>
      <c r="F45" s="7">
        <v>377705506</v>
      </c>
      <c r="G45" s="66">
        <v>377705506</v>
      </c>
      <c r="H45" s="67">
        <v>430933049</v>
      </c>
      <c r="I45" s="65">
        <v>372358913</v>
      </c>
      <c r="J45" s="7">
        <v>344257326</v>
      </c>
      <c r="K45" s="66">
        <v>285896259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469057785</v>
      </c>
      <c r="C48" s="6">
        <v>506004644</v>
      </c>
      <c r="D48" s="23">
        <v>500288801</v>
      </c>
      <c r="E48" s="24">
        <v>430112127</v>
      </c>
      <c r="F48" s="6">
        <v>422552101</v>
      </c>
      <c r="G48" s="25">
        <v>422552101</v>
      </c>
      <c r="H48" s="26">
        <v>480151929</v>
      </c>
      <c r="I48" s="24">
        <v>421325152</v>
      </c>
      <c r="J48" s="6">
        <v>397573152</v>
      </c>
      <c r="K48" s="25">
        <v>346402936</v>
      </c>
    </row>
    <row r="49" spans="1:11" ht="13.5">
      <c r="A49" s="22" t="s">
        <v>50</v>
      </c>
      <c r="B49" s="6">
        <f>+B75</f>
        <v>-285573857.8705972</v>
      </c>
      <c r="C49" s="6">
        <f aca="true" t="shared" si="6" ref="C49:K49">+C75</f>
        <v>10843042.636035241</v>
      </c>
      <c r="D49" s="23">
        <f t="shared" si="6"/>
        <v>-15003758.980398953</v>
      </c>
      <c r="E49" s="24">
        <f t="shared" si="6"/>
        <v>42596678.110492304</v>
      </c>
      <c r="F49" s="6">
        <f t="shared" si="6"/>
        <v>24069336.953246236</v>
      </c>
      <c r="G49" s="25">
        <f t="shared" si="6"/>
        <v>24069336.953246236</v>
      </c>
      <c r="H49" s="26">
        <f t="shared" si="6"/>
        <v>20724578.05958668</v>
      </c>
      <c r="I49" s="24">
        <f t="shared" si="6"/>
        <v>41771646</v>
      </c>
      <c r="J49" s="6">
        <f t="shared" si="6"/>
        <v>44216448</v>
      </c>
      <c r="K49" s="25">
        <f t="shared" si="6"/>
        <v>48564436</v>
      </c>
    </row>
    <row r="50" spans="1:11" ht="13.5">
      <c r="A50" s="34" t="s">
        <v>51</v>
      </c>
      <c r="B50" s="7">
        <f>+B48-B49</f>
        <v>754631642.8705971</v>
      </c>
      <c r="C50" s="7">
        <f aca="true" t="shared" si="7" ref="C50:K50">+C48-C49</f>
        <v>495161601.36396474</v>
      </c>
      <c r="D50" s="64">
        <f t="shared" si="7"/>
        <v>515292559.98039895</v>
      </c>
      <c r="E50" s="65">
        <f t="shared" si="7"/>
        <v>387515448.8895077</v>
      </c>
      <c r="F50" s="7">
        <f t="shared" si="7"/>
        <v>398482764.04675376</v>
      </c>
      <c r="G50" s="66">
        <f t="shared" si="7"/>
        <v>398482764.04675376</v>
      </c>
      <c r="H50" s="67">
        <f t="shared" si="7"/>
        <v>459427350.9404133</v>
      </c>
      <c r="I50" s="65">
        <f t="shared" si="7"/>
        <v>379553506</v>
      </c>
      <c r="J50" s="7">
        <f t="shared" si="7"/>
        <v>353356704</v>
      </c>
      <c r="K50" s="66">
        <f t="shared" si="7"/>
        <v>297838500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116415867</v>
      </c>
      <c r="C53" s="6">
        <v>136000754</v>
      </c>
      <c r="D53" s="23">
        <v>161064534</v>
      </c>
      <c r="E53" s="24">
        <v>183270264</v>
      </c>
      <c r="F53" s="6">
        <v>183963068</v>
      </c>
      <c r="G53" s="25">
        <v>183963068</v>
      </c>
      <c r="H53" s="26">
        <v>181662703</v>
      </c>
      <c r="I53" s="24">
        <v>199898775</v>
      </c>
      <c r="J53" s="6">
        <v>209874357</v>
      </c>
      <c r="K53" s="25">
        <v>216102488</v>
      </c>
    </row>
    <row r="54" spans="1:11" ht="13.5">
      <c r="A54" s="22" t="s">
        <v>94</v>
      </c>
      <c r="B54" s="6">
        <v>7910270</v>
      </c>
      <c r="C54" s="6">
        <v>9565965</v>
      </c>
      <c r="D54" s="23">
        <v>9608534</v>
      </c>
      <c r="E54" s="24">
        <v>10911829</v>
      </c>
      <c r="F54" s="6">
        <v>10957251</v>
      </c>
      <c r="G54" s="25">
        <v>10957251</v>
      </c>
      <c r="H54" s="26">
        <v>10573074</v>
      </c>
      <c r="I54" s="24">
        <v>9380019</v>
      </c>
      <c r="J54" s="6">
        <v>8405993</v>
      </c>
      <c r="K54" s="25">
        <v>7933768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17545344</v>
      </c>
      <c r="C56" s="6">
        <v>6721430</v>
      </c>
      <c r="D56" s="23">
        <v>4843990</v>
      </c>
      <c r="E56" s="24">
        <v>16341095</v>
      </c>
      <c r="F56" s="6">
        <v>14859981</v>
      </c>
      <c r="G56" s="25">
        <v>14859981</v>
      </c>
      <c r="H56" s="26">
        <v>0</v>
      </c>
      <c r="I56" s="24">
        <v>21560187</v>
      </c>
      <c r="J56" s="6">
        <v>20950569</v>
      </c>
      <c r="K56" s="25">
        <v>21392649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20.8596783332632</v>
      </c>
      <c r="C70" s="5">
        <f aca="true" t="shared" si="8" ref="C70:K70">IF(ISERROR(C71/C72),0,(C71/C72))</f>
        <v>0.993357033545331</v>
      </c>
      <c r="D70" s="5">
        <f t="shared" si="8"/>
        <v>5.599980408123829</v>
      </c>
      <c r="E70" s="5">
        <f t="shared" si="8"/>
        <v>0.9999965811965812</v>
      </c>
      <c r="F70" s="5">
        <f t="shared" si="8"/>
        <v>0.5061446617061776</v>
      </c>
      <c r="G70" s="5">
        <f t="shared" si="8"/>
        <v>0.5061446617061776</v>
      </c>
      <c r="H70" s="5">
        <f t="shared" si="8"/>
        <v>2.1480423002002373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100</v>
      </c>
      <c r="B71" s="1">
        <f>+B83</f>
        <v>72376367</v>
      </c>
      <c r="C71" s="1">
        <f aca="true" t="shared" si="9" ref="C71:K71">+C83</f>
        <v>3432430</v>
      </c>
      <c r="D71" s="1">
        <f t="shared" si="9"/>
        <v>25038862</v>
      </c>
      <c r="E71" s="1">
        <f t="shared" si="9"/>
        <v>1169996</v>
      </c>
      <c r="F71" s="1">
        <f t="shared" si="9"/>
        <v>1170004</v>
      </c>
      <c r="G71" s="1">
        <f t="shared" si="9"/>
        <v>1170004</v>
      </c>
      <c r="H71" s="1">
        <f t="shared" si="9"/>
        <v>6392503</v>
      </c>
      <c r="I71" s="1">
        <f t="shared" si="9"/>
        <v>2346100</v>
      </c>
      <c r="J71" s="1">
        <f t="shared" si="9"/>
        <v>2507361</v>
      </c>
      <c r="K71" s="1">
        <f t="shared" si="9"/>
        <v>2593000</v>
      </c>
    </row>
    <row r="72" spans="1:11" ht="12.75" hidden="1">
      <c r="A72" s="1" t="s">
        <v>101</v>
      </c>
      <c r="B72" s="1">
        <f>+B77</f>
        <v>3469678</v>
      </c>
      <c r="C72" s="1">
        <f aca="true" t="shared" si="10" ref="C72:K72">+C77</f>
        <v>3455384</v>
      </c>
      <c r="D72" s="1">
        <f t="shared" si="10"/>
        <v>4471241</v>
      </c>
      <c r="E72" s="1">
        <f t="shared" si="10"/>
        <v>1170000</v>
      </c>
      <c r="F72" s="1">
        <f t="shared" si="10"/>
        <v>2311600</v>
      </c>
      <c r="G72" s="1">
        <f t="shared" si="10"/>
        <v>2311600</v>
      </c>
      <c r="H72" s="1">
        <f t="shared" si="10"/>
        <v>2975967</v>
      </c>
      <c r="I72" s="1">
        <f t="shared" si="10"/>
        <v>2346100</v>
      </c>
      <c r="J72" s="1">
        <f t="shared" si="10"/>
        <v>2507361</v>
      </c>
      <c r="K72" s="1">
        <f t="shared" si="10"/>
        <v>2593000</v>
      </c>
    </row>
    <row r="73" spans="1:11" ht="12.75" hidden="1">
      <c r="A73" s="1" t="s">
        <v>102</v>
      </c>
      <c r="B73" s="1">
        <f>+B74</f>
        <v>6475622.333333334</v>
      </c>
      <c r="C73" s="1">
        <f aca="true" t="shared" si="11" ref="C73:K73">+(C78+C80+C81+C82)-(B78+B80+B81+B82)</f>
        <v>13038505</v>
      </c>
      <c r="D73" s="1">
        <f t="shared" si="11"/>
        <v>-16535703</v>
      </c>
      <c r="E73" s="1">
        <f t="shared" si="11"/>
        <v>-6732615</v>
      </c>
      <c r="F73" s="1">
        <f>+(F78+F80+F81+F82)-(D78+D80+D81+D82)</f>
        <v>-6732615</v>
      </c>
      <c r="G73" s="1">
        <f>+(G78+G80+G81+G82)-(D78+D80+D81+D82)</f>
        <v>-6732615</v>
      </c>
      <c r="H73" s="1">
        <f>+(H78+H80+H81+H82)-(D78+D80+D81+D82)</f>
        <v>-5476972</v>
      </c>
      <c r="I73" s="1">
        <f>+(I78+I80+I81+I82)-(E78+E80+E81+E82)</f>
        <v>2058535</v>
      </c>
      <c r="J73" s="1">
        <f t="shared" si="11"/>
        <v>1014598</v>
      </c>
      <c r="K73" s="1">
        <f t="shared" si="11"/>
        <v>-1175224</v>
      </c>
    </row>
    <row r="74" spans="1:11" ht="12.75" hidden="1">
      <c r="A74" s="1" t="s">
        <v>103</v>
      </c>
      <c r="B74" s="1">
        <f>+TREND(C74:E74)</f>
        <v>6475622.333333334</v>
      </c>
      <c r="C74" s="1">
        <f>+C73</f>
        <v>13038505</v>
      </c>
      <c r="D74" s="1">
        <f aca="true" t="shared" si="12" ref="D74:K74">+D73</f>
        <v>-16535703</v>
      </c>
      <c r="E74" s="1">
        <f t="shared" si="12"/>
        <v>-6732615</v>
      </c>
      <c r="F74" s="1">
        <f t="shared" si="12"/>
        <v>-6732615</v>
      </c>
      <c r="G74" s="1">
        <f t="shared" si="12"/>
        <v>-6732615</v>
      </c>
      <c r="H74" s="1">
        <f t="shared" si="12"/>
        <v>-5476972</v>
      </c>
      <c r="I74" s="1">
        <f t="shared" si="12"/>
        <v>2058535</v>
      </c>
      <c r="J74" s="1">
        <f t="shared" si="12"/>
        <v>1014598</v>
      </c>
      <c r="K74" s="1">
        <f t="shared" si="12"/>
        <v>-1175224</v>
      </c>
    </row>
    <row r="75" spans="1:11" ht="12.75" hidden="1">
      <c r="A75" s="1" t="s">
        <v>104</v>
      </c>
      <c r="B75" s="1">
        <f>+B84-(((B80+B81+B78)*B70)-B79)</f>
        <v>-285573857.8705972</v>
      </c>
      <c r="C75" s="1">
        <f aca="true" t="shared" si="13" ref="C75:K75">+C84-(((C80+C81+C78)*C70)-C79)</f>
        <v>10843042.636035241</v>
      </c>
      <c r="D75" s="1">
        <f t="shared" si="13"/>
        <v>-15003758.980398953</v>
      </c>
      <c r="E75" s="1">
        <f t="shared" si="13"/>
        <v>42596678.110492304</v>
      </c>
      <c r="F75" s="1">
        <f t="shared" si="13"/>
        <v>24069336.953246236</v>
      </c>
      <c r="G75" s="1">
        <f t="shared" si="13"/>
        <v>24069336.953246236</v>
      </c>
      <c r="H75" s="1">
        <f t="shared" si="13"/>
        <v>20724578.05958668</v>
      </c>
      <c r="I75" s="1">
        <f t="shared" si="13"/>
        <v>41771646</v>
      </c>
      <c r="J75" s="1">
        <f t="shared" si="13"/>
        <v>44216448</v>
      </c>
      <c r="K75" s="1">
        <f t="shared" si="13"/>
        <v>48564436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3469678</v>
      </c>
      <c r="C77" s="3">
        <v>3455384</v>
      </c>
      <c r="D77" s="3">
        <v>4471241</v>
      </c>
      <c r="E77" s="3">
        <v>1170000</v>
      </c>
      <c r="F77" s="3">
        <v>2311600</v>
      </c>
      <c r="G77" s="3">
        <v>2311600</v>
      </c>
      <c r="H77" s="3">
        <v>2975967</v>
      </c>
      <c r="I77" s="3">
        <v>2346100</v>
      </c>
      <c r="J77" s="3">
        <v>2507361</v>
      </c>
      <c r="K77" s="3">
        <v>2593000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44418577</v>
      </c>
      <c r="C79" s="3">
        <v>39509476</v>
      </c>
      <c r="D79" s="3">
        <v>54001630</v>
      </c>
      <c r="E79" s="3">
        <v>26898594</v>
      </c>
      <c r="F79" s="3">
        <v>26898594</v>
      </c>
      <c r="G79" s="3">
        <v>26898594</v>
      </c>
      <c r="H79" s="3">
        <v>35428920</v>
      </c>
      <c r="I79" s="3">
        <v>49420000</v>
      </c>
      <c r="J79" s="3">
        <v>52879400</v>
      </c>
      <c r="K79" s="3">
        <v>56052164</v>
      </c>
    </row>
    <row r="80" spans="1:11" ht="12.75" hidden="1">
      <c r="A80" s="2" t="s">
        <v>67</v>
      </c>
      <c r="B80" s="3">
        <v>0</v>
      </c>
      <c r="C80" s="3">
        <v>143786</v>
      </c>
      <c r="D80" s="3">
        <v>118780</v>
      </c>
      <c r="E80" s="3">
        <v>0</v>
      </c>
      <c r="F80" s="3">
        <v>0</v>
      </c>
      <c r="G80" s="3">
        <v>0</v>
      </c>
      <c r="H80" s="3">
        <v>88098</v>
      </c>
      <c r="I80" s="3">
        <v>163535</v>
      </c>
      <c r="J80" s="3">
        <v>179888</v>
      </c>
      <c r="K80" s="3">
        <v>179899</v>
      </c>
    </row>
    <row r="81" spans="1:11" ht="12.75" hidden="1">
      <c r="A81" s="2" t="s">
        <v>68</v>
      </c>
      <c r="B81" s="3">
        <v>15819632</v>
      </c>
      <c r="C81" s="3">
        <v>28714351</v>
      </c>
      <c r="D81" s="3">
        <v>12203654</v>
      </c>
      <c r="E81" s="3">
        <v>5589819</v>
      </c>
      <c r="F81" s="3">
        <v>5589819</v>
      </c>
      <c r="G81" s="3">
        <v>5589819</v>
      </c>
      <c r="H81" s="3">
        <v>6757364</v>
      </c>
      <c r="I81" s="3">
        <v>7484819</v>
      </c>
      <c r="J81" s="3">
        <v>8483064</v>
      </c>
      <c r="K81" s="3">
        <v>7307829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72376367</v>
      </c>
      <c r="C83" s="3">
        <v>3432430</v>
      </c>
      <c r="D83" s="3">
        <v>25038862</v>
      </c>
      <c r="E83" s="3">
        <v>1169996</v>
      </c>
      <c r="F83" s="3">
        <v>1170004</v>
      </c>
      <c r="G83" s="3">
        <v>1170004</v>
      </c>
      <c r="H83" s="3">
        <v>6392503</v>
      </c>
      <c r="I83" s="3">
        <v>2346100</v>
      </c>
      <c r="J83" s="3">
        <v>2507361</v>
      </c>
      <c r="K83" s="3">
        <v>2593000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21287884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102028601</v>
      </c>
      <c r="C5" s="6">
        <v>92514074</v>
      </c>
      <c r="D5" s="23">
        <v>96627876</v>
      </c>
      <c r="E5" s="24">
        <v>98051099</v>
      </c>
      <c r="F5" s="6">
        <v>96727896</v>
      </c>
      <c r="G5" s="25">
        <v>96727896</v>
      </c>
      <c r="H5" s="26">
        <v>94356895</v>
      </c>
      <c r="I5" s="24">
        <v>135594730</v>
      </c>
      <c r="J5" s="6">
        <v>144326742</v>
      </c>
      <c r="K5" s="25">
        <v>151234315</v>
      </c>
    </row>
    <row r="6" spans="1:11" ht="13.5">
      <c r="A6" s="22" t="s">
        <v>18</v>
      </c>
      <c r="B6" s="6">
        <v>159656189</v>
      </c>
      <c r="C6" s="6">
        <v>183135886</v>
      </c>
      <c r="D6" s="23">
        <v>187917027</v>
      </c>
      <c r="E6" s="24">
        <v>269800000</v>
      </c>
      <c r="F6" s="6">
        <v>276350193</v>
      </c>
      <c r="G6" s="25">
        <v>276350193</v>
      </c>
      <c r="H6" s="26">
        <v>193494552</v>
      </c>
      <c r="I6" s="24">
        <v>269686000</v>
      </c>
      <c r="J6" s="6">
        <v>276286000</v>
      </c>
      <c r="K6" s="25">
        <v>327028000</v>
      </c>
    </row>
    <row r="7" spans="1:11" ht="13.5">
      <c r="A7" s="22" t="s">
        <v>19</v>
      </c>
      <c r="B7" s="6">
        <v>0</v>
      </c>
      <c r="C7" s="6">
        <v>0</v>
      </c>
      <c r="D7" s="23">
        <v>5407306</v>
      </c>
      <c r="E7" s="24">
        <v>0</v>
      </c>
      <c r="F7" s="6">
        <v>1700280</v>
      </c>
      <c r="G7" s="25">
        <v>1700280</v>
      </c>
      <c r="H7" s="26">
        <v>2692684</v>
      </c>
      <c r="I7" s="24">
        <v>4706000</v>
      </c>
      <c r="J7" s="6">
        <v>5073000</v>
      </c>
      <c r="K7" s="25">
        <v>5468000</v>
      </c>
    </row>
    <row r="8" spans="1:11" ht="13.5">
      <c r="A8" s="22" t="s">
        <v>20</v>
      </c>
      <c r="B8" s="6">
        <v>94701755</v>
      </c>
      <c r="C8" s="6">
        <v>108813000</v>
      </c>
      <c r="D8" s="23">
        <v>119558743</v>
      </c>
      <c r="E8" s="24">
        <v>0</v>
      </c>
      <c r="F8" s="6">
        <v>129936000</v>
      </c>
      <c r="G8" s="25">
        <v>129936000</v>
      </c>
      <c r="H8" s="26">
        <v>127600604</v>
      </c>
      <c r="I8" s="24">
        <v>136773000</v>
      </c>
      <c r="J8" s="6">
        <v>145131000</v>
      </c>
      <c r="K8" s="25">
        <v>160334000</v>
      </c>
    </row>
    <row r="9" spans="1:11" ht="13.5">
      <c r="A9" s="22" t="s">
        <v>21</v>
      </c>
      <c r="B9" s="6">
        <v>60904174</v>
      </c>
      <c r="C9" s="6">
        <v>41579709</v>
      </c>
      <c r="D9" s="23">
        <v>27740232</v>
      </c>
      <c r="E9" s="24">
        <v>175781752</v>
      </c>
      <c r="F9" s="6">
        <v>48059669</v>
      </c>
      <c r="G9" s="25">
        <v>48059669</v>
      </c>
      <c r="H9" s="26">
        <v>45943750</v>
      </c>
      <c r="I9" s="24">
        <v>68179541</v>
      </c>
      <c r="J9" s="6">
        <v>173834258</v>
      </c>
      <c r="K9" s="25">
        <v>193573499</v>
      </c>
    </row>
    <row r="10" spans="1:11" ht="25.5">
      <c r="A10" s="27" t="s">
        <v>93</v>
      </c>
      <c r="B10" s="28">
        <f>SUM(B5:B9)</f>
        <v>417290719</v>
      </c>
      <c r="C10" s="29">
        <f aca="true" t="shared" si="0" ref="C10:K10">SUM(C5:C9)</f>
        <v>426042669</v>
      </c>
      <c r="D10" s="30">
        <f t="shared" si="0"/>
        <v>437251184</v>
      </c>
      <c r="E10" s="28">
        <f t="shared" si="0"/>
        <v>543632851</v>
      </c>
      <c r="F10" s="29">
        <f t="shared" si="0"/>
        <v>552774038</v>
      </c>
      <c r="G10" s="31">
        <f t="shared" si="0"/>
        <v>552774038</v>
      </c>
      <c r="H10" s="32">
        <f t="shared" si="0"/>
        <v>464088485</v>
      </c>
      <c r="I10" s="28">
        <f t="shared" si="0"/>
        <v>614939271</v>
      </c>
      <c r="J10" s="29">
        <f t="shared" si="0"/>
        <v>744651000</v>
      </c>
      <c r="K10" s="31">
        <f t="shared" si="0"/>
        <v>837637814</v>
      </c>
    </row>
    <row r="11" spans="1:11" ht="13.5">
      <c r="A11" s="22" t="s">
        <v>22</v>
      </c>
      <c r="B11" s="6">
        <v>118073129</v>
      </c>
      <c r="C11" s="6">
        <v>140258000</v>
      </c>
      <c r="D11" s="23">
        <v>162332795</v>
      </c>
      <c r="E11" s="24">
        <v>169247652</v>
      </c>
      <c r="F11" s="6">
        <v>170007793</v>
      </c>
      <c r="G11" s="25">
        <v>170007793</v>
      </c>
      <c r="H11" s="26">
        <v>185255773</v>
      </c>
      <c r="I11" s="24">
        <v>193636000</v>
      </c>
      <c r="J11" s="6">
        <v>211544703</v>
      </c>
      <c r="K11" s="25">
        <v>228505971</v>
      </c>
    </row>
    <row r="12" spans="1:11" ht="13.5">
      <c r="A12" s="22" t="s">
        <v>23</v>
      </c>
      <c r="B12" s="6">
        <v>8883956</v>
      </c>
      <c r="C12" s="6">
        <v>9146771</v>
      </c>
      <c r="D12" s="23">
        <v>9459729</v>
      </c>
      <c r="E12" s="24">
        <v>9797861</v>
      </c>
      <c r="F12" s="6">
        <v>10267058</v>
      </c>
      <c r="G12" s="25">
        <v>10267058</v>
      </c>
      <c r="H12" s="26">
        <v>10314466</v>
      </c>
      <c r="I12" s="24">
        <v>10800955</v>
      </c>
      <c r="J12" s="6">
        <v>11088434</v>
      </c>
      <c r="K12" s="25">
        <v>12086392</v>
      </c>
    </row>
    <row r="13" spans="1:11" ht="13.5">
      <c r="A13" s="22" t="s">
        <v>94</v>
      </c>
      <c r="B13" s="6">
        <v>86842711</v>
      </c>
      <c r="C13" s="6">
        <v>84169937</v>
      </c>
      <c r="D13" s="23">
        <v>128896384</v>
      </c>
      <c r="E13" s="24">
        <v>38128440</v>
      </c>
      <c r="F13" s="6">
        <v>38128440</v>
      </c>
      <c r="G13" s="25">
        <v>38128440</v>
      </c>
      <c r="H13" s="26">
        <v>59139942</v>
      </c>
      <c r="I13" s="24">
        <v>37211119</v>
      </c>
      <c r="J13" s="6">
        <v>39243731</v>
      </c>
      <c r="K13" s="25">
        <v>40994481</v>
      </c>
    </row>
    <row r="14" spans="1:11" ht="13.5">
      <c r="A14" s="22" t="s">
        <v>24</v>
      </c>
      <c r="B14" s="6">
        <v>35901194</v>
      </c>
      <c r="C14" s="6">
        <v>45088567</v>
      </c>
      <c r="D14" s="23">
        <v>11907364</v>
      </c>
      <c r="E14" s="24">
        <v>7200000</v>
      </c>
      <c r="F14" s="6">
        <v>15200000</v>
      </c>
      <c r="G14" s="25">
        <v>15200000</v>
      </c>
      <c r="H14" s="26">
        <v>28227290</v>
      </c>
      <c r="I14" s="24">
        <v>10200000</v>
      </c>
      <c r="J14" s="6">
        <v>11920000</v>
      </c>
      <c r="K14" s="25">
        <v>12400000</v>
      </c>
    </row>
    <row r="15" spans="1:11" ht="13.5">
      <c r="A15" s="22" t="s">
        <v>25</v>
      </c>
      <c r="B15" s="6">
        <v>131117704</v>
      </c>
      <c r="C15" s="6">
        <v>145403536</v>
      </c>
      <c r="D15" s="23">
        <v>173955942</v>
      </c>
      <c r="E15" s="24">
        <v>147955000</v>
      </c>
      <c r="F15" s="6">
        <v>171987382</v>
      </c>
      <c r="G15" s="25">
        <v>171987382</v>
      </c>
      <c r="H15" s="26">
        <v>121753325</v>
      </c>
      <c r="I15" s="24">
        <v>172243340</v>
      </c>
      <c r="J15" s="6">
        <v>185809224</v>
      </c>
      <c r="K15" s="25">
        <v>195846231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12903634</v>
      </c>
      <c r="F16" s="6">
        <v>0</v>
      </c>
      <c r="G16" s="25">
        <v>0</v>
      </c>
      <c r="H16" s="26">
        <v>0</v>
      </c>
      <c r="I16" s="24">
        <v>14232000</v>
      </c>
      <c r="J16" s="6">
        <v>16108000</v>
      </c>
      <c r="K16" s="25">
        <v>17052000</v>
      </c>
    </row>
    <row r="17" spans="1:11" ht="13.5">
      <c r="A17" s="22" t="s">
        <v>27</v>
      </c>
      <c r="B17" s="6">
        <v>271748442</v>
      </c>
      <c r="C17" s="6">
        <v>268726583</v>
      </c>
      <c r="D17" s="23">
        <v>220989875</v>
      </c>
      <c r="E17" s="24">
        <v>290522001</v>
      </c>
      <c r="F17" s="6">
        <v>160158165</v>
      </c>
      <c r="G17" s="25">
        <v>160158165</v>
      </c>
      <c r="H17" s="26">
        <v>160934368</v>
      </c>
      <c r="I17" s="24">
        <v>147751586</v>
      </c>
      <c r="J17" s="6">
        <v>166553406</v>
      </c>
      <c r="K17" s="25">
        <v>166845000</v>
      </c>
    </row>
    <row r="18" spans="1:11" ht="13.5">
      <c r="A18" s="34" t="s">
        <v>28</v>
      </c>
      <c r="B18" s="35">
        <f>SUM(B11:B17)</f>
        <v>652567136</v>
      </c>
      <c r="C18" s="36">
        <f aca="true" t="shared" si="1" ref="C18:K18">SUM(C11:C17)</f>
        <v>692793394</v>
      </c>
      <c r="D18" s="37">
        <f t="shared" si="1"/>
        <v>707542089</v>
      </c>
      <c r="E18" s="35">
        <f t="shared" si="1"/>
        <v>675754588</v>
      </c>
      <c r="F18" s="36">
        <f t="shared" si="1"/>
        <v>565748838</v>
      </c>
      <c r="G18" s="38">
        <f t="shared" si="1"/>
        <v>565748838</v>
      </c>
      <c r="H18" s="39">
        <f t="shared" si="1"/>
        <v>565625164</v>
      </c>
      <c r="I18" s="35">
        <f t="shared" si="1"/>
        <v>586075000</v>
      </c>
      <c r="J18" s="36">
        <f t="shared" si="1"/>
        <v>642267498</v>
      </c>
      <c r="K18" s="38">
        <f t="shared" si="1"/>
        <v>673730075</v>
      </c>
    </row>
    <row r="19" spans="1:11" ht="13.5">
      <c r="A19" s="34" t="s">
        <v>29</v>
      </c>
      <c r="B19" s="40">
        <f>+B10-B18</f>
        <v>-235276417</v>
      </c>
      <c r="C19" s="41">
        <f aca="true" t="shared" si="2" ref="C19:K19">+C10-C18</f>
        <v>-266750725</v>
      </c>
      <c r="D19" s="42">
        <f t="shared" si="2"/>
        <v>-270290905</v>
      </c>
      <c r="E19" s="40">
        <f t="shared" si="2"/>
        <v>-132121737</v>
      </c>
      <c r="F19" s="41">
        <f t="shared" si="2"/>
        <v>-12974800</v>
      </c>
      <c r="G19" s="43">
        <f t="shared" si="2"/>
        <v>-12974800</v>
      </c>
      <c r="H19" s="44">
        <f t="shared" si="2"/>
        <v>-101536679</v>
      </c>
      <c r="I19" s="40">
        <f t="shared" si="2"/>
        <v>28864271</v>
      </c>
      <c r="J19" s="41">
        <f t="shared" si="2"/>
        <v>102383502</v>
      </c>
      <c r="K19" s="43">
        <f t="shared" si="2"/>
        <v>163907739</v>
      </c>
    </row>
    <row r="20" spans="1:11" ht="13.5">
      <c r="A20" s="22" t="s">
        <v>30</v>
      </c>
      <c r="B20" s="24">
        <v>47872001</v>
      </c>
      <c r="C20" s="6">
        <v>103894953</v>
      </c>
      <c r="D20" s="23">
        <v>89069100</v>
      </c>
      <c r="E20" s="24">
        <v>112177588</v>
      </c>
      <c r="F20" s="6">
        <v>118778000</v>
      </c>
      <c r="G20" s="25">
        <v>118778000</v>
      </c>
      <c r="H20" s="26">
        <v>92493892</v>
      </c>
      <c r="I20" s="24">
        <v>84392000</v>
      </c>
      <c r="J20" s="6">
        <v>75382000</v>
      </c>
      <c r="K20" s="25">
        <v>69420000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-187404416</v>
      </c>
      <c r="C22" s="52">
        <f aca="true" t="shared" si="3" ref="C22:K22">SUM(C19:C21)</f>
        <v>-162855772</v>
      </c>
      <c r="D22" s="53">
        <f t="shared" si="3"/>
        <v>-181221805</v>
      </c>
      <c r="E22" s="51">
        <f t="shared" si="3"/>
        <v>-19944149</v>
      </c>
      <c r="F22" s="52">
        <f t="shared" si="3"/>
        <v>105803200</v>
      </c>
      <c r="G22" s="54">
        <f t="shared" si="3"/>
        <v>105803200</v>
      </c>
      <c r="H22" s="55">
        <f t="shared" si="3"/>
        <v>-9042787</v>
      </c>
      <c r="I22" s="51">
        <f t="shared" si="3"/>
        <v>113256271</v>
      </c>
      <c r="J22" s="52">
        <f t="shared" si="3"/>
        <v>177765502</v>
      </c>
      <c r="K22" s="54">
        <f t="shared" si="3"/>
        <v>233327739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-187404416</v>
      </c>
      <c r="C24" s="41">
        <f aca="true" t="shared" si="4" ref="C24:K24">SUM(C22:C23)</f>
        <v>-162855772</v>
      </c>
      <c r="D24" s="42">
        <f t="shared" si="4"/>
        <v>-181221805</v>
      </c>
      <c r="E24" s="40">
        <f t="shared" si="4"/>
        <v>-19944149</v>
      </c>
      <c r="F24" s="41">
        <f t="shared" si="4"/>
        <v>105803200</v>
      </c>
      <c r="G24" s="43">
        <f t="shared" si="4"/>
        <v>105803200</v>
      </c>
      <c r="H24" s="44">
        <f t="shared" si="4"/>
        <v>-9042787</v>
      </c>
      <c r="I24" s="40">
        <f t="shared" si="4"/>
        <v>113256271</v>
      </c>
      <c r="J24" s="41">
        <f t="shared" si="4"/>
        <v>177765502</v>
      </c>
      <c r="K24" s="43">
        <f t="shared" si="4"/>
        <v>233327739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51692322</v>
      </c>
      <c r="C27" s="7">
        <v>79951339</v>
      </c>
      <c r="D27" s="64">
        <v>85845891</v>
      </c>
      <c r="E27" s="65">
        <v>112170049</v>
      </c>
      <c r="F27" s="7">
        <v>116769049</v>
      </c>
      <c r="G27" s="66">
        <v>116769049</v>
      </c>
      <c r="H27" s="67">
        <v>88834055</v>
      </c>
      <c r="I27" s="65">
        <v>112153086</v>
      </c>
      <c r="J27" s="7">
        <v>83549899</v>
      </c>
      <c r="K27" s="66">
        <v>76681881</v>
      </c>
    </row>
    <row r="28" spans="1:11" ht="13.5">
      <c r="A28" s="68" t="s">
        <v>30</v>
      </c>
      <c r="B28" s="6">
        <v>48452689</v>
      </c>
      <c r="C28" s="6">
        <v>79951339</v>
      </c>
      <c r="D28" s="23">
        <v>85845891</v>
      </c>
      <c r="E28" s="24">
        <v>109770049</v>
      </c>
      <c r="F28" s="6">
        <v>111928643</v>
      </c>
      <c r="G28" s="25">
        <v>111928643</v>
      </c>
      <c r="H28" s="26">
        <v>78560423</v>
      </c>
      <c r="I28" s="24">
        <v>81619000</v>
      </c>
      <c r="J28" s="6">
        <v>72812899</v>
      </c>
      <c r="K28" s="25">
        <v>66923881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3239633</v>
      </c>
      <c r="C31" s="6">
        <v>0</v>
      </c>
      <c r="D31" s="23">
        <v>0</v>
      </c>
      <c r="E31" s="24">
        <v>2400000</v>
      </c>
      <c r="F31" s="6">
        <v>4840406</v>
      </c>
      <c r="G31" s="25">
        <v>4840406</v>
      </c>
      <c r="H31" s="26">
        <v>10273632</v>
      </c>
      <c r="I31" s="24">
        <v>30534086</v>
      </c>
      <c r="J31" s="6">
        <v>10737000</v>
      </c>
      <c r="K31" s="25">
        <v>9758000</v>
      </c>
    </row>
    <row r="32" spans="1:11" ht="13.5">
      <c r="A32" s="34" t="s">
        <v>36</v>
      </c>
      <c r="B32" s="7">
        <f>SUM(B28:B31)</f>
        <v>51692322</v>
      </c>
      <c r="C32" s="7">
        <f aca="true" t="shared" si="5" ref="C32:K32">SUM(C28:C31)</f>
        <v>79951339</v>
      </c>
      <c r="D32" s="64">
        <f t="shared" si="5"/>
        <v>85845891</v>
      </c>
      <c r="E32" s="65">
        <f t="shared" si="5"/>
        <v>112170049</v>
      </c>
      <c r="F32" s="7">
        <f t="shared" si="5"/>
        <v>116769049</v>
      </c>
      <c r="G32" s="66">
        <f t="shared" si="5"/>
        <v>116769049</v>
      </c>
      <c r="H32" s="67">
        <f t="shared" si="5"/>
        <v>88834055</v>
      </c>
      <c r="I32" s="65">
        <f t="shared" si="5"/>
        <v>112153086</v>
      </c>
      <c r="J32" s="7">
        <f t="shared" si="5"/>
        <v>83549899</v>
      </c>
      <c r="K32" s="66">
        <f t="shared" si="5"/>
        <v>76681881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135662639</v>
      </c>
      <c r="C35" s="6">
        <v>263826385</v>
      </c>
      <c r="D35" s="23">
        <v>278537306</v>
      </c>
      <c r="E35" s="24">
        <v>310537465</v>
      </c>
      <c r="F35" s="6">
        <v>257089000</v>
      </c>
      <c r="G35" s="25">
        <v>257089000</v>
      </c>
      <c r="H35" s="26">
        <v>307202272</v>
      </c>
      <c r="I35" s="24">
        <v>529906137</v>
      </c>
      <c r="J35" s="6">
        <v>692437574</v>
      </c>
      <c r="K35" s="25">
        <v>911940649</v>
      </c>
    </row>
    <row r="36" spans="1:11" ht="13.5">
      <c r="A36" s="22" t="s">
        <v>39</v>
      </c>
      <c r="B36" s="6">
        <v>2460879110</v>
      </c>
      <c r="C36" s="6">
        <v>2451948939</v>
      </c>
      <c r="D36" s="23">
        <v>2330635857</v>
      </c>
      <c r="E36" s="24">
        <v>2581442202</v>
      </c>
      <c r="F36" s="6">
        <v>2330636000</v>
      </c>
      <c r="G36" s="25">
        <v>2330636000</v>
      </c>
      <c r="H36" s="26">
        <v>1157368562</v>
      </c>
      <c r="I36" s="24">
        <v>2526984470</v>
      </c>
      <c r="J36" s="6">
        <v>2580286793</v>
      </c>
      <c r="K36" s="25">
        <v>2625363723</v>
      </c>
    </row>
    <row r="37" spans="1:11" ht="13.5">
      <c r="A37" s="22" t="s">
        <v>40</v>
      </c>
      <c r="B37" s="6">
        <v>493045265</v>
      </c>
      <c r="C37" s="6">
        <v>489064337</v>
      </c>
      <c r="D37" s="23">
        <v>579028109</v>
      </c>
      <c r="E37" s="24">
        <v>461278686</v>
      </c>
      <c r="F37" s="6">
        <v>579028000</v>
      </c>
      <c r="G37" s="25">
        <v>579028000</v>
      </c>
      <c r="H37" s="26">
        <v>641093051</v>
      </c>
      <c r="I37" s="24">
        <v>629936501</v>
      </c>
      <c r="J37" s="6">
        <v>629936501</v>
      </c>
      <c r="K37" s="25">
        <v>629936501</v>
      </c>
    </row>
    <row r="38" spans="1:11" ht="13.5">
      <c r="A38" s="22" t="s">
        <v>41</v>
      </c>
      <c r="B38" s="6">
        <v>4448484</v>
      </c>
      <c r="C38" s="6">
        <v>41632668</v>
      </c>
      <c r="D38" s="23">
        <v>42814998</v>
      </c>
      <c r="E38" s="24">
        <v>30719211</v>
      </c>
      <c r="F38" s="6">
        <v>42815000</v>
      </c>
      <c r="G38" s="25">
        <v>42815000</v>
      </c>
      <c r="H38" s="26">
        <v>67155824</v>
      </c>
      <c r="I38" s="24">
        <v>12727500</v>
      </c>
      <c r="J38" s="6">
        <v>12727500</v>
      </c>
      <c r="K38" s="25">
        <v>12727500</v>
      </c>
    </row>
    <row r="39" spans="1:11" ht="13.5">
      <c r="A39" s="22" t="s">
        <v>42</v>
      </c>
      <c r="B39" s="6">
        <v>2099048000</v>
      </c>
      <c r="C39" s="6">
        <v>2185078319</v>
      </c>
      <c r="D39" s="23">
        <v>1987330056</v>
      </c>
      <c r="E39" s="24">
        <v>2399981770</v>
      </c>
      <c r="F39" s="6">
        <v>1965882000</v>
      </c>
      <c r="G39" s="25">
        <v>1965882000</v>
      </c>
      <c r="H39" s="26">
        <v>756321959</v>
      </c>
      <c r="I39" s="24">
        <v>2414226607</v>
      </c>
      <c r="J39" s="6">
        <v>2630060366</v>
      </c>
      <c r="K39" s="25">
        <v>2894640372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53850503</v>
      </c>
      <c r="C42" s="6">
        <v>76041360</v>
      </c>
      <c r="D42" s="23">
        <v>100712501</v>
      </c>
      <c r="E42" s="24">
        <v>92225597</v>
      </c>
      <c r="F42" s="6">
        <v>105802996</v>
      </c>
      <c r="G42" s="25">
        <v>105802996</v>
      </c>
      <c r="H42" s="26">
        <v>13186360</v>
      </c>
      <c r="I42" s="24">
        <v>71817847</v>
      </c>
      <c r="J42" s="6">
        <v>104333329</v>
      </c>
      <c r="K42" s="25">
        <v>164508376</v>
      </c>
    </row>
    <row r="43" spans="1:11" ht="13.5">
      <c r="A43" s="22" t="s">
        <v>45</v>
      </c>
      <c r="B43" s="6">
        <v>-49739190</v>
      </c>
      <c r="C43" s="6">
        <v>-79801489</v>
      </c>
      <c r="D43" s="23">
        <v>-84799041</v>
      </c>
      <c r="E43" s="24">
        <v>-112170044</v>
      </c>
      <c r="F43" s="6">
        <v>-116769000</v>
      </c>
      <c r="G43" s="25">
        <v>-116769000</v>
      </c>
      <c r="H43" s="26">
        <v>0</v>
      </c>
      <c r="I43" s="24">
        <v>-112132000</v>
      </c>
      <c r="J43" s="6">
        <v>-83550000</v>
      </c>
      <c r="K43" s="25">
        <v>-76681000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8996693</v>
      </c>
      <c r="C45" s="7">
        <v>5236857</v>
      </c>
      <c r="D45" s="64">
        <v>21150317</v>
      </c>
      <c r="E45" s="65">
        <v>24765805</v>
      </c>
      <c r="F45" s="7">
        <v>33743996</v>
      </c>
      <c r="G45" s="66">
        <v>33743996</v>
      </c>
      <c r="H45" s="67">
        <v>34336677</v>
      </c>
      <c r="I45" s="65">
        <v>2484887</v>
      </c>
      <c r="J45" s="7">
        <v>23268216</v>
      </c>
      <c r="K45" s="66">
        <v>111095592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8996986</v>
      </c>
      <c r="C48" s="6">
        <v>5236857</v>
      </c>
      <c r="D48" s="23">
        <v>21150317</v>
      </c>
      <c r="E48" s="24">
        <v>31116954</v>
      </c>
      <c r="F48" s="6">
        <v>21150000</v>
      </c>
      <c r="G48" s="25">
        <v>21150000</v>
      </c>
      <c r="H48" s="26">
        <v>34336670</v>
      </c>
      <c r="I48" s="24">
        <v>2483882</v>
      </c>
      <c r="J48" s="6">
        <v>23266835</v>
      </c>
      <c r="K48" s="25">
        <v>111093910</v>
      </c>
    </row>
    <row r="49" spans="1:11" ht="13.5">
      <c r="A49" s="22" t="s">
        <v>50</v>
      </c>
      <c r="B49" s="6">
        <f>+B75</f>
        <v>358931017.3267628</v>
      </c>
      <c r="C49" s="6">
        <f aca="true" t="shared" si="6" ref="C49:K49">+C75</f>
        <v>399382117.63888925</v>
      </c>
      <c r="D49" s="23">
        <f t="shared" si="6"/>
        <v>467427188.8220282</v>
      </c>
      <c r="E49" s="24">
        <f t="shared" si="6"/>
        <v>224341006.25345674</v>
      </c>
      <c r="F49" s="6">
        <f t="shared" si="6"/>
        <v>483431435.28069025</v>
      </c>
      <c r="G49" s="25">
        <f t="shared" si="6"/>
        <v>483431435.28069025</v>
      </c>
      <c r="H49" s="26">
        <f t="shared" si="6"/>
        <v>536491034.8938048</v>
      </c>
      <c r="I49" s="24">
        <f t="shared" si="6"/>
        <v>347601372.485019</v>
      </c>
      <c r="J49" s="6">
        <f t="shared" si="6"/>
        <v>243079752.85375148</v>
      </c>
      <c r="K49" s="25">
        <f t="shared" si="6"/>
        <v>124897427.05781484</v>
      </c>
    </row>
    <row r="50" spans="1:11" ht="13.5">
      <c r="A50" s="34" t="s">
        <v>51</v>
      </c>
      <c r="B50" s="7">
        <f>+B48-B49</f>
        <v>-349934031.3267628</v>
      </c>
      <c r="C50" s="7">
        <f aca="true" t="shared" si="7" ref="C50:K50">+C48-C49</f>
        <v>-394145260.63888925</v>
      </c>
      <c r="D50" s="64">
        <f t="shared" si="7"/>
        <v>-446276871.8220282</v>
      </c>
      <c r="E50" s="65">
        <f t="shared" si="7"/>
        <v>-193224052.25345674</v>
      </c>
      <c r="F50" s="7">
        <f t="shared" si="7"/>
        <v>-462281435.28069025</v>
      </c>
      <c r="G50" s="66">
        <f t="shared" si="7"/>
        <v>-462281435.28069025</v>
      </c>
      <c r="H50" s="67">
        <f t="shared" si="7"/>
        <v>-502154364.8938048</v>
      </c>
      <c r="I50" s="65">
        <f t="shared" si="7"/>
        <v>-345117490.485019</v>
      </c>
      <c r="J50" s="7">
        <f t="shared" si="7"/>
        <v>-219812917.85375148</v>
      </c>
      <c r="K50" s="66">
        <f t="shared" si="7"/>
        <v>-13803517.057814837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1228219797</v>
      </c>
      <c r="C53" s="6">
        <v>2239367139</v>
      </c>
      <c r="D53" s="23">
        <v>2207094516</v>
      </c>
      <c r="E53" s="24">
        <v>2581442011</v>
      </c>
      <c r="F53" s="6">
        <v>2361198674</v>
      </c>
      <c r="G53" s="25">
        <v>2361198674</v>
      </c>
      <c r="H53" s="26">
        <v>1157368562</v>
      </c>
      <c r="I53" s="24">
        <v>2526577564</v>
      </c>
      <c r="J53" s="6">
        <v>2579869868</v>
      </c>
      <c r="K53" s="25">
        <v>2624951782</v>
      </c>
    </row>
    <row r="54" spans="1:11" ht="13.5">
      <c r="A54" s="22" t="s">
        <v>94</v>
      </c>
      <c r="B54" s="6">
        <v>86842711</v>
      </c>
      <c r="C54" s="6">
        <v>84169937</v>
      </c>
      <c r="D54" s="23">
        <v>128896384</v>
      </c>
      <c r="E54" s="24">
        <v>38128440</v>
      </c>
      <c r="F54" s="6">
        <v>38128440</v>
      </c>
      <c r="G54" s="25">
        <v>38128440</v>
      </c>
      <c r="H54" s="26">
        <v>59139942</v>
      </c>
      <c r="I54" s="24">
        <v>37211119</v>
      </c>
      <c r="J54" s="6">
        <v>39243731</v>
      </c>
      <c r="K54" s="25">
        <v>40994481</v>
      </c>
    </row>
    <row r="55" spans="1:11" ht="13.5">
      <c r="A55" s="22" t="s">
        <v>54</v>
      </c>
      <c r="B55" s="6">
        <v>51692322</v>
      </c>
      <c r="C55" s="6">
        <v>55383069</v>
      </c>
      <c r="D55" s="23">
        <v>54463232</v>
      </c>
      <c r="E55" s="24">
        <v>54661713</v>
      </c>
      <c r="F55" s="6">
        <v>52661713</v>
      </c>
      <c r="G55" s="25">
        <v>52661713</v>
      </c>
      <c r="H55" s="26">
        <v>45812352</v>
      </c>
      <c r="I55" s="24">
        <v>67320000</v>
      </c>
      <c r="J55" s="6">
        <v>37900274</v>
      </c>
      <c r="K55" s="25">
        <v>28154000</v>
      </c>
    </row>
    <row r="56" spans="1:11" ht="13.5">
      <c r="A56" s="22" t="s">
        <v>55</v>
      </c>
      <c r="B56" s="6">
        <v>17731000</v>
      </c>
      <c r="C56" s="6">
        <v>31620826</v>
      </c>
      <c r="D56" s="23">
        <v>25041273</v>
      </c>
      <c r="E56" s="24">
        <v>27426743</v>
      </c>
      <c r="F56" s="6">
        <v>27426743</v>
      </c>
      <c r="G56" s="25">
        <v>27426743</v>
      </c>
      <c r="H56" s="26">
        <v>13441860</v>
      </c>
      <c r="I56" s="24">
        <v>16633000</v>
      </c>
      <c r="J56" s="6">
        <v>21723000</v>
      </c>
      <c r="K56" s="25">
        <v>20298000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6502931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3049850</v>
      </c>
      <c r="C60" s="6">
        <v>0</v>
      </c>
      <c r="D60" s="23">
        <v>0</v>
      </c>
      <c r="E60" s="24">
        <v>4355501</v>
      </c>
      <c r="F60" s="6">
        <v>5683612</v>
      </c>
      <c r="G60" s="25">
        <v>5683612</v>
      </c>
      <c r="H60" s="26">
        <v>5683612</v>
      </c>
      <c r="I60" s="24">
        <v>3437422</v>
      </c>
      <c r="J60" s="6">
        <v>3705541</v>
      </c>
      <c r="K60" s="25">
        <v>4001984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1708</v>
      </c>
      <c r="C62" s="92">
        <v>0</v>
      </c>
      <c r="D62" s="93">
        <v>1730</v>
      </c>
      <c r="E62" s="91">
        <v>1730</v>
      </c>
      <c r="F62" s="92">
        <v>173000</v>
      </c>
      <c r="G62" s="93">
        <v>173000</v>
      </c>
      <c r="H62" s="94">
        <v>173000</v>
      </c>
      <c r="I62" s="91">
        <v>1730</v>
      </c>
      <c r="J62" s="92">
        <v>1730</v>
      </c>
      <c r="K62" s="93">
        <v>1730</v>
      </c>
    </row>
    <row r="63" spans="1:11" ht="13.5">
      <c r="A63" s="90" t="s">
        <v>61</v>
      </c>
      <c r="B63" s="91">
        <v>631</v>
      </c>
      <c r="C63" s="92">
        <v>0</v>
      </c>
      <c r="D63" s="93">
        <v>639</v>
      </c>
      <c r="E63" s="91">
        <v>639</v>
      </c>
      <c r="F63" s="92">
        <v>639</v>
      </c>
      <c r="G63" s="93">
        <v>639</v>
      </c>
      <c r="H63" s="94">
        <v>639</v>
      </c>
      <c r="I63" s="91">
        <v>639</v>
      </c>
      <c r="J63" s="92">
        <v>639</v>
      </c>
      <c r="K63" s="93">
        <v>639</v>
      </c>
    </row>
    <row r="64" spans="1:11" ht="13.5">
      <c r="A64" s="90" t="s">
        <v>62</v>
      </c>
      <c r="B64" s="91">
        <v>4933</v>
      </c>
      <c r="C64" s="92">
        <v>0</v>
      </c>
      <c r="D64" s="93">
        <v>4997</v>
      </c>
      <c r="E64" s="91">
        <v>4997</v>
      </c>
      <c r="F64" s="92">
        <v>4997</v>
      </c>
      <c r="G64" s="93">
        <v>4997</v>
      </c>
      <c r="H64" s="94">
        <v>4997</v>
      </c>
      <c r="I64" s="91">
        <v>4997</v>
      </c>
      <c r="J64" s="92">
        <v>4997</v>
      </c>
      <c r="K64" s="93">
        <v>4997</v>
      </c>
    </row>
    <row r="65" spans="1:11" ht="13.5">
      <c r="A65" s="90" t="s">
        <v>63</v>
      </c>
      <c r="B65" s="91">
        <v>13625</v>
      </c>
      <c r="C65" s="92">
        <v>0</v>
      </c>
      <c r="D65" s="93">
        <v>13802</v>
      </c>
      <c r="E65" s="91">
        <v>13802</v>
      </c>
      <c r="F65" s="92">
        <v>13802</v>
      </c>
      <c r="G65" s="93">
        <v>13802</v>
      </c>
      <c r="H65" s="94">
        <v>13802</v>
      </c>
      <c r="I65" s="91">
        <v>13802</v>
      </c>
      <c r="J65" s="92">
        <v>13802</v>
      </c>
      <c r="K65" s="93">
        <v>13802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0.9162124529467784</v>
      </c>
      <c r="C70" s="5">
        <f aca="true" t="shared" si="8" ref="C70:K70">IF(ISERROR(C71/C72),0,(C71/C72))</f>
        <v>0.8974412919744905</v>
      </c>
      <c r="D70" s="5">
        <f t="shared" si="8"/>
        <v>0.9020094568382193</v>
      </c>
      <c r="E70" s="5">
        <f t="shared" si="8"/>
        <v>0.7284127389865923</v>
      </c>
      <c r="F70" s="5">
        <f t="shared" si="8"/>
        <v>0.9564827478613305</v>
      </c>
      <c r="G70" s="5">
        <f t="shared" si="8"/>
        <v>0.9564827478613305</v>
      </c>
      <c r="H70" s="5">
        <f t="shared" si="8"/>
        <v>0.7815655897529287</v>
      </c>
      <c r="I70" s="5">
        <f t="shared" si="8"/>
        <v>0.8335425106872378</v>
      </c>
      <c r="J70" s="5">
        <f t="shared" si="8"/>
        <v>0.7964435113643437</v>
      </c>
      <c r="K70" s="5">
        <f t="shared" si="8"/>
        <v>0.8231101579827359</v>
      </c>
    </row>
    <row r="71" spans="1:11" ht="12.75" hidden="1">
      <c r="A71" s="1" t="s">
        <v>100</v>
      </c>
      <c r="B71" s="1">
        <f>+B83</f>
        <v>295560026</v>
      </c>
      <c r="C71" s="1">
        <f aca="true" t="shared" si="9" ref="C71:K71">+C83</f>
        <v>284695004</v>
      </c>
      <c r="D71" s="1">
        <f t="shared" si="9"/>
        <v>281684145</v>
      </c>
      <c r="E71" s="1">
        <f t="shared" si="9"/>
        <v>395989094</v>
      </c>
      <c r="F71" s="1">
        <f t="shared" si="9"/>
        <v>402811000</v>
      </c>
      <c r="G71" s="1">
        <f t="shared" si="9"/>
        <v>402811000</v>
      </c>
      <c r="H71" s="1">
        <f t="shared" si="9"/>
        <v>260882840</v>
      </c>
      <c r="I71" s="1">
        <f t="shared" si="9"/>
        <v>394649263</v>
      </c>
      <c r="J71" s="1">
        <f t="shared" si="9"/>
        <v>473443456</v>
      </c>
      <c r="K71" s="1">
        <f t="shared" si="9"/>
        <v>552994883</v>
      </c>
    </row>
    <row r="72" spans="1:11" ht="12.75" hidden="1">
      <c r="A72" s="1" t="s">
        <v>101</v>
      </c>
      <c r="B72" s="1">
        <f>+B77</f>
        <v>322588964</v>
      </c>
      <c r="C72" s="1">
        <f aca="true" t="shared" si="10" ref="C72:K72">+C77</f>
        <v>317229669</v>
      </c>
      <c r="D72" s="1">
        <f t="shared" si="10"/>
        <v>312285135</v>
      </c>
      <c r="E72" s="1">
        <f t="shared" si="10"/>
        <v>543632851</v>
      </c>
      <c r="F72" s="1">
        <f t="shared" si="10"/>
        <v>421137758</v>
      </c>
      <c r="G72" s="1">
        <f t="shared" si="10"/>
        <v>421137758</v>
      </c>
      <c r="H72" s="1">
        <f t="shared" si="10"/>
        <v>333795197</v>
      </c>
      <c r="I72" s="1">
        <f t="shared" si="10"/>
        <v>473460271</v>
      </c>
      <c r="J72" s="1">
        <f t="shared" si="10"/>
        <v>594447000</v>
      </c>
      <c r="K72" s="1">
        <f t="shared" si="10"/>
        <v>671835814</v>
      </c>
    </row>
    <row r="73" spans="1:11" ht="12.75" hidden="1">
      <c r="A73" s="1" t="s">
        <v>102</v>
      </c>
      <c r="B73" s="1">
        <f>+B74</f>
        <v>-52528984.83333333</v>
      </c>
      <c r="C73" s="1">
        <f aca="true" t="shared" si="11" ref="C73:K73">+(C78+C80+C81+C82)-(B78+B80+B81+B82)</f>
        <v>-31488250</v>
      </c>
      <c r="D73" s="1">
        <f t="shared" si="11"/>
        <v>19449014</v>
      </c>
      <c r="E73" s="1">
        <f t="shared" si="11"/>
        <v>196630687</v>
      </c>
      <c r="F73" s="1">
        <f>+(F78+F80+F81+F82)-(D78+D80+D81+D82)</f>
        <v>-21447824</v>
      </c>
      <c r="G73" s="1">
        <f>+(G78+G80+G81+G82)-(D78+D80+D81+D82)</f>
        <v>-21447824</v>
      </c>
      <c r="H73" s="1">
        <f>+(H78+H80+H81+H82)-(D78+D80+D81+D82)</f>
        <v>37645051</v>
      </c>
      <c r="I73" s="1">
        <f>+(I78+I80+I81+I82)-(E78+E80+E81+E82)</f>
        <v>-53725995</v>
      </c>
      <c r="J73" s="1">
        <f t="shared" si="11"/>
        <v>141748484</v>
      </c>
      <c r="K73" s="1">
        <f t="shared" si="11"/>
        <v>131676000</v>
      </c>
    </row>
    <row r="74" spans="1:11" ht="12.75" hidden="1">
      <c r="A74" s="1" t="s">
        <v>103</v>
      </c>
      <c r="B74" s="1">
        <f>+TREND(C74:E74)</f>
        <v>-52528984.83333333</v>
      </c>
      <c r="C74" s="1">
        <f>+C73</f>
        <v>-31488250</v>
      </c>
      <c r="D74" s="1">
        <f aca="true" t="shared" si="12" ref="D74:K74">+D73</f>
        <v>19449014</v>
      </c>
      <c r="E74" s="1">
        <f t="shared" si="12"/>
        <v>196630687</v>
      </c>
      <c r="F74" s="1">
        <f t="shared" si="12"/>
        <v>-21447824</v>
      </c>
      <c r="G74" s="1">
        <f t="shared" si="12"/>
        <v>-21447824</v>
      </c>
      <c r="H74" s="1">
        <f t="shared" si="12"/>
        <v>37645051</v>
      </c>
      <c r="I74" s="1">
        <f t="shared" si="12"/>
        <v>-53725995</v>
      </c>
      <c r="J74" s="1">
        <f t="shared" si="12"/>
        <v>141748484</v>
      </c>
      <c r="K74" s="1">
        <f t="shared" si="12"/>
        <v>131676000</v>
      </c>
    </row>
    <row r="75" spans="1:11" ht="12.75" hidden="1">
      <c r="A75" s="1" t="s">
        <v>104</v>
      </c>
      <c r="B75" s="1">
        <f>+B84-(((B80+B81+B78)*B70)-B79)</f>
        <v>358931017.3267628</v>
      </c>
      <c r="C75" s="1">
        <f aca="true" t="shared" si="13" ref="C75:K75">+C84-(((C80+C81+C78)*C70)-C79)</f>
        <v>399382117.63888925</v>
      </c>
      <c r="D75" s="1">
        <f t="shared" si="13"/>
        <v>467427188.8220282</v>
      </c>
      <c r="E75" s="1">
        <f t="shared" si="13"/>
        <v>224341006.25345674</v>
      </c>
      <c r="F75" s="1">
        <f t="shared" si="13"/>
        <v>483431435.28069025</v>
      </c>
      <c r="G75" s="1">
        <f t="shared" si="13"/>
        <v>483431435.28069025</v>
      </c>
      <c r="H75" s="1">
        <f t="shared" si="13"/>
        <v>536491034.8938048</v>
      </c>
      <c r="I75" s="1">
        <f t="shared" si="13"/>
        <v>347601372.485019</v>
      </c>
      <c r="J75" s="1">
        <f t="shared" si="13"/>
        <v>243079752.85375148</v>
      </c>
      <c r="K75" s="1">
        <f t="shared" si="13"/>
        <v>124897427.05781484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322588964</v>
      </c>
      <c r="C77" s="3">
        <v>317229669</v>
      </c>
      <c r="D77" s="3">
        <v>312285135</v>
      </c>
      <c r="E77" s="3">
        <v>543632851</v>
      </c>
      <c r="F77" s="3">
        <v>421137758</v>
      </c>
      <c r="G77" s="3">
        <v>421137758</v>
      </c>
      <c r="H77" s="3">
        <v>333795197</v>
      </c>
      <c r="I77" s="3">
        <v>473460271</v>
      </c>
      <c r="J77" s="3">
        <v>594447000</v>
      </c>
      <c r="K77" s="3">
        <v>671835814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445814583</v>
      </c>
      <c r="C79" s="3">
        <v>456226776</v>
      </c>
      <c r="D79" s="3">
        <v>542104393</v>
      </c>
      <c r="E79" s="3">
        <v>427874466</v>
      </c>
      <c r="F79" s="3">
        <v>542104000</v>
      </c>
      <c r="G79" s="3">
        <v>542104000</v>
      </c>
      <c r="H79" s="3">
        <v>630618789</v>
      </c>
      <c r="I79" s="3">
        <v>535727346</v>
      </c>
      <c r="J79" s="3">
        <v>535727346</v>
      </c>
      <c r="K79" s="3">
        <v>535727346</v>
      </c>
    </row>
    <row r="80" spans="1:11" ht="12.75" hidden="1">
      <c r="A80" s="2" t="s">
        <v>67</v>
      </c>
      <c r="B80" s="3">
        <v>86121370</v>
      </c>
      <c r="C80" s="3">
        <v>34472664</v>
      </c>
      <c r="D80" s="3">
        <v>42598544</v>
      </c>
      <c r="E80" s="3">
        <v>241620511</v>
      </c>
      <c r="F80" s="3">
        <v>21150000</v>
      </c>
      <c r="G80" s="3">
        <v>21150000</v>
      </c>
      <c r="H80" s="3">
        <v>78259713</v>
      </c>
      <c r="I80" s="3">
        <v>210131516</v>
      </c>
      <c r="J80" s="3">
        <v>220638000</v>
      </c>
      <c r="K80" s="3">
        <v>231670000</v>
      </c>
    </row>
    <row r="81" spans="1:11" ht="12.75" hidden="1">
      <c r="A81" s="2" t="s">
        <v>68</v>
      </c>
      <c r="B81" s="3">
        <v>8707690</v>
      </c>
      <c r="C81" s="3">
        <v>28868146</v>
      </c>
      <c r="D81" s="3">
        <v>40191280</v>
      </c>
      <c r="E81" s="3">
        <v>37800000</v>
      </c>
      <c r="F81" s="3">
        <v>40192000</v>
      </c>
      <c r="G81" s="3">
        <v>40192000</v>
      </c>
      <c r="H81" s="3">
        <v>42175162</v>
      </c>
      <c r="I81" s="3">
        <v>15563000</v>
      </c>
      <c r="J81" s="3">
        <v>146805000</v>
      </c>
      <c r="K81" s="3">
        <v>267449000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295560026</v>
      </c>
      <c r="C83" s="3">
        <v>284695004</v>
      </c>
      <c r="D83" s="3">
        <v>281684145</v>
      </c>
      <c r="E83" s="3">
        <v>395989094</v>
      </c>
      <c r="F83" s="3">
        <v>402811000</v>
      </c>
      <c r="G83" s="3">
        <v>402811000</v>
      </c>
      <c r="H83" s="3">
        <v>260882840</v>
      </c>
      <c r="I83" s="3">
        <v>394649263</v>
      </c>
      <c r="J83" s="3">
        <v>473443456</v>
      </c>
      <c r="K83" s="3">
        <v>552994883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108511495</v>
      </c>
      <c r="C5" s="6">
        <v>107043056</v>
      </c>
      <c r="D5" s="23">
        <v>105560427</v>
      </c>
      <c r="E5" s="24">
        <v>132765300</v>
      </c>
      <c r="F5" s="6">
        <v>107901151</v>
      </c>
      <c r="G5" s="25">
        <v>107901151</v>
      </c>
      <c r="H5" s="26">
        <v>105503008</v>
      </c>
      <c r="I5" s="24">
        <v>114723093</v>
      </c>
      <c r="J5" s="6">
        <v>122753712</v>
      </c>
      <c r="K5" s="25">
        <v>131346470</v>
      </c>
    </row>
    <row r="6" spans="1:11" ht="13.5">
      <c r="A6" s="22" t="s">
        <v>18</v>
      </c>
      <c r="B6" s="6">
        <v>101120351</v>
      </c>
      <c r="C6" s="6">
        <v>105243043</v>
      </c>
      <c r="D6" s="23">
        <v>121316173</v>
      </c>
      <c r="E6" s="24">
        <v>109350152</v>
      </c>
      <c r="F6" s="6">
        <v>110195210</v>
      </c>
      <c r="G6" s="25">
        <v>110195210</v>
      </c>
      <c r="H6" s="26">
        <v>132735166</v>
      </c>
      <c r="I6" s="24">
        <v>138655823</v>
      </c>
      <c r="J6" s="6">
        <v>148196286</v>
      </c>
      <c r="K6" s="25">
        <v>158393265</v>
      </c>
    </row>
    <row r="7" spans="1:11" ht="13.5">
      <c r="A7" s="22" t="s">
        <v>19</v>
      </c>
      <c r="B7" s="6">
        <v>1202083</v>
      </c>
      <c r="C7" s="6">
        <v>7002653</v>
      </c>
      <c r="D7" s="23">
        <v>10855075</v>
      </c>
      <c r="E7" s="24">
        <v>4616196</v>
      </c>
      <c r="F7" s="6">
        <v>4918397</v>
      </c>
      <c r="G7" s="25">
        <v>4918397</v>
      </c>
      <c r="H7" s="26">
        <v>19851644</v>
      </c>
      <c r="I7" s="24">
        <v>12427975</v>
      </c>
      <c r="J7" s="6">
        <v>13297934</v>
      </c>
      <c r="K7" s="25">
        <v>14228789</v>
      </c>
    </row>
    <row r="8" spans="1:11" ht="13.5">
      <c r="A8" s="22" t="s">
        <v>20</v>
      </c>
      <c r="B8" s="6">
        <v>387632669</v>
      </c>
      <c r="C8" s="6">
        <v>437255109</v>
      </c>
      <c r="D8" s="23">
        <v>464191083</v>
      </c>
      <c r="E8" s="24">
        <v>549404875</v>
      </c>
      <c r="F8" s="6">
        <v>510404876</v>
      </c>
      <c r="G8" s="25">
        <v>510404876</v>
      </c>
      <c r="H8" s="26">
        <v>570227038</v>
      </c>
      <c r="I8" s="24">
        <v>546431440</v>
      </c>
      <c r="J8" s="6">
        <v>602838520</v>
      </c>
      <c r="K8" s="25">
        <v>675155800</v>
      </c>
    </row>
    <row r="9" spans="1:11" ht="13.5">
      <c r="A9" s="22" t="s">
        <v>21</v>
      </c>
      <c r="B9" s="6">
        <v>68937419</v>
      </c>
      <c r="C9" s="6">
        <v>92714650</v>
      </c>
      <c r="D9" s="23">
        <v>66091105</v>
      </c>
      <c r="E9" s="24">
        <v>35061308</v>
      </c>
      <c r="F9" s="6">
        <v>51470236</v>
      </c>
      <c r="G9" s="25">
        <v>51470236</v>
      </c>
      <c r="H9" s="26">
        <v>34645683</v>
      </c>
      <c r="I9" s="24">
        <v>60895818</v>
      </c>
      <c r="J9" s="6">
        <v>65157793</v>
      </c>
      <c r="K9" s="25">
        <v>69718054</v>
      </c>
    </row>
    <row r="10" spans="1:11" ht="25.5">
      <c r="A10" s="27" t="s">
        <v>93</v>
      </c>
      <c r="B10" s="28">
        <f>SUM(B5:B9)</f>
        <v>667404017</v>
      </c>
      <c r="C10" s="29">
        <f aca="true" t="shared" si="0" ref="C10:K10">SUM(C5:C9)</f>
        <v>749258511</v>
      </c>
      <c r="D10" s="30">
        <f t="shared" si="0"/>
        <v>768013863</v>
      </c>
      <c r="E10" s="28">
        <f t="shared" si="0"/>
        <v>831197831</v>
      </c>
      <c r="F10" s="29">
        <f t="shared" si="0"/>
        <v>784889870</v>
      </c>
      <c r="G10" s="31">
        <f t="shared" si="0"/>
        <v>784889870</v>
      </c>
      <c r="H10" s="32">
        <f t="shared" si="0"/>
        <v>862962539</v>
      </c>
      <c r="I10" s="28">
        <f t="shared" si="0"/>
        <v>873134149</v>
      </c>
      <c r="J10" s="29">
        <f t="shared" si="0"/>
        <v>952244245</v>
      </c>
      <c r="K10" s="31">
        <f t="shared" si="0"/>
        <v>1048842378</v>
      </c>
    </row>
    <row r="11" spans="1:11" ht="13.5">
      <c r="A11" s="22" t="s">
        <v>22</v>
      </c>
      <c r="B11" s="6">
        <v>257001735</v>
      </c>
      <c r="C11" s="6">
        <v>293525486</v>
      </c>
      <c r="D11" s="23">
        <v>305015877</v>
      </c>
      <c r="E11" s="24">
        <v>317538366</v>
      </c>
      <c r="F11" s="6">
        <v>317037776</v>
      </c>
      <c r="G11" s="25">
        <v>317037776</v>
      </c>
      <c r="H11" s="26">
        <v>344566970</v>
      </c>
      <c r="I11" s="24">
        <v>358810803</v>
      </c>
      <c r="J11" s="6">
        <v>371895746</v>
      </c>
      <c r="K11" s="25">
        <v>392492894</v>
      </c>
    </row>
    <row r="12" spans="1:11" ht="13.5">
      <c r="A12" s="22" t="s">
        <v>23</v>
      </c>
      <c r="B12" s="6">
        <v>20291578</v>
      </c>
      <c r="C12" s="6">
        <v>21329483</v>
      </c>
      <c r="D12" s="23">
        <v>22964859</v>
      </c>
      <c r="E12" s="24">
        <v>22175954</v>
      </c>
      <c r="F12" s="6">
        <v>22225954</v>
      </c>
      <c r="G12" s="25">
        <v>22225954</v>
      </c>
      <c r="H12" s="26">
        <v>27512749</v>
      </c>
      <c r="I12" s="24">
        <v>24290797</v>
      </c>
      <c r="J12" s="6">
        <v>25602498</v>
      </c>
      <c r="K12" s="25">
        <v>27010637</v>
      </c>
    </row>
    <row r="13" spans="1:11" ht="13.5">
      <c r="A13" s="22" t="s">
        <v>94</v>
      </c>
      <c r="B13" s="6">
        <v>61666406</v>
      </c>
      <c r="C13" s="6">
        <v>63700532</v>
      </c>
      <c r="D13" s="23">
        <v>79830654</v>
      </c>
      <c r="E13" s="24">
        <v>66412262</v>
      </c>
      <c r="F13" s="6">
        <v>66412262</v>
      </c>
      <c r="G13" s="25">
        <v>66412262</v>
      </c>
      <c r="H13" s="26">
        <v>77003261</v>
      </c>
      <c r="I13" s="24">
        <v>61197761</v>
      </c>
      <c r="J13" s="6">
        <v>64502440</v>
      </c>
      <c r="K13" s="25">
        <v>68050074</v>
      </c>
    </row>
    <row r="14" spans="1:11" ht="13.5">
      <c r="A14" s="22" t="s">
        <v>24</v>
      </c>
      <c r="B14" s="6">
        <v>5178378</v>
      </c>
      <c r="C14" s="6">
        <v>8349468</v>
      </c>
      <c r="D14" s="23">
        <v>7005377</v>
      </c>
      <c r="E14" s="24">
        <v>683534</v>
      </c>
      <c r="F14" s="6">
        <v>883534</v>
      </c>
      <c r="G14" s="25">
        <v>883534</v>
      </c>
      <c r="H14" s="26">
        <v>1563731</v>
      </c>
      <c r="I14" s="24">
        <v>692458</v>
      </c>
      <c r="J14" s="6">
        <v>729850</v>
      </c>
      <c r="K14" s="25">
        <v>769992</v>
      </c>
    </row>
    <row r="15" spans="1:11" ht="13.5">
      <c r="A15" s="22" t="s">
        <v>25</v>
      </c>
      <c r="B15" s="6">
        <v>80953803</v>
      </c>
      <c r="C15" s="6">
        <v>86186737</v>
      </c>
      <c r="D15" s="23">
        <v>82480620</v>
      </c>
      <c r="E15" s="24">
        <v>104333897</v>
      </c>
      <c r="F15" s="6">
        <v>92342094</v>
      </c>
      <c r="G15" s="25">
        <v>92342094</v>
      </c>
      <c r="H15" s="26">
        <v>110492541</v>
      </c>
      <c r="I15" s="24">
        <v>108750190</v>
      </c>
      <c r="J15" s="6">
        <v>115528696</v>
      </c>
      <c r="K15" s="25">
        <v>123164080</v>
      </c>
    </row>
    <row r="16" spans="1:11" ht="13.5">
      <c r="A16" s="33" t="s">
        <v>26</v>
      </c>
      <c r="B16" s="6">
        <v>230952</v>
      </c>
      <c r="C16" s="6">
        <v>310950</v>
      </c>
      <c r="D16" s="23">
        <v>16580734</v>
      </c>
      <c r="E16" s="24">
        <v>1200048</v>
      </c>
      <c r="F16" s="6">
        <v>6580548</v>
      </c>
      <c r="G16" s="25">
        <v>6580548</v>
      </c>
      <c r="H16" s="26">
        <v>11527520</v>
      </c>
      <c r="I16" s="24">
        <v>16659690</v>
      </c>
      <c r="J16" s="6">
        <v>50949314</v>
      </c>
      <c r="K16" s="25">
        <v>58245527</v>
      </c>
    </row>
    <row r="17" spans="1:11" ht="13.5">
      <c r="A17" s="22" t="s">
        <v>27</v>
      </c>
      <c r="B17" s="6">
        <v>272657549</v>
      </c>
      <c r="C17" s="6">
        <v>287579584</v>
      </c>
      <c r="D17" s="23">
        <v>356572926</v>
      </c>
      <c r="E17" s="24">
        <v>310849604</v>
      </c>
      <c r="F17" s="6">
        <v>309648974</v>
      </c>
      <c r="G17" s="25">
        <v>309648974</v>
      </c>
      <c r="H17" s="26">
        <v>252224670</v>
      </c>
      <c r="I17" s="24">
        <v>276655964</v>
      </c>
      <c r="J17" s="6">
        <v>290495737</v>
      </c>
      <c r="K17" s="25">
        <v>306799204</v>
      </c>
    </row>
    <row r="18" spans="1:11" ht="13.5">
      <c r="A18" s="34" t="s">
        <v>28</v>
      </c>
      <c r="B18" s="35">
        <f>SUM(B11:B17)</f>
        <v>697980401</v>
      </c>
      <c r="C18" s="36">
        <f aca="true" t="shared" si="1" ref="C18:K18">SUM(C11:C17)</f>
        <v>760982240</v>
      </c>
      <c r="D18" s="37">
        <f t="shared" si="1"/>
        <v>870451047</v>
      </c>
      <c r="E18" s="35">
        <f t="shared" si="1"/>
        <v>823193665</v>
      </c>
      <c r="F18" s="36">
        <f t="shared" si="1"/>
        <v>815131142</v>
      </c>
      <c r="G18" s="38">
        <f t="shared" si="1"/>
        <v>815131142</v>
      </c>
      <c r="H18" s="39">
        <f t="shared" si="1"/>
        <v>824891442</v>
      </c>
      <c r="I18" s="35">
        <f t="shared" si="1"/>
        <v>847057663</v>
      </c>
      <c r="J18" s="36">
        <f t="shared" si="1"/>
        <v>919704281</v>
      </c>
      <c r="K18" s="38">
        <f t="shared" si="1"/>
        <v>976532408</v>
      </c>
    </row>
    <row r="19" spans="1:11" ht="13.5">
      <c r="A19" s="34" t="s">
        <v>29</v>
      </c>
      <c r="B19" s="40">
        <f>+B10-B18</f>
        <v>-30576384</v>
      </c>
      <c r="C19" s="41">
        <f aca="true" t="shared" si="2" ref="C19:K19">+C10-C18</f>
        <v>-11723729</v>
      </c>
      <c r="D19" s="42">
        <f t="shared" si="2"/>
        <v>-102437184</v>
      </c>
      <c r="E19" s="40">
        <f t="shared" si="2"/>
        <v>8004166</v>
      </c>
      <c r="F19" s="41">
        <f t="shared" si="2"/>
        <v>-30241272</v>
      </c>
      <c r="G19" s="43">
        <f t="shared" si="2"/>
        <v>-30241272</v>
      </c>
      <c r="H19" s="44">
        <f t="shared" si="2"/>
        <v>38071097</v>
      </c>
      <c r="I19" s="40">
        <f t="shared" si="2"/>
        <v>26076486</v>
      </c>
      <c r="J19" s="41">
        <f t="shared" si="2"/>
        <v>32539964</v>
      </c>
      <c r="K19" s="43">
        <f t="shared" si="2"/>
        <v>72309970</v>
      </c>
    </row>
    <row r="20" spans="1:11" ht="13.5">
      <c r="A20" s="22" t="s">
        <v>30</v>
      </c>
      <c r="B20" s="24">
        <v>260870962</v>
      </c>
      <c r="C20" s="6">
        <v>300579902</v>
      </c>
      <c r="D20" s="23">
        <v>363827617</v>
      </c>
      <c r="E20" s="24">
        <v>230970434</v>
      </c>
      <c r="F20" s="6">
        <v>284289274</v>
      </c>
      <c r="G20" s="25">
        <v>284289274</v>
      </c>
      <c r="H20" s="26">
        <v>236559304</v>
      </c>
      <c r="I20" s="24">
        <v>241891082</v>
      </c>
      <c r="J20" s="6">
        <v>240710606</v>
      </c>
      <c r="K20" s="25">
        <v>225687890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230294578</v>
      </c>
      <c r="C22" s="52">
        <f aca="true" t="shared" si="3" ref="C22:K22">SUM(C19:C21)</f>
        <v>288856173</v>
      </c>
      <c r="D22" s="53">
        <f t="shared" si="3"/>
        <v>261390433</v>
      </c>
      <c r="E22" s="51">
        <f t="shared" si="3"/>
        <v>238974600</v>
      </c>
      <c r="F22" s="52">
        <f t="shared" si="3"/>
        <v>254048002</v>
      </c>
      <c r="G22" s="54">
        <f t="shared" si="3"/>
        <v>254048002</v>
      </c>
      <c r="H22" s="55">
        <f t="shared" si="3"/>
        <v>274630401</v>
      </c>
      <c r="I22" s="51">
        <f t="shared" si="3"/>
        <v>267967568</v>
      </c>
      <c r="J22" s="52">
        <f t="shared" si="3"/>
        <v>273250570</v>
      </c>
      <c r="K22" s="54">
        <f t="shared" si="3"/>
        <v>297997860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230294578</v>
      </c>
      <c r="C24" s="41">
        <f aca="true" t="shared" si="4" ref="C24:K24">SUM(C22:C23)</f>
        <v>288856173</v>
      </c>
      <c r="D24" s="42">
        <f t="shared" si="4"/>
        <v>261390433</v>
      </c>
      <c r="E24" s="40">
        <f t="shared" si="4"/>
        <v>238974600</v>
      </c>
      <c r="F24" s="41">
        <f t="shared" si="4"/>
        <v>254048002</v>
      </c>
      <c r="G24" s="43">
        <f t="shared" si="4"/>
        <v>254048002</v>
      </c>
      <c r="H24" s="44">
        <f t="shared" si="4"/>
        <v>274630401</v>
      </c>
      <c r="I24" s="40">
        <f t="shared" si="4"/>
        <v>267967568</v>
      </c>
      <c r="J24" s="41">
        <f t="shared" si="4"/>
        <v>273250570</v>
      </c>
      <c r="K24" s="43">
        <f t="shared" si="4"/>
        <v>297997860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231556441</v>
      </c>
      <c r="C27" s="7">
        <v>335998492</v>
      </c>
      <c r="D27" s="64">
        <v>254714350</v>
      </c>
      <c r="E27" s="65">
        <v>259173883</v>
      </c>
      <c r="F27" s="7">
        <v>259173883</v>
      </c>
      <c r="G27" s="66">
        <v>259173883</v>
      </c>
      <c r="H27" s="67">
        <v>169424464</v>
      </c>
      <c r="I27" s="65">
        <v>279362569</v>
      </c>
      <c r="J27" s="7">
        <v>247670480</v>
      </c>
      <c r="K27" s="66">
        <v>247261200</v>
      </c>
    </row>
    <row r="28" spans="1:11" ht="13.5">
      <c r="A28" s="68" t="s">
        <v>30</v>
      </c>
      <c r="B28" s="6">
        <v>227605985</v>
      </c>
      <c r="C28" s="6">
        <v>317120292</v>
      </c>
      <c r="D28" s="23">
        <v>229805221</v>
      </c>
      <c r="E28" s="24">
        <v>230970433</v>
      </c>
      <c r="F28" s="6">
        <v>230970433</v>
      </c>
      <c r="G28" s="25">
        <v>230970433</v>
      </c>
      <c r="H28" s="26">
        <v>149567854</v>
      </c>
      <c r="I28" s="24">
        <v>236450560</v>
      </c>
      <c r="J28" s="6">
        <v>221060480</v>
      </c>
      <c r="K28" s="25">
        <v>218811200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3950457</v>
      </c>
      <c r="C31" s="6">
        <v>18878200</v>
      </c>
      <c r="D31" s="23">
        <v>24909127</v>
      </c>
      <c r="E31" s="24">
        <v>28203450</v>
      </c>
      <c r="F31" s="6">
        <v>28203450</v>
      </c>
      <c r="G31" s="25">
        <v>28203450</v>
      </c>
      <c r="H31" s="26">
        <v>19856609</v>
      </c>
      <c r="I31" s="24">
        <v>42912009</v>
      </c>
      <c r="J31" s="6">
        <v>26610000</v>
      </c>
      <c r="K31" s="25">
        <v>28450000</v>
      </c>
    </row>
    <row r="32" spans="1:11" ht="13.5">
      <c r="A32" s="34" t="s">
        <v>36</v>
      </c>
      <c r="B32" s="7">
        <f>SUM(B28:B31)</f>
        <v>231556442</v>
      </c>
      <c r="C32" s="7">
        <f aca="true" t="shared" si="5" ref="C32:K32">SUM(C28:C31)</f>
        <v>335998492</v>
      </c>
      <c r="D32" s="64">
        <f t="shared" si="5"/>
        <v>254714348</v>
      </c>
      <c r="E32" s="65">
        <f t="shared" si="5"/>
        <v>259173883</v>
      </c>
      <c r="F32" s="7">
        <f t="shared" si="5"/>
        <v>259173883</v>
      </c>
      <c r="G32" s="66">
        <f t="shared" si="5"/>
        <v>259173883</v>
      </c>
      <c r="H32" s="67">
        <f t="shared" si="5"/>
        <v>169424463</v>
      </c>
      <c r="I32" s="65">
        <f t="shared" si="5"/>
        <v>279362569</v>
      </c>
      <c r="J32" s="7">
        <f t="shared" si="5"/>
        <v>247670480</v>
      </c>
      <c r="K32" s="66">
        <f t="shared" si="5"/>
        <v>247261200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204420729</v>
      </c>
      <c r="C35" s="6">
        <v>296189117</v>
      </c>
      <c r="D35" s="23">
        <v>282288793</v>
      </c>
      <c r="E35" s="24">
        <v>406764910</v>
      </c>
      <c r="F35" s="6">
        <v>305336322</v>
      </c>
      <c r="G35" s="25">
        <v>305336322</v>
      </c>
      <c r="H35" s="26">
        <v>360531694</v>
      </c>
      <c r="I35" s="24">
        <v>287486790</v>
      </c>
      <c r="J35" s="6">
        <v>384722206</v>
      </c>
      <c r="K35" s="25">
        <v>511164434</v>
      </c>
    </row>
    <row r="36" spans="1:11" ht="13.5">
      <c r="A36" s="22" t="s">
        <v>39</v>
      </c>
      <c r="B36" s="6">
        <v>1788105525</v>
      </c>
      <c r="C36" s="6">
        <v>1642615651</v>
      </c>
      <c r="D36" s="23">
        <v>1799168714</v>
      </c>
      <c r="E36" s="24">
        <v>2117345207</v>
      </c>
      <c r="F36" s="6">
        <v>2020603567</v>
      </c>
      <c r="G36" s="25">
        <v>2020603567</v>
      </c>
      <c r="H36" s="26">
        <v>1967983927</v>
      </c>
      <c r="I36" s="24">
        <v>2238768365</v>
      </c>
      <c r="J36" s="6">
        <v>2421936406</v>
      </c>
      <c r="K36" s="25">
        <v>2601147531</v>
      </c>
    </row>
    <row r="37" spans="1:11" ht="13.5">
      <c r="A37" s="22" t="s">
        <v>40</v>
      </c>
      <c r="B37" s="6">
        <v>277902815</v>
      </c>
      <c r="C37" s="6">
        <v>354397587</v>
      </c>
      <c r="D37" s="23">
        <v>226057524</v>
      </c>
      <c r="E37" s="24">
        <v>278130317</v>
      </c>
      <c r="F37" s="6">
        <v>251227765</v>
      </c>
      <c r="G37" s="25">
        <v>251227765</v>
      </c>
      <c r="H37" s="26">
        <v>195514311</v>
      </c>
      <c r="I37" s="24">
        <v>128715487</v>
      </c>
      <c r="J37" s="6">
        <v>121930426</v>
      </c>
      <c r="K37" s="25">
        <v>113802474</v>
      </c>
    </row>
    <row r="38" spans="1:11" ht="13.5">
      <c r="A38" s="22" t="s">
        <v>41</v>
      </c>
      <c r="B38" s="6">
        <v>54645157</v>
      </c>
      <c r="C38" s="6">
        <v>49935312</v>
      </c>
      <c r="D38" s="23">
        <v>59536981</v>
      </c>
      <c r="E38" s="24">
        <v>84570745</v>
      </c>
      <c r="F38" s="6">
        <v>24831158</v>
      </c>
      <c r="G38" s="25">
        <v>24831158</v>
      </c>
      <c r="H38" s="26">
        <v>62463644</v>
      </c>
      <c r="I38" s="24">
        <v>63062838</v>
      </c>
      <c r="J38" s="6">
        <v>66531294</v>
      </c>
      <c r="K38" s="25">
        <v>70190515</v>
      </c>
    </row>
    <row r="39" spans="1:11" ht="13.5">
      <c r="A39" s="22" t="s">
        <v>42</v>
      </c>
      <c r="B39" s="6">
        <v>1659978282</v>
      </c>
      <c r="C39" s="6">
        <v>1534471869</v>
      </c>
      <c r="D39" s="23">
        <v>1795863002</v>
      </c>
      <c r="E39" s="24">
        <v>2161409055</v>
      </c>
      <c r="F39" s="6">
        <v>2049880965</v>
      </c>
      <c r="G39" s="25">
        <v>2049880965</v>
      </c>
      <c r="H39" s="26">
        <v>2070537666</v>
      </c>
      <c r="I39" s="24">
        <v>2334476830</v>
      </c>
      <c r="J39" s="6">
        <v>2618196892</v>
      </c>
      <c r="K39" s="25">
        <v>2928318976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272200639</v>
      </c>
      <c r="C42" s="6">
        <v>366721349</v>
      </c>
      <c r="D42" s="23">
        <v>289942032</v>
      </c>
      <c r="E42" s="24">
        <v>277416758</v>
      </c>
      <c r="F42" s="6">
        <v>277416758</v>
      </c>
      <c r="G42" s="25">
        <v>277416758</v>
      </c>
      <c r="H42" s="26">
        <v>256891470</v>
      </c>
      <c r="I42" s="24">
        <v>336045012</v>
      </c>
      <c r="J42" s="6">
        <v>345086780</v>
      </c>
      <c r="K42" s="25">
        <v>373894258</v>
      </c>
    </row>
    <row r="43" spans="1:11" ht="13.5">
      <c r="A43" s="22" t="s">
        <v>45</v>
      </c>
      <c r="B43" s="6">
        <v>-238165440</v>
      </c>
      <c r="C43" s="6">
        <v>-338802019</v>
      </c>
      <c r="D43" s="23">
        <v>-239607631</v>
      </c>
      <c r="E43" s="24">
        <v>-259173888</v>
      </c>
      <c r="F43" s="6">
        <v>-259173888</v>
      </c>
      <c r="G43" s="25">
        <v>-259173888</v>
      </c>
      <c r="H43" s="26">
        <v>-169424463</v>
      </c>
      <c r="I43" s="24">
        <v>-279362556</v>
      </c>
      <c r="J43" s="6">
        <v>-247670480</v>
      </c>
      <c r="K43" s="25">
        <v>-247261200</v>
      </c>
    </row>
    <row r="44" spans="1:11" ht="13.5">
      <c r="A44" s="22" t="s">
        <v>46</v>
      </c>
      <c r="B44" s="6">
        <v>94262</v>
      </c>
      <c r="C44" s="6">
        <v>-954057</v>
      </c>
      <c r="D44" s="23">
        <v>5254248</v>
      </c>
      <c r="E44" s="24">
        <v>-618806</v>
      </c>
      <c r="F44" s="6">
        <v>-618806</v>
      </c>
      <c r="G44" s="25">
        <v>-618806</v>
      </c>
      <c r="H44" s="26">
        <v>-1540955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38114336</v>
      </c>
      <c r="C45" s="7">
        <v>65079611</v>
      </c>
      <c r="D45" s="64">
        <v>120668260</v>
      </c>
      <c r="E45" s="65">
        <v>102624064</v>
      </c>
      <c r="F45" s="7">
        <v>102624064</v>
      </c>
      <c r="G45" s="66">
        <v>102624064</v>
      </c>
      <c r="H45" s="67">
        <v>206594311</v>
      </c>
      <c r="I45" s="65">
        <v>177350715</v>
      </c>
      <c r="J45" s="7">
        <v>274767015</v>
      </c>
      <c r="K45" s="66">
        <v>401400073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38114336</v>
      </c>
      <c r="C48" s="6">
        <v>65079611</v>
      </c>
      <c r="D48" s="23">
        <v>120668260</v>
      </c>
      <c r="E48" s="24">
        <v>107624053</v>
      </c>
      <c r="F48" s="6">
        <v>173831456</v>
      </c>
      <c r="G48" s="25">
        <v>173831456</v>
      </c>
      <c r="H48" s="26">
        <v>206594311</v>
      </c>
      <c r="I48" s="24">
        <v>177350706</v>
      </c>
      <c r="J48" s="6">
        <v>274767005</v>
      </c>
      <c r="K48" s="25">
        <v>401400064</v>
      </c>
    </row>
    <row r="49" spans="1:11" ht="13.5">
      <c r="A49" s="22" t="s">
        <v>50</v>
      </c>
      <c r="B49" s="6">
        <f>+B75</f>
        <v>118953098.42878743</v>
      </c>
      <c r="C49" s="6">
        <f aca="true" t="shared" si="6" ref="C49:K49">+C75</f>
        <v>110841607.5343453</v>
      </c>
      <c r="D49" s="23">
        <f t="shared" si="6"/>
        <v>18379462.290117383</v>
      </c>
      <c r="E49" s="24">
        <f t="shared" si="6"/>
        <v>-17347342.27287242</v>
      </c>
      <c r="F49" s="6">
        <f t="shared" si="6"/>
        <v>102819259.21073984</v>
      </c>
      <c r="G49" s="25">
        <f t="shared" si="6"/>
        <v>102819259.21073984</v>
      </c>
      <c r="H49" s="26">
        <f t="shared" si="6"/>
        <v>-7339487.4800079465</v>
      </c>
      <c r="I49" s="24">
        <f t="shared" si="6"/>
        <v>-8446311.850262508</v>
      </c>
      <c r="J49" s="6">
        <f t="shared" si="6"/>
        <v>-17096894.04051964</v>
      </c>
      <c r="K49" s="25">
        <f t="shared" si="6"/>
        <v>-27193107.36714977</v>
      </c>
    </row>
    <row r="50" spans="1:11" ht="13.5">
      <c r="A50" s="34" t="s">
        <v>51</v>
      </c>
      <c r="B50" s="7">
        <f>+B48-B49</f>
        <v>-80838762.42878743</v>
      </c>
      <c r="C50" s="7">
        <f aca="true" t="shared" si="7" ref="C50:K50">+C48-C49</f>
        <v>-45761996.5343453</v>
      </c>
      <c r="D50" s="64">
        <f t="shared" si="7"/>
        <v>102288797.70988262</v>
      </c>
      <c r="E50" s="65">
        <f t="shared" si="7"/>
        <v>124971395.27287242</v>
      </c>
      <c r="F50" s="7">
        <f t="shared" si="7"/>
        <v>71012196.78926016</v>
      </c>
      <c r="G50" s="66">
        <f t="shared" si="7"/>
        <v>71012196.78926016</v>
      </c>
      <c r="H50" s="67">
        <f t="shared" si="7"/>
        <v>213933798.48000795</v>
      </c>
      <c r="I50" s="65">
        <f t="shared" si="7"/>
        <v>185797017.85026252</v>
      </c>
      <c r="J50" s="7">
        <f t="shared" si="7"/>
        <v>291863899.04051965</v>
      </c>
      <c r="K50" s="66">
        <f t="shared" si="7"/>
        <v>428593171.3671498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1106588125</v>
      </c>
      <c r="C53" s="6">
        <v>1642487721</v>
      </c>
      <c r="D53" s="23">
        <v>1799109639</v>
      </c>
      <c r="E53" s="24">
        <v>2055615883</v>
      </c>
      <c r="F53" s="6">
        <v>2055615883</v>
      </c>
      <c r="G53" s="25">
        <v>2055615883</v>
      </c>
      <c r="H53" s="26">
        <v>1923713517</v>
      </c>
      <c r="I53" s="24">
        <v>2263690652</v>
      </c>
      <c r="J53" s="6">
        <v>2445357094</v>
      </c>
      <c r="K53" s="25">
        <v>2622568128</v>
      </c>
    </row>
    <row r="54" spans="1:11" ht="13.5">
      <c r="A54" s="22" t="s">
        <v>94</v>
      </c>
      <c r="B54" s="6">
        <v>61666406</v>
      </c>
      <c r="C54" s="6">
        <v>63700532</v>
      </c>
      <c r="D54" s="23">
        <v>79830654</v>
      </c>
      <c r="E54" s="24">
        <v>66412262</v>
      </c>
      <c r="F54" s="6">
        <v>66412262</v>
      </c>
      <c r="G54" s="25">
        <v>66412262</v>
      </c>
      <c r="H54" s="26">
        <v>77003261</v>
      </c>
      <c r="I54" s="24">
        <v>61197761</v>
      </c>
      <c r="J54" s="6">
        <v>64502440</v>
      </c>
      <c r="K54" s="25">
        <v>68050074</v>
      </c>
    </row>
    <row r="55" spans="1:11" ht="13.5">
      <c r="A55" s="22" t="s">
        <v>54</v>
      </c>
      <c r="B55" s="6">
        <v>92838759</v>
      </c>
      <c r="C55" s="6">
        <v>94296530</v>
      </c>
      <c r="D55" s="23">
        <v>91172726</v>
      </c>
      <c r="E55" s="24">
        <v>22402771</v>
      </c>
      <c r="F55" s="6">
        <v>22402771</v>
      </c>
      <c r="G55" s="25">
        <v>22402771</v>
      </c>
      <c r="H55" s="26">
        <v>0</v>
      </c>
      <c r="I55" s="24">
        <v>83873968</v>
      </c>
      <c r="J55" s="6">
        <v>89376085</v>
      </c>
      <c r="K55" s="25">
        <v>58000000</v>
      </c>
    </row>
    <row r="56" spans="1:11" ht="13.5">
      <c r="A56" s="22" t="s">
        <v>55</v>
      </c>
      <c r="B56" s="6">
        <v>24716724</v>
      </c>
      <c r="C56" s="6">
        <v>0</v>
      </c>
      <c r="D56" s="23">
        <v>0</v>
      </c>
      <c r="E56" s="24">
        <v>29013828</v>
      </c>
      <c r="F56" s="6">
        <v>29013828</v>
      </c>
      <c r="G56" s="25">
        <v>29013828</v>
      </c>
      <c r="H56" s="26">
        <v>27830990</v>
      </c>
      <c r="I56" s="24">
        <v>32913756</v>
      </c>
      <c r="J56" s="6">
        <v>34691098</v>
      </c>
      <c r="K56" s="25">
        <v>36599109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11781784</v>
      </c>
      <c r="I59" s="24">
        <v>12606509</v>
      </c>
      <c r="J59" s="6">
        <v>13488964</v>
      </c>
      <c r="K59" s="25">
        <v>14433192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36709321</v>
      </c>
      <c r="F60" s="6">
        <v>47875558</v>
      </c>
      <c r="G60" s="25">
        <v>47875558</v>
      </c>
      <c r="H60" s="26">
        <v>36055323</v>
      </c>
      <c r="I60" s="24">
        <v>38620339</v>
      </c>
      <c r="J60" s="6">
        <v>41323762</v>
      </c>
      <c r="K60" s="25">
        <v>44216426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21137</v>
      </c>
      <c r="C62" s="92">
        <v>21137</v>
      </c>
      <c r="D62" s="93">
        <v>21898</v>
      </c>
      <c r="E62" s="91">
        <v>23299</v>
      </c>
      <c r="F62" s="92">
        <v>23299</v>
      </c>
      <c r="G62" s="93">
        <v>23299</v>
      </c>
      <c r="H62" s="94">
        <v>23299</v>
      </c>
      <c r="I62" s="91">
        <v>24511</v>
      </c>
      <c r="J62" s="92">
        <v>25859</v>
      </c>
      <c r="K62" s="93">
        <v>27281</v>
      </c>
    </row>
    <row r="63" spans="1:11" ht="13.5">
      <c r="A63" s="90" t="s">
        <v>61</v>
      </c>
      <c r="B63" s="91">
        <v>16643</v>
      </c>
      <c r="C63" s="92">
        <v>16643</v>
      </c>
      <c r="D63" s="93">
        <v>17242</v>
      </c>
      <c r="E63" s="91">
        <v>18346</v>
      </c>
      <c r="F63" s="92">
        <v>18346</v>
      </c>
      <c r="G63" s="93">
        <v>18346</v>
      </c>
      <c r="H63" s="94">
        <v>18346</v>
      </c>
      <c r="I63" s="91">
        <v>19300</v>
      </c>
      <c r="J63" s="92">
        <v>20361</v>
      </c>
      <c r="K63" s="93">
        <v>21481</v>
      </c>
    </row>
    <row r="64" spans="1:11" ht="13.5">
      <c r="A64" s="90" t="s">
        <v>62</v>
      </c>
      <c r="B64" s="91">
        <v>16049</v>
      </c>
      <c r="C64" s="92">
        <v>16049</v>
      </c>
      <c r="D64" s="93">
        <v>16627</v>
      </c>
      <c r="E64" s="91">
        <v>17691</v>
      </c>
      <c r="F64" s="92">
        <v>17691</v>
      </c>
      <c r="G64" s="93">
        <v>17691</v>
      </c>
      <c r="H64" s="94">
        <v>17691</v>
      </c>
      <c r="I64" s="91">
        <v>18611</v>
      </c>
      <c r="J64" s="92">
        <v>19634</v>
      </c>
      <c r="K64" s="93">
        <v>20714</v>
      </c>
    </row>
    <row r="65" spans="1:11" ht="13.5">
      <c r="A65" s="90" t="s">
        <v>63</v>
      </c>
      <c r="B65" s="91">
        <v>76798</v>
      </c>
      <c r="C65" s="92">
        <v>76798</v>
      </c>
      <c r="D65" s="93">
        <v>79563</v>
      </c>
      <c r="E65" s="91">
        <v>84655</v>
      </c>
      <c r="F65" s="92">
        <v>84655</v>
      </c>
      <c r="G65" s="93">
        <v>84655</v>
      </c>
      <c r="H65" s="94">
        <v>84655</v>
      </c>
      <c r="I65" s="91">
        <v>89057</v>
      </c>
      <c r="J65" s="92">
        <v>93955</v>
      </c>
      <c r="K65" s="93">
        <v>99122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0.7706608336709364</v>
      </c>
      <c r="C70" s="5">
        <f aca="true" t="shared" si="8" ref="C70:K70">IF(ISERROR(C71/C72),0,(C71/C72))</f>
        <v>0.913989453842292</v>
      </c>
      <c r="D70" s="5">
        <f t="shared" si="8"/>
        <v>1.062897393417476</v>
      </c>
      <c r="E70" s="5">
        <f t="shared" si="8"/>
        <v>0.8310115501746972</v>
      </c>
      <c r="F70" s="5">
        <f t="shared" si="8"/>
        <v>0.8544719247986056</v>
      </c>
      <c r="G70" s="5">
        <f t="shared" si="8"/>
        <v>0.8544719247986056</v>
      </c>
      <c r="H70" s="5">
        <f t="shared" si="8"/>
        <v>1.1254357710137468</v>
      </c>
      <c r="I70" s="5">
        <f t="shared" si="8"/>
        <v>0.9098909618359585</v>
      </c>
      <c r="J70" s="5">
        <f t="shared" si="8"/>
        <v>0.9098706700315673</v>
      </c>
      <c r="K70" s="5">
        <f t="shared" si="8"/>
        <v>0.9098504108364167</v>
      </c>
    </row>
    <row r="71" spans="1:11" ht="12.75" hidden="1">
      <c r="A71" s="1" t="s">
        <v>100</v>
      </c>
      <c r="B71" s="1">
        <f>+B83</f>
        <v>214682422</v>
      </c>
      <c r="C71" s="1">
        <f aca="true" t="shared" si="9" ref="C71:K71">+C83</f>
        <v>278767468</v>
      </c>
      <c r="D71" s="1">
        <f t="shared" si="9"/>
        <v>311394610</v>
      </c>
      <c r="E71" s="1">
        <f t="shared" si="9"/>
        <v>230337089</v>
      </c>
      <c r="F71" s="1">
        <f t="shared" si="9"/>
        <v>230337089</v>
      </c>
      <c r="G71" s="1">
        <f t="shared" si="9"/>
        <v>230337089</v>
      </c>
      <c r="H71" s="1">
        <f t="shared" si="9"/>
        <v>307113254</v>
      </c>
      <c r="I71" s="1">
        <f t="shared" si="9"/>
        <v>285955740</v>
      </c>
      <c r="J71" s="1">
        <f t="shared" si="9"/>
        <v>305814621</v>
      </c>
      <c r="K71" s="1">
        <f t="shared" si="9"/>
        <v>327052817</v>
      </c>
    </row>
    <row r="72" spans="1:11" ht="12.75" hidden="1">
      <c r="A72" s="1" t="s">
        <v>101</v>
      </c>
      <c r="B72" s="1">
        <f>+B77</f>
        <v>278569265</v>
      </c>
      <c r="C72" s="1">
        <f aca="true" t="shared" si="10" ref="C72:K72">+C77</f>
        <v>305000749</v>
      </c>
      <c r="D72" s="1">
        <f t="shared" si="10"/>
        <v>292967705</v>
      </c>
      <c r="E72" s="1">
        <f t="shared" si="10"/>
        <v>277176760</v>
      </c>
      <c r="F72" s="1">
        <f t="shared" si="10"/>
        <v>269566597</v>
      </c>
      <c r="G72" s="1">
        <f t="shared" si="10"/>
        <v>269566597</v>
      </c>
      <c r="H72" s="1">
        <f t="shared" si="10"/>
        <v>272883857</v>
      </c>
      <c r="I72" s="1">
        <f t="shared" si="10"/>
        <v>314274734</v>
      </c>
      <c r="J72" s="1">
        <f t="shared" si="10"/>
        <v>336107791</v>
      </c>
      <c r="K72" s="1">
        <f t="shared" si="10"/>
        <v>359457789</v>
      </c>
    </row>
    <row r="73" spans="1:11" ht="12.75" hidden="1">
      <c r="A73" s="1" t="s">
        <v>102</v>
      </c>
      <c r="B73" s="1">
        <f>+B74</f>
        <v>5749736.333333351</v>
      </c>
      <c r="C73" s="1">
        <f aca="true" t="shared" si="11" ref="C73:K73">+(C78+C80+C81+C82)-(B78+B80+B81+B82)</f>
        <v>62617155</v>
      </c>
      <c r="D73" s="1">
        <f t="shared" si="11"/>
        <v>-70310660</v>
      </c>
      <c r="E73" s="1">
        <f t="shared" si="11"/>
        <v>137966037</v>
      </c>
      <c r="F73" s="1">
        <f>+(F78+F80+F81+F82)-(D78+D80+D81+D82)</f>
        <v>-30142856</v>
      </c>
      <c r="G73" s="1">
        <f>+(G78+G80+G81+G82)-(D78+D80+D81+D82)</f>
        <v>-30142856</v>
      </c>
      <c r="H73" s="1">
        <f>+(H78+H80+H81+H82)-(D78+D80+D81+D82)</f>
        <v>-6787883</v>
      </c>
      <c r="I73" s="1">
        <f>+(I78+I80+I81+I82)-(E78+E80+E81+E82)</f>
        <v>-189677335</v>
      </c>
      <c r="J73" s="1">
        <f t="shared" si="11"/>
        <v>-403044</v>
      </c>
      <c r="K73" s="1">
        <f t="shared" si="11"/>
        <v>-425211</v>
      </c>
    </row>
    <row r="74" spans="1:11" ht="12.75" hidden="1">
      <c r="A74" s="1" t="s">
        <v>103</v>
      </c>
      <c r="B74" s="1">
        <f>+TREND(C74:E74)</f>
        <v>5749736.333333351</v>
      </c>
      <c r="C74" s="1">
        <f>+C73</f>
        <v>62617155</v>
      </c>
      <c r="D74" s="1">
        <f aca="true" t="shared" si="12" ref="D74:K74">+D73</f>
        <v>-70310660</v>
      </c>
      <c r="E74" s="1">
        <f t="shared" si="12"/>
        <v>137966037</v>
      </c>
      <c r="F74" s="1">
        <f t="shared" si="12"/>
        <v>-30142856</v>
      </c>
      <c r="G74" s="1">
        <f t="shared" si="12"/>
        <v>-30142856</v>
      </c>
      <c r="H74" s="1">
        <f t="shared" si="12"/>
        <v>-6787883</v>
      </c>
      <c r="I74" s="1">
        <f t="shared" si="12"/>
        <v>-189677335</v>
      </c>
      <c r="J74" s="1">
        <f t="shared" si="12"/>
        <v>-403044</v>
      </c>
      <c r="K74" s="1">
        <f t="shared" si="12"/>
        <v>-425211</v>
      </c>
    </row>
    <row r="75" spans="1:11" ht="12.75" hidden="1">
      <c r="A75" s="1" t="s">
        <v>104</v>
      </c>
      <c r="B75" s="1">
        <f>+B84-(((B80+B81+B78)*B70)-B79)</f>
        <v>118953098.42878743</v>
      </c>
      <c r="C75" s="1">
        <f aca="true" t="shared" si="13" ref="C75:K75">+C84-(((C80+C81+C78)*C70)-C79)</f>
        <v>110841607.5343453</v>
      </c>
      <c r="D75" s="1">
        <f t="shared" si="13"/>
        <v>18379462.290117383</v>
      </c>
      <c r="E75" s="1">
        <f t="shared" si="13"/>
        <v>-17347342.27287242</v>
      </c>
      <c r="F75" s="1">
        <f t="shared" si="13"/>
        <v>102819259.21073984</v>
      </c>
      <c r="G75" s="1">
        <f t="shared" si="13"/>
        <v>102819259.21073984</v>
      </c>
      <c r="H75" s="1">
        <f t="shared" si="13"/>
        <v>-7339487.4800079465</v>
      </c>
      <c r="I75" s="1">
        <f t="shared" si="13"/>
        <v>-8446311.850262508</v>
      </c>
      <c r="J75" s="1">
        <f t="shared" si="13"/>
        <v>-17096894.04051964</v>
      </c>
      <c r="K75" s="1">
        <f t="shared" si="13"/>
        <v>-27193107.36714977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278569265</v>
      </c>
      <c r="C77" s="3">
        <v>305000749</v>
      </c>
      <c r="D77" s="3">
        <v>292967705</v>
      </c>
      <c r="E77" s="3">
        <v>277176760</v>
      </c>
      <c r="F77" s="3">
        <v>269566597</v>
      </c>
      <c r="G77" s="3">
        <v>269566597</v>
      </c>
      <c r="H77" s="3">
        <v>272883857</v>
      </c>
      <c r="I77" s="3">
        <v>314274734</v>
      </c>
      <c r="J77" s="3">
        <v>336107791</v>
      </c>
      <c r="K77" s="3">
        <v>359457789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239550547</v>
      </c>
      <c r="C79" s="3">
        <v>319339742</v>
      </c>
      <c r="D79" s="3">
        <v>186113273</v>
      </c>
      <c r="E79" s="3">
        <v>228444376</v>
      </c>
      <c r="F79" s="3">
        <v>211905620</v>
      </c>
      <c r="G79" s="3">
        <v>211905620</v>
      </c>
      <c r="H79" s="3">
        <v>162624059</v>
      </c>
      <c r="I79" s="3">
        <v>88090203</v>
      </c>
      <c r="J79" s="3">
        <v>79070750</v>
      </c>
      <c r="K79" s="3">
        <v>68585517</v>
      </c>
    </row>
    <row r="80" spans="1:11" ht="12.75" hidden="1">
      <c r="A80" s="2" t="s">
        <v>67</v>
      </c>
      <c r="B80" s="3">
        <v>120131438</v>
      </c>
      <c r="C80" s="3">
        <v>140826828</v>
      </c>
      <c r="D80" s="3">
        <v>23590173</v>
      </c>
      <c r="E80" s="3">
        <v>196057808</v>
      </c>
      <c r="F80" s="3">
        <v>49269760</v>
      </c>
      <c r="G80" s="3">
        <v>49269760</v>
      </c>
      <c r="H80" s="3">
        <v>26966728</v>
      </c>
      <c r="I80" s="3">
        <v>41999578</v>
      </c>
      <c r="J80" s="3">
        <v>38071187</v>
      </c>
      <c r="K80" s="3">
        <v>33926735</v>
      </c>
    </row>
    <row r="81" spans="1:11" ht="12.75" hidden="1">
      <c r="A81" s="2" t="s">
        <v>68</v>
      </c>
      <c r="B81" s="3">
        <v>36354325</v>
      </c>
      <c r="C81" s="3">
        <v>87291925</v>
      </c>
      <c r="D81" s="3">
        <v>134217920</v>
      </c>
      <c r="E81" s="3">
        <v>99716322</v>
      </c>
      <c r="F81" s="3">
        <v>78395477</v>
      </c>
      <c r="G81" s="3">
        <v>78395477</v>
      </c>
      <c r="H81" s="3">
        <v>124053482</v>
      </c>
      <c r="I81" s="3">
        <v>64097217</v>
      </c>
      <c r="J81" s="3">
        <v>67622564</v>
      </c>
      <c r="K81" s="3">
        <v>71341805</v>
      </c>
    </row>
    <row r="82" spans="1:11" ht="12.75" hidden="1">
      <c r="A82" s="2" t="s">
        <v>69</v>
      </c>
      <c r="B82" s="3">
        <v>9015835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214682422</v>
      </c>
      <c r="C83" s="3">
        <v>278767468</v>
      </c>
      <c r="D83" s="3">
        <v>311394610</v>
      </c>
      <c r="E83" s="3">
        <v>230337089</v>
      </c>
      <c r="F83" s="3">
        <v>230337089</v>
      </c>
      <c r="G83" s="3">
        <v>230337089</v>
      </c>
      <c r="H83" s="3">
        <v>307113254</v>
      </c>
      <c r="I83" s="3">
        <v>285955740</v>
      </c>
      <c r="J83" s="3">
        <v>305814621</v>
      </c>
      <c r="K83" s="3">
        <v>327052817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160249805</v>
      </c>
      <c r="C5" s="6">
        <v>168493460</v>
      </c>
      <c r="D5" s="23">
        <v>160280800</v>
      </c>
      <c r="E5" s="24">
        <v>194789430</v>
      </c>
      <c r="F5" s="6">
        <v>194789000</v>
      </c>
      <c r="G5" s="25">
        <v>194789000</v>
      </c>
      <c r="H5" s="26">
        <v>185624245</v>
      </c>
      <c r="I5" s="24">
        <v>210292000</v>
      </c>
      <c r="J5" s="6">
        <v>220186000</v>
      </c>
      <c r="K5" s="25">
        <v>225651000</v>
      </c>
    </row>
    <row r="6" spans="1:11" ht="13.5">
      <c r="A6" s="22" t="s">
        <v>18</v>
      </c>
      <c r="B6" s="6">
        <v>32737461</v>
      </c>
      <c r="C6" s="6">
        <v>31208685</v>
      </c>
      <c r="D6" s="23">
        <v>39388439</v>
      </c>
      <c r="E6" s="24">
        <v>62667280</v>
      </c>
      <c r="F6" s="6">
        <v>73917661</v>
      </c>
      <c r="G6" s="25">
        <v>73917661</v>
      </c>
      <c r="H6" s="26">
        <v>37326463</v>
      </c>
      <c r="I6" s="24">
        <v>77165000</v>
      </c>
      <c r="J6" s="6">
        <v>75164000</v>
      </c>
      <c r="K6" s="25">
        <v>78387000</v>
      </c>
    </row>
    <row r="7" spans="1:11" ht="13.5">
      <c r="A7" s="22" t="s">
        <v>19</v>
      </c>
      <c r="B7" s="6">
        <v>9570222</v>
      </c>
      <c r="C7" s="6">
        <v>13803987</v>
      </c>
      <c r="D7" s="23">
        <v>13355531</v>
      </c>
      <c r="E7" s="24">
        <v>15010000</v>
      </c>
      <c r="F7" s="6">
        <v>15010000</v>
      </c>
      <c r="G7" s="25">
        <v>15010000</v>
      </c>
      <c r="H7" s="26">
        <v>13457755</v>
      </c>
      <c r="I7" s="24">
        <v>20911000</v>
      </c>
      <c r="J7" s="6">
        <v>21562000</v>
      </c>
      <c r="K7" s="25">
        <v>23666000</v>
      </c>
    </row>
    <row r="8" spans="1:11" ht="13.5">
      <c r="A8" s="22" t="s">
        <v>20</v>
      </c>
      <c r="B8" s="6">
        <v>554769813</v>
      </c>
      <c r="C8" s="6">
        <v>658595566</v>
      </c>
      <c r="D8" s="23">
        <v>655388928</v>
      </c>
      <c r="E8" s="24">
        <v>696592680</v>
      </c>
      <c r="F8" s="6">
        <v>696593000</v>
      </c>
      <c r="G8" s="25">
        <v>696593000</v>
      </c>
      <c r="H8" s="26">
        <v>695444546</v>
      </c>
      <c r="I8" s="24">
        <v>788353859</v>
      </c>
      <c r="J8" s="6">
        <v>1356716554</v>
      </c>
      <c r="K8" s="25">
        <v>1530059375</v>
      </c>
    </row>
    <row r="9" spans="1:11" ht="13.5">
      <c r="A9" s="22" t="s">
        <v>21</v>
      </c>
      <c r="B9" s="6">
        <v>18919406</v>
      </c>
      <c r="C9" s="6">
        <v>120983445</v>
      </c>
      <c r="D9" s="23">
        <v>157372819</v>
      </c>
      <c r="E9" s="24">
        <v>90286806</v>
      </c>
      <c r="F9" s="6">
        <v>148790028</v>
      </c>
      <c r="G9" s="25">
        <v>148790028</v>
      </c>
      <c r="H9" s="26">
        <v>190554013</v>
      </c>
      <c r="I9" s="24">
        <v>170680000</v>
      </c>
      <c r="J9" s="6">
        <v>178713000</v>
      </c>
      <c r="K9" s="25">
        <v>186735000</v>
      </c>
    </row>
    <row r="10" spans="1:11" ht="25.5">
      <c r="A10" s="27" t="s">
        <v>93</v>
      </c>
      <c r="B10" s="28">
        <f>SUM(B5:B9)</f>
        <v>776246707</v>
      </c>
      <c r="C10" s="29">
        <f aca="true" t="shared" si="0" ref="C10:K10">SUM(C5:C9)</f>
        <v>993085143</v>
      </c>
      <c r="D10" s="30">
        <f t="shared" si="0"/>
        <v>1025786517</v>
      </c>
      <c r="E10" s="28">
        <f t="shared" si="0"/>
        <v>1059346196</v>
      </c>
      <c r="F10" s="29">
        <f t="shared" si="0"/>
        <v>1129099689</v>
      </c>
      <c r="G10" s="31">
        <f t="shared" si="0"/>
        <v>1129099689</v>
      </c>
      <c r="H10" s="32">
        <f t="shared" si="0"/>
        <v>1122407022</v>
      </c>
      <c r="I10" s="28">
        <f t="shared" si="0"/>
        <v>1267401859</v>
      </c>
      <c r="J10" s="29">
        <f t="shared" si="0"/>
        <v>1852341554</v>
      </c>
      <c r="K10" s="31">
        <f t="shared" si="0"/>
        <v>2044498375</v>
      </c>
    </row>
    <row r="11" spans="1:11" ht="13.5">
      <c r="A11" s="22" t="s">
        <v>22</v>
      </c>
      <c r="B11" s="6">
        <v>281150472</v>
      </c>
      <c r="C11" s="6">
        <v>326242396</v>
      </c>
      <c r="D11" s="23">
        <v>365421050</v>
      </c>
      <c r="E11" s="24">
        <v>381527222</v>
      </c>
      <c r="F11" s="6">
        <v>471206000</v>
      </c>
      <c r="G11" s="25">
        <v>471206000</v>
      </c>
      <c r="H11" s="26">
        <v>402559518</v>
      </c>
      <c r="I11" s="24">
        <v>457848905</v>
      </c>
      <c r="J11" s="6">
        <v>477741350</v>
      </c>
      <c r="K11" s="25">
        <v>503405832</v>
      </c>
    </row>
    <row r="12" spans="1:11" ht="13.5">
      <c r="A12" s="22" t="s">
        <v>23</v>
      </c>
      <c r="B12" s="6">
        <v>27764269</v>
      </c>
      <c r="C12" s="6">
        <v>25388231</v>
      </c>
      <c r="D12" s="23">
        <v>25003753</v>
      </c>
      <c r="E12" s="24">
        <v>32638931</v>
      </c>
      <c r="F12" s="6">
        <v>27680000</v>
      </c>
      <c r="G12" s="25">
        <v>27680000</v>
      </c>
      <c r="H12" s="26">
        <v>28072033</v>
      </c>
      <c r="I12" s="24">
        <v>29501000</v>
      </c>
      <c r="J12" s="6">
        <v>27864000</v>
      </c>
      <c r="K12" s="25">
        <v>32631000</v>
      </c>
    </row>
    <row r="13" spans="1:11" ht="13.5">
      <c r="A13" s="22" t="s">
        <v>94</v>
      </c>
      <c r="B13" s="6">
        <v>76511376</v>
      </c>
      <c r="C13" s="6">
        <v>76701074</v>
      </c>
      <c r="D13" s="23">
        <v>83131938</v>
      </c>
      <c r="E13" s="24">
        <v>72000000</v>
      </c>
      <c r="F13" s="6">
        <v>79080000</v>
      </c>
      <c r="G13" s="25">
        <v>79080000</v>
      </c>
      <c r="H13" s="26">
        <v>97682192</v>
      </c>
      <c r="I13" s="24">
        <v>59333000</v>
      </c>
      <c r="J13" s="6">
        <v>63514000</v>
      </c>
      <c r="K13" s="25">
        <v>71800000</v>
      </c>
    </row>
    <row r="14" spans="1:11" ht="13.5">
      <c r="A14" s="22" t="s">
        <v>24</v>
      </c>
      <c r="B14" s="6">
        <v>773599</v>
      </c>
      <c r="C14" s="6">
        <v>14453796</v>
      </c>
      <c r="D14" s="23">
        <v>0</v>
      </c>
      <c r="E14" s="24">
        <v>342000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236798119</v>
      </c>
      <c r="C15" s="6">
        <v>242420250</v>
      </c>
      <c r="D15" s="23">
        <v>238217741</v>
      </c>
      <c r="E15" s="24">
        <v>258509561</v>
      </c>
      <c r="F15" s="6">
        <v>265979000</v>
      </c>
      <c r="G15" s="25">
        <v>265979000</v>
      </c>
      <c r="H15" s="26">
        <v>189001038</v>
      </c>
      <c r="I15" s="24">
        <v>339301137</v>
      </c>
      <c r="J15" s="6">
        <v>336505045</v>
      </c>
      <c r="K15" s="25">
        <v>356972187</v>
      </c>
    </row>
    <row r="16" spans="1:11" ht="13.5">
      <c r="A16" s="33" t="s">
        <v>26</v>
      </c>
      <c r="B16" s="6">
        <v>14871751</v>
      </c>
      <c r="C16" s="6">
        <v>37066988</v>
      </c>
      <c r="D16" s="23">
        <v>16600812</v>
      </c>
      <c r="E16" s="24">
        <v>11667923</v>
      </c>
      <c r="F16" s="6">
        <v>10564596</v>
      </c>
      <c r="G16" s="25">
        <v>10564596</v>
      </c>
      <c r="H16" s="26">
        <v>15729457</v>
      </c>
      <c r="I16" s="24">
        <v>11092826</v>
      </c>
      <c r="J16" s="6">
        <v>11758395</v>
      </c>
      <c r="K16" s="25">
        <v>12581483</v>
      </c>
    </row>
    <row r="17" spans="1:11" ht="13.5">
      <c r="A17" s="22" t="s">
        <v>27</v>
      </c>
      <c r="B17" s="6">
        <v>151154589</v>
      </c>
      <c r="C17" s="6">
        <v>236951149</v>
      </c>
      <c r="D17" s="23">
        <v>233548019</v>
      </c>
      <c r="E17" s="24">
        <v>256846694</v>
      </c>
      <c r="F17" s="6">
        <v>246386403</v>
      </c>
      <c r="G17" s="25">
        <v>246386403</v>
      </c>
      <c r="H17" s="26">
        <v>378547467</v>
      </c>
      <c r="I17" s="24">
        <v>327044423</v>
      </c>
      <c r="J17" s="6">
        <v>330488894</v>
      </c>
      <c r="K17" s="25">
        <v>301502388</v>
      </c>
    </row>
    <row r="18" spans="1:11" ht="13.5">
      <c r="A18" s="34" t="s">
        <v>28</v>
      </c>
      <c r="B18" s="35">
        <f>SUM(B11:B17)</f>
        <v>789024175</v>
      </c>
      <c r="C18" s="36">
        <f aca="true" t="shared" si="1" ref="C18:K18">SUM(C11:C17)</f>
        <v>959223884</v>
      </c>
      <c r="D18" s="37">
        <f t="shared" si="1"/>
        <v>961923313</v>
      </c>
      <c r="E18" s="35">
        <f t="shared" si="1"/>
        <v>1013532331</v>
      </c>
      <c r="F18" s="36">
        <f t="shared" si="1"/>
        <v>1100895999</v>
      </c>
      <c r="G18" s="38">
        <f t="shared" si="1"/>
        <v>1100895999</v>
      </c>
      <c r="H18" s="39">
        <f t="shared" si="1"/>
        <v>1111591705</v>
      </c>
      <c r="I18" s="35">
        <f t="shared" si="1"/>
        <v>1224121291</v>
      </c>
      <c r="J18" s="36">
        <f t="shared" si="1"/>
        <v>1247871684</v>
      </c>
      <c r="K18" s="38">
        <f t="shared" si="1"/>
        <v>1278892890</v>
      </c>
    </row>
    <row r="19" spans="1:11" ht="13.5">
      <c r="A19" s="34" t="s">
        <v>29</v>
      </c>
      <c r="B19" s="40">
        <f>+B10-B18</f>
        <v>-12777468</v>
      </c>
      <c r="C19" s="41">
        <f aca="true" t="shared" si="2" ref="C19:K19">+C10-C18</f>
        <v>33861259</v>
      </c>
      <c r="D19" s="42">
        <f t="shared" si="2"/>
        <v>63863204</v>
      </c>
      <c r="E19" s="40">
        <f t="shared" si="2"/>
        <v>45813865</v>
      </c>
      <c r="F19" s="41">
        <f t="shared" si="2"/>
        <v>28203690</v>
      </c>
      <c r="G19" s="43">
        <f t="shared" si="2"/>
        <v>28203690</v>
      </c>
      <c r="H19" s="44">
        <f t="shared" si="2"/>
        <v>10815317</v>
      </c>
      <c r="I19" s="40">
        <f t="shared" si="2"/>
        <v>43280568</v>
      </c>
      <c r="J19" s="41">
        <f t="shared" si="2"/>
        <v>604469870</v>
      </c>
      <c r="K19" s="43">
        <f t="shared" si="2"/>
        <v>765605485</v>
      </c>
    </row>
    <row r="20" spans="1:11" ht="13.5">
      <c r="A20" s="22" t="s">
        <v>30</v>
      </c>
      <c r="B20" s="24">
        <v>341256261</v>
      </c>
      <c r="C20" s="6">
        <v>422643137</v>
      </c>
      <c r="D20" s="23">
        <v>666368566</v>
      </c>
      <c r="E20" s="24">
        <v>507080000</v>
      </c>
      <c r="F20" s="6">
        <v>512080000</v>
      </c>
      <c r="G20" s="25">
        <v>512080000</v>
      </c>
      <c r="H20" s="26">
        <v>511749405</v>
      </c>
      <c r="I20" s="24">
        <v>428721314</v>
      </c>
      <c r="J20" s="6">
        <v>424403685</v>
      </c>
      <c r="K20" s="25">
        <v>445014707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328478793</v>
      </c>
      <c r="C22" s="52">
        <f aca="true" t="shared" si="3" ref="C22:K22">SUM(C19:C21)</f>
        <v>456504396</v>
      </c>
      <c r="D22" s="53">
        <f t="shared" si="3"/>
        <v>730231770</v>
      </c>
      <c r="E22" s="51">
        <f t="shared" si="3"/>
        <v>552893865</v>
      </c>
      <c r="F22" s="52">
        <f t="shared" si="3"/>
        <v>540283690</v>
      </c>
      <c r="G22" s="54">
        <f t="shared" si="3"/>
        <v>540283690</v>
      </c>
      <c r="H22" s="55">
        <f t="shared" si="3"/>
        <v>522564722</v>
      </c>
      <c r="I22" s="51">
        <f t="shared" si="3"/>
        <v>472001882</v>
      </c>
      <c r="J22" s="52">
        <f t="shared" si="3"/>
        <v>1028873555</v>
      </c>
      <c r="K22" s="54">
        <f t="shared" si="3"/>
        <v>1210620192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328478793</v>
      </c>
      <c r="C24" s="41">
        <f aca="true" t="shared" si="4" ref="C24:K24">SUM(C22:C23)</f>
        <v>456504396</v>
      </c>
      <c r="D24" s="42">
        <f t="shared" si="4"/>
        <v>730231770</v>
      </c>
      <c r="E24" s="40">
        <f t="shared" si="4"/>
        <v>552893865</v>
      </c>
      <c r="F24" s="41">
        <f t="shared" si="4"/>
        <v>540283690</v>
      </c>
      <c r="G24" s="43">
        <f t="shared" si="4"/>
        <v>540283690</v>
      </c>
      <c r="H24" s="44">
        <f t="shared" si="4"/>
        <v>522564722</v>
      </c>
      <c r="I24" s="40">
        <f t="shared" si="4"/>
        <v>472001882</v>
      </c>
      <c r="J24" s="41">
        <f t="shared" si="4"/>
        <v>1028873555</v>
      </c>
      <c r="K24" s="43">
        <f t="shared" si="4"/>
        <v>1210620192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310329000</v>
      </c>
      <c r="C27" s="7">
        <v>650398000</v>
      </c>
      <c r="D27" s="64">
        <v>613827802</v>
      </c>
      <c r="E27" s="65">
        <v>553040515</v>
      </c>
      <c r="F27" s="7">
        <v>540283743</v>
      </c>
      <c r="G27" s="66">
        <v>540283743</v>
      </c>
      <c r="H27" s="67">
        <v>628693550</v>
      </c>
      <c r="I27" s="65">
        <v>559596000</v>
      </c>
      <c r="J27" s="7">
        <v>600318000</v>
      </c>
      <c r="K27" s="66">
        <v>774582000</v>
      </c>
    </row>
    <row r="28" spans="1:11" ht="13.5">
      <c r="A28" s="68" t="s">
        <v>30</v>
      </c>
      <c r="B28" s="6">
        <v>310329000</v>
      </c>
      <c r="C28" s="6">
        <v>650398000</v>
      </c>
      <c r="D28" s="23">
        <v>613827802</v>
      </c>
      <c r="E28" s="24">
        <v>553040515</v>
      </c>
      <c r="F28" s="6">
        <v>540283743</v>
      </c>
      <c r="G28" s="25">
        <v>540283743</v>
      </c>
      <c r="H28" s="26">
        <v>628693550</v>
      </c>
      <c r="I28" s="24">
        <v>559596000</v>
      </c>
      <c r="J28" s="6">
        <v>600318000</v>
      </c>
      <c r="K28" s="25">
        <v>774582000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310329000</v>
      </c>
      <c r="C32" s="7">
        <f aca="true" t="shared" si="5" ref="C32:K32">SUM(C28:C31)</f>
        <v>650398000</v>
      </c>
      <c r="D32" s="64">
        <f t="shared" si="5"/>
        <v>613827802</v>
      </c>
      <c r="E32" s="65">
        <f t="shared" si="5"/>
        <v>553040515</v>
      </c>
      <c r="F32" s="7">
        <f t="shared" si="5"/>
        <v>540283743</v>
      </c>
      <c r="G32" s="66">
        <f t="shared" si="5"/>
        <v>540283743</v>
      </c>
      <c r="H32" s="67">
        <f t="shared" si="5"/>
        <v>628693550</v>
      </c>
      <c r="I32" s="65">
        <f t="shared" si="5"/>
        <v>559596000</v>
      </c>
      <c r="J32" s="7">
        <f t="shared" si="5"/>
        <v>600318000</v>
      </c>
      <c r="K32" s="66">
        <f t="shared" si="5"/>
        <v>774582000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903922117</v>
      </c>
      <c r="C35" s="6">
        <v>731768774</v>
      </c>
      <c r="D35" s="23">
        <v>952107522</v>
      </c>
      <c r="E35" s="24">
        <v>1524925000</v>
      </c>
      <c r="F35" s="6">
        <v>2360779000</v>
      </c>
      <c r="G35" s="25">
        <v>2360779000</v>
      </c>
      <c r="H35" s="26">
        <v>995611311</v>
      </c>
      <c r="I35" s="24">
        <v>1580567700</v>
      </c>
      <c r="J35" s="6">
        <v>1639639577</v>
      </c>
      <c r="K35" s="25">
        <v>1745758944</v>
      </c>
    </row>
    <row r="36" spans="1:11" ht="13.5">
      <c r="A36" s="22" t="s">
        <v>39</v>
      </c>
      <c r="B36" s="6">
        <v>2013887557</v>
      </c>
      <c r="C36" s="6">
        <v>2535648057</v>
      </c>
      <c r="D36" s="23">
        <v>3055752044</v>
      </c>
      <c r="E36" s="24">
        <v>3155541000</v>
      </c>
      <c r="F36" s="6">
        <v>3752600720</v>
      </c>
      <c r="G36" s="25">
        <v>3752600720</v>
      </c>
      <c r="H36" s="26">
        <v>3346926189</v>
      </c>
      <c r="I36" s="24">
        <v>3344873460</v>
      </c>
      <c r="J36" s="6">
        <v>3545565867</v>
      </c>
      <c r="K36" s="25">
        <v>3758314436</v>
      </c>
    </row>
    <row r="37" spans="1:11" ht="13.5">
      <c r="A37" s="22" t="s">
        <v>40</v>
      </c>
      <c r="B37" s="6">
        <v>620891285</v>
      </c>
      <c r="C37" s="6">
        <v>602849693</v>
      </c>
      <c r="D37" s="23">
        <v>606844337</v>
      </c>
      <c r="E37" s="24">
        <v>441614000</v>
      </c>
      <c r="F37" s="6">
        <v>2424041240</v>
      </c>
      <c r="G37" s="25">
        <v>2424041240</v>
      </c>
      <c r="H37" s="26">
        <v>482654696</v>
      </c>
      <c r="I37" s="24">
        <v>425711150</v>
      </c>
      <c r="J37" s="6">
        <v>451253053</v>
      </c>
      <c r="K37" s="25">
        <v>440329356</v>
      </c>
    </row>
    <row r="38" spans="1:11" ht="13.5">
      <c r="A38" s="22" t="s">
        <v>41</v>
      </c>
      <c r="B38" s="6">
        <v>116043621</v>
      </c>
      <c r="C38" s="6">
        <v>39120176</v>
      </c>
      <c r="D38" s="23">
        <v>45114761</v>
      </c>
      <c r="E38" s="24">
        <v>138443000</v>
      </c>
      <c r="F38" s="6">
        <v>138069240</v>
      </c>
      <c r="G38" s="25">
        <v>138069240</v>
      </c>
      <c r="H38" s="26">
        <v>59209940</v>
      </c>
      <c r="I38" s="24">
        <v>148134010</v>
      </c>
      <c r="J38" s="6">
        <v>158503391</v>
      </c>
      <c r="K38" s="25">
        <v>168013594</v>
      </c>
    </row>
    <row r="39" spans="1:11" ht="13.5">
      <c r="A39" s="22" t="s">
        <v>42</v>
      </c>
      <c r="B39" s="6">
        <v>2180874768</v>
      </c>
      <c r="C39" s="6">
        <v>2625446962</v>
      </c>
      <c r="D39" s="23">
        <v>3355900468</v>
      </c>
      <c r="E39" s="24">
        <v>4100409000</v>
      </c>
      <c r="F39" s="6">
        <v>3551269240</v>
      </c>
      <c r="G39" s="25">
        <v>3551269240</v>
      </c>
      <c r="H39" s="26">
        <v>3800672864</v>
      </c>
      <c r="I39" s="24">
        <v>4351596000</v>
      </c>
      <c r="J39" s="6">
        <v>4575449000</v>
      </c>
      <c r="K39" s="25">
        <v>4895730430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369306490</v>
      </c>
      <c r="C42" s="6">
        <v>375371402</v>
      </c>
      <c r="D42" s="23">
        <v>576151228</v>
      </c>
      <c r="E42" s="24">
        <v>507020954</v>
      </c>
      <c r="F42" s="6">
        <v>278358497</v>
      </c>
      <c r="G42" s="25">
        <v>278358497</v>
      </c>
      <c r="H42" s="26">
        <v>741179078</v>
      </c>
      <c r="I42" s="24">
        <v>548389846</v>
      </c>
      <c r="J42" s="6">
        <v>1098888316</v>
      </c>
      <c r="K42" s="25">
        <v>1289420271</v>
      </c>
    </row>
    <row r="43" spans="1:11" ht="13.5">
      <c r="A43" s="22" t="s">
        <v>45</v>
      </c>
      <c r="B43" s="6">
        <v>-308248781</v>
      </c>
      <c r="C43" s="6">
        <v>-453424320</v>
      </c>
      <c r="D43" s="23">
        <v>-613394528</v>
      </c>
      <c r="E43" s="24">
        <v>-552290515</v>
      </c>
      <c r="F43" s="6">
        <v>-553789743</v>
      </c>
      <c r="G43" s="25">
        <v>-553789743</v>
      </c>
      <c r="H43" s="26">
        <v>-101220320</v>
      </c>
      <c r="I43" s="24">
        <v>-559595920</v>
      </c>
      <c r="J43" s="6">
        <v>-584699687</v>
      </c>
      <c r="K43" s="25">
        <v>-742021159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213635206</v>
      </c>
      <c r="C45" s="7">
        <v>135582420</v>
      </c>
      <c r="D45" s="64">
        <v>98339417</v>
      </c>
      <c r="E45" s="65">
        <v>80493439</v>
      </c>
      <c r="F45" s="7">
        <v>-139944618</v>
      </c>
      <c r="G45" s="66">
        <v>-139944618</v>
      </c>
      <c r="H45" s="67">
        <v>775445386</v>
      </c>
      <c r="I45" s="65">
        <v>124280554</v>
      </c>
      <c r="J45" s="7">
        <v>638469183</v>
      </c>
      <c r="K45" s="66">
        <v>1185868295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213635337</v>
      </c>
      <c r="C48" s="6">
        <v>135582717</v>
      </c>
      <c r="D48" s="23">
        <v>98339417</v>
      </c>
      <c r="E48" s="24">
        <v>45000000</v>
      </c>
      <c r="F48" s="6">
        <v>45000000</v>
      </c>
      <c r="G48" s="25">
        <v>45000000</v>
      </c>
      <c r="H48" s="26">
        <v>109820036</v>
      </c>
      <c r="I48" s="24">
        <v>90950000</v>
      </c>
      <c r="J48" s="6">
        <v>97316500</v>
      </c>
      <c r="K48" s="25">
        <v>104128655</v>
      </c>
    </row>
    <row r="49" spans="1:11" ht="13.5">
      <c r="A49" s="22" t="s">
        <v>50</v>
      </c>
      <c r="B49" s="6">
        <f>+B75</f>
        <v>403318798.00023115</v>
      </c>
      <c r="C49" s="6">
        <f aca="true" t="shared" si="6" ref="C49:K49">+C75</f>
        <v>179133902.63643682</v>
      </c>
      <c r="D49" s="23">
        <f t="shared" si="6"/>
        <v>405942489.2093737</v>
      </c>
      <c r="E49" s="24">
        <f t="shared" si="6"/>
        <v>22055490.8123492</v>
      </c>
      <c r="F49" s="6">
        <f t="shared" si="6"/>
        <v>1857980607.278179</v>
      </c>
      <c r="G49" s="25">
        <f t="shared" si="6"/>
        <v>1857980607.278179</v>
      </c>
      <c r="H49" s="26">
        <f t="shared" si="6"/>
        <v>89564002.7198413</v>
      </c>
      <c r="I49" s="24">
        <f t="shared" si="6"/>
        <v>-681961422.0120838</v>
      </c>
      <c r="J49" s="6">
        <f t="shared" si="6"/>
        <v>-692531007.8723967</v>
      </c>
      <c r="K49" s="25">
        <f t="shared" si="6"/>
        <v>-777518435.4342048</v>
      </c>
    </row>
    <row r="50" spans="1:11" ht="13.5">
      <c r="A50" s="34" t="s">
        <v>51</v>
      </c>
      <c r="B50" s="7">
        <f>+B48-B49</f>
        <v>-189683461.00023115</v>
      </c>
      <c r="C50" s="7">
        <f aca="true" t="shared" si="7" ref="C50:K50">+C48-C49</f>
        <v>-43551185.63643682</v>
      </c>
      <c r="D50" s="64">
        <f t="shared" si="7"/>
        <v>-307603072.2093737</v>
      </c>
      <c r="E50" s="65">
        <f t="shared" si="7"/>
        <v>22944509.1876508</v>
      </c>
      <c r="F50" s="7">
        <f t="shared" si="7"/>
        <v>-1812980607.278179</v>
      </c>
      <c r="G50" s="66">
        <f t="shared" si="7"/>
        <v>-1812980607.278179</v>
      </c>
      <c r="H50" s="67">
        <f t="shared" si="7"/>
        <v>20256033.2801587</v>
      </c>
      <c r="I50" s="65">
        <f t="shared" si="7"/>
        <v>772911422.0120838</v>
      </c>
      <c r="J50" s="7">
        <f t="shared" si="7"/>
        <v>789847507.8723967</v>
      </c>
      <c r="K50" s="66">
        <f t="shared" si="7"/>
        <v>881647090.4342048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2013959387</v>
      </c>
      <c r="C53" s="6">
        <v>650398001</v>
      </c>
      <c r="D53" s="23">
        <v>3669579846</v>
      </c>
      <c r="E53" s="24">
        <v>555041264</v>
      </c>
      <c r="F53" s="6">
        <v>542284492</v>
      </c>
      <c r="G53" s="25">
        <v>542284492</v>
      </c>
      <c r="H53" s="26">
        <v>3975619739</v>
      </c>
      <c r="I53" s="24">
        <v>1119191920</v>
      </c>
      <c r="J53" s="6">
        <v>1176192135</v>
      </c>
      <c r="K53" s="25">
        <v>1542667259</v>
      </c>
    </row>
    <row r="54" spans="1:11" ht="13.5">
      <c r="A54" s="22" t="s">
        <v>94</v>
      </c>
      <c r="B54" s="6">
        <v>76511376</v>
      </c>
      <c r="C54" s="6">
        <v>76701074</v>
      </c>
      <c r="D54" s="23">
        <v>83131938</v>
      </c>
      <c r="E54" s="24">
        <v>72000000</v>
      </c>
      <c r="F54" s="6">
        <v>79080000</v>
      </c>
      <c r="G54" s="25">
        <v>79080000</v>
      </c>
      <c r="H54" s="26">
        <v>97682192</v>
      </c>
      <c r="I54" s="24">
        <v>59333000</v>
      </c>
      <c r="J54" s="6">
        <v>63514000</v>
      </c>
      <c r="K54" s="25">
        <v>71800000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27821000</v>
      </c>
      <c r="C56" s="6">
        <v>36295000</v>
      </c>
      <c r="D56" s="23">
        <v>0</v>
      </c>
      <c r="E56" s="24">
        <v>25510000</v>
      </c>
      <c r="F56" s="6">
        <v>0</v>
      </c>
      <c r="G56" s="25">
        <v>0</v>
      </c>
      <c r="H56" s="26">
        <v>0</v>
      </c>
      <c r="I56" s="24">
        <v>235555512</v>
      </c>
      <c r="J56" s="6">
        <v>247333288</v>
      </c>
      <c r="K56" s="25">
        <v>262173285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6785179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90204</v>
      </c>
      <c r="C63" s="92">
        <v>99225</v>
      </c>
      <c r="D63" s="93">
        <v>109644</v>
      </c>
      <c r="E63" s="91">
        <v>117429</v>
      </c>
      <c r="F63" s="92">
        <v>111837</v>
      </c>
      <c r="G63" s="93">
        <v>111837</v>
      </c>
      <c r="H63" s="94">
        <v>111837</v>
      </c>
      <c r="I63" s="91">
        <v>117429</v>
      </c>
      <c r="J63" s="92">
        <v>123300</v>
      </c>
      <c r="K63" s="93">
        <v>129465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122423</v>
      </c>
      <c r="C65" s="92">
        <v>134665</v>
      </c>
      <c r="D65" s="93">
        <v>124247</v>
      </c>
      <c r="E65" s="91">
        <v>138287</v>
      </c>
      <c r="F65" s="92">
        <v>131702</v>
      </c>
      <c r="G65" s="93">
        <v>131702</v>
      </c>
      <c r="H65" s="94">
        <v>131702</v>
      </c>
      <c r="I65" s="91">
        <v>138287</v>
      </c>
      <c r="J65" s="92">
        <v>145202</v>
      </c>
      <c r="K65" s="93">
        <v>152462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0.269731477704777</v>
      </c>
      <c r="C70" s="5">
        <f aca="true" t="shared" si="8" ref="C70:K70">IF(ISERROR(C71/C72),0,(C71/C72))</f>
        <v>0.6135827830825304</v>
      </c>
      <c r="D70" s="5">
        <f t="shared" si="8"/>
        <v>0.1654376458546659</v>
      </c>
      <c r="E70" s="5">
        <f t="shared" si="8"/>
        <v>0.26435369682061877</v>
      </c>
      <c r="F70" s="5">
        <f t="shared" si="8"/>
        <v>0.2315762417490976</v>
      </c>
      <c r="G70" s="5">
        <f t="shared" si="8"/>
        <v>0.2315762417490976</v>
      </c>
      <c r="H70" s="5">
        <f t="shared" si="8"/>
        <v>0.38306098993982696</v>
      </c>
      <c r="I70" s="5">
        <f t="shared" si="8"/>
        <v>0.7457092529090643</v>
      </c>
      <c r="J70" s="5">
        <f t="shared" si="8"/>
        <v>0.7437049506078306</v>
      </c>
      <c r="K70" s="5">
        <f t="shared" si="8"/>
        <v>0.7439712453619086</v>
      </c>
    </row>
    <row r="71" spans="1:11" ht="12.75" hidden="1">
      <c r="A71" s="1" t="s">
        <v>100</v>
      </c>
      <c r="B71" s="1">
        <f>+B83</f>
        <v>56892484</v>
      </c>
      <c r="C71" s="1">
        <f aca="true" t="shared" si="9" ref="C71:K71">+C83</f>
        <v>196109339</v>
      </c>
      <c r="D71" s="1">
        <f t="shared" si="9"/>
        <v>58651072</v>
      </c>
      <c r="E71" s="1">
        <f t="shared" si="9"/>
        <v>91927284</v>
      </c>
      <c r="F71" s="1">
        <f t="shared" si="9"/>
        <v>96508632</v>
      </c>
      <c r="G71" s="1">
        <f t="shared" si="9"/>
        <v>96508632</v>
      </c>
      <c r="H71" s="1">
        <f t="shared" si="9"/>
        <v>158331919</v>
      </c>
      <c r="I71" s="1">
        <f t="shared" si="9"/>
        <v>341637000</v>
      </c>
      <c r="J71" s="1">
        <f t="shared" si="9"/>
        <v>352563000</v>
      </c>
      <c r="K71" s="1">
        <f t="shared" si="9"/>
        <v>365121000</v>
      </c>
    </row>
    <row r="72" spans="1:11" ht="12.75" hidden="1">
      <c r="A72" s="1" t="s">
        <v>101</v>
      </c>
      <c r="B72" s="1">
        <f>+B77</f>
        <v>210922672</v>
      </c>
      <c r="C72" s="1">
        <f aca="true" t="shared" si="10" ref="C72:K72">+C77</f>
        <v>319613497</v>
      </c>
      <c r="D72" s="1">
        <f t="shared" si="10"/>
        <v>354520712</v>
      </c>
      <c r="E72" s="1">
        <f t="shared" si="10"/>
        <v>347743516</v>
      </c>
      <c r="F72" s="1">
        <f t="shared" si="10"/>
        <v>416746689</v>
      </c>
      <c r="G72" s="1">
        <f t="shared" si="10"/>
        <v>416746689</v>
      </c>
      <c r="H72" s="1">
        <f t="shared" si="10"/>
        <v>413333446</v>
      </c>
      <c r="I72" s="1">
        <f t="shared" si="10"/>
        <v>458137000</v>
      </c>
      <c r="J72" s="1">
        <f t="shared" si="10"/>
        <v>474063000</v>
      </c>
      <c r="K72" s="1">
        <f t="shared" si="10"/>
        <v>490773000</v>
      </c>
    </row>
    <row r="73" spans="1:11" ht="12.75" hidden="1">
      <c r="A73" s="1" t="s">
        <v>102</v>
      </c>
      <c r="B73" s="1">
        <f>+B74</f>
        <v>-91486169.33333337</v>
      </c>
      <c r="C73" s="1">
        <f aca="true" t="shared" si="11" ref="C73:K73">+(C78+C80+C81+C82)-(B78+B80+B81+B82)</f>
        <v>-96454030</v>
      </c>
      <c r="D73" s="1">
        <f t="shared" si="11"/>
        <v>259249351</v>
      </c>
      <c r="E73" s="1">
        <f t="shared" si="11"/>
        <v>585145568</v>
      </c>
      <c r="F73" s="1">
        <f>+(F78+F80+F81+F82)-(D78+D80+D81+D82)</f>
        <v>1420999568</v>
      </c>
      <c r="G73" s="1">
        <f>+(G78+G80+G81+G82)-(D78+D80+D81+D82)</f>
        <v>1420999568</v>
      </c>
      <c r="H73" s="1">
        <f>+(H78+H80+H81+H82)-(D78+D80+D81+D82)</f>
        <v>32116010</v>
      </c>
      <c r="I73" s="1">
        <f>+(I78+I80+I81+I82)-(E78+E80+E81+E82)</f>
        <v>49596700</v>
      </c>
      <c r="J73" s="1">
        <f t="shared" si="11"/>
        <v>52559377</v>
      </c>
      <c r="K73" s="1">
        <f t="shared" si="11"/>
        <v>99001382</v>
      </c>
    </row>
    <row r="74" spans="1:11" ht="12.75" hidden="1">
      <c r="A74" s="1" t="s">
        <v>103</v>
      </c>
      <c r="B74" s="1">
        <f>+TREND(C74:E74)</f>
        <v>-91486169.33333337</v>
      </c>
      <c r="C74" s="1">
        <f>+C73</f>
        <v>-96454030</v>
      </c>
      <c r="D74" s="1">
        <f aca="true" t="shared" si="12" ref="D74:K74">+D73</f>
        <v>259249351</v>
      </c>
      <c r="E74" s="1">
        <f t="shared" si="12"/>
        <v>585145568</v>
      </c>
      <c r="F74" s="1">
        <f t="shared" si="12"/>
        <v>1420999568</v>
      </c>
      <c r="G74" s="1">
        <f t="shared" si="12"/>
        <v>1420999568</v>
      </c>
      <c r="H74" s="1">
        <f t="shared" si="12"/>
        <v>32116010</v>
      </c>
      <c r="I74" s="1">
        <f t="shared" si="12"/>
        <v>49596700</v>
      </c>
      <c r="J74" s="1">
        <f t="shared" si="12"/>
        <v>52559377</v>
      </c>
      <c r="K74" s="1">
        <f t="shared" si="12"/>
        <v>99001382</v>
      </c>
    </row>
    <row r="75" spans="1:11" ht="12.75" hidden="1">
      <c r="A75" s="1" t="s">
        <v>104</v>
      </c>
      <c r="B75" s="1">
        <f>+B84-(((B80+B81+B78)*B70)-B79)</f>
        <v>403318798.00023115</v>
      </c>
      <c r="C75" s="1">
        <f aca="true" t="shared" si="13" ref="C75:K75">+C84-(((C80+C81+C78)*C70)-C79)</f>
        <v>179133902.63643682</v>
      </c>
      <c r="D75" s="1">
        <f t="shared" si="13"/>
        <v>405942489.2093737</v>
      </c>
      <c r="E75" s="1">
        <f t="shared" si="13"/>
        <v>22055490.8123492</v>
      </c>
      <c r="F75" s="1">
        <f t="shared" si="13"/>
        <v>1857980607.278179</v>
      </c>
      <c r="G75" s="1">
        <f t="shared" si="13"/>
        <v>1857980607.278179</v>
      </c>
      <c r="H75" s="1">
        <f t="shared" si="13"/>
        <v>89564002.7198413</v>
      </c>
      <c r="I75" s="1">
        <f t="shared" si="13"/>
        <v>-681961422.0120838</v>
      </c>
      <c r="J75" s="1">
        <f t="shared" si="13"/>
        <v>-692531007.8723967</v>
      </c>
      <c r="K75" s="1">
        <f t="shared" si="13"/>
        <v>-777518435.4342048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210922672</v>
      </c>
      <c r="C77" s="3">
        <v>319613497</v>
      </c>
      <c r="D77" s="3">
        <v>354520712</v>
      </c>
      <c r="E77" s="3">
        <v>347743516</v>
      </c>
      <c r="F77" s="3">
        <v>416746689</v>
      </c>
      <c r="G77" s="3">
        <v>416746689</v>
      </c>
      <c r="H77" s="3">
        <v>413333446</v>
      </c>
      <c r="I77" s="3">
        <v>458137000</v>
      </c>
      <c r="J77" s="3">
        <v>474063000</v>
      </c>
      <c r="K77" s="3">
        <v>490773000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588855513</v>
      </c>
      <c r="C79" s="3">
        <v>542008651</v>
      </c>
      <c r="D79" s="3">
        <v>546672425</v>
      </c>
      <c r="E79" s="3">
        <v>401614000</v>
      </c>
      <c r="F79" s="3">
        <v>2384041240</v>
      </c>
      <c r="G79" s="3">
        <v>2384041240</v>
      </c>
      <c r="H79" s="3">
        <v>427718156</v>
      </c>
      <c r="I79" s="3">
        <v>425711150</v>
      </c>
      <c r="J79" s="3">
        <v>451253053</v>
      </c>
      <c r="K79" s="3">
        <v>440329356</v>
      </c>
    </row>
    <row r="80" spans="1:11" ht="12.75" hidden="1">
      <c r="A80" s="2" t="s">
        <v>67</v>
      </c>
      <c r="B80" s="3">
        <v>687857111</v>
      </c>
      <c r="C80" s="3">
        <v>504083575</v>
      </c>
      <c r="D80" s="3">
        <v>301370150</v>
      </c>
      <c r="E80" s="3">
        <v>848486000</v>
      </c>
      <c r="F80" s="3">
        <v>1684340000</v>
      </c>
      <c r="G80" s="3">
        <v>1684340000</v>
      </c>
      <c r="H80" s="3">
        <v>408605923</v>
      </c>
      <c r="I80" s="3">
        <v>856970860</v>
      </c>
      <c r="J80" s="3">
        <v>865540569</v>
      </c>
      <c r="K80" s="3">
        <v>917473002</v>
      </c>
    </row>
    <row r="81" spans="1:11" ht="12.75" hidden="1">
      <c r="A81" s="2" t="s">
        <v>68</v>
      </c>
      <c r="B81" s="3">
        <v>0</v>
      </c>
      <c r="C81" s="3">
        <v>87319506</v>
      </c>
      <c r="D81" s="3">
        <v>549282282</v>
      </c>
      <c r="E81" s="3">
        <v>587312000</v>
      </c>
      <c r="F81" s="3">
        <v>587312000</v>
      </c>
      <c r="G81" s="3">
        <v>587312000</v>
      </c>
      <c r="H81" s="3">
        <v>474162519</v>
      </c>
      <c r="I81" s="3">
        <v>628423840</v>
      </c>
      <c r="J81" s="3">
        <v>672413508</v>
      </c>
      <c r="K81" s="3">
        <v>719482457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56892484</v>
      </c>
      <c r="C83" s="3">
        <v>196109339</v>
      </c>
      <c r="D83" s="3">
        <v>58651072</v>
      </c>
      <c r="E83" s="3">
        <v>91927284</v>
      </c>
      <c r="F83" s="3">
        <v>96508632</v>
      </c>
      <c r="G83" s="3">
        <v>96508632</v>
      </c>
      <c r="H83" s="3">
        <v>158331919</v>
      </c>
      <c r="I83" s="3">
        <v>341637000</v>
      </c>
      <c r="J83" s="3">
        <v>352563000</v>
      </c>
      <c r="K83" s="3">
        <v>365121000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37305202</v>
      </c>
      <c r="C5" s="6">
        <v>54577809</v>
      </c>
      <c r="D5" s="23">
        <v>80134532</v>
      </c>
      <c r="E5" s="24">
        <v>84730977</v>
      </c>
      <c r="F5" s="6">
        <v>84730977</v>
      </c>
      <c r="G5" s="25">
        <v>84730977</v>
      </c>
      <c r="H5" s="26">
        <v>69082052</v>
      </c>
      <c r="I5" s="24">
        <v>90657825</v>
      </c>
      <c r="J5" s="6">
        <v>95552807</v>
      </c>
      <c r="K5" s="25">
        <v>100713228</v>
      </c>
    </row>
    <row r="6" spans="1:11" ht="13.5">
      <c r="A6" s="22" t="s">
        <v>18</v>
      </c>
      <c r="B6" s="6">
        <v>33933950</v>
      </c>
      <c r="C6" s="6">
        <v>35144258</v>
      </c>
      <c r="D6" s="23">
        <v>37640818</v>
      </c>
      <c r="E6" s="24">
        <v>51912846</v>
      </c>
      <c r="F6" s="6">
        <v>51912846</v>
      </c>
      <c r="G6" s="25">
        <v>51912846</v>
      </c>
      <c r="H6" s="26">
        <v>62663352</v>
      </c>
      <c r="I6" s="24">
        <v>91644058</v>
      </c>
      <c r="J6" s="6">
        <v>95925722</v>
      </c>
      <c r="K6" s="25">
        <v>94188918</v>
      </c>
    </row>
    <row r="7" spans="1:11" ht="13.5">
      <c r="A7" s="22" t="s">
        <v>19</v>
      </c>
      <c r="B7" s="6">
        <v>1765792</v>
      </c>
      <c r="C7" s="6">
        <v>2244682</v>
      </c>
      <c r="D7" s="23">
        <v>14808099</v>
      </c>
      <c r="E7" s="24">
        <v>2635604</v>
      </c>
      <c r="F7" s="6">
        <v>2635604</v>
      </c>
      <c r="G7" s="25">
        <v>2635604</v>
      </c>
      <c r="H7" s="26">
        <v>2660776</v>
      </c>
      <c r="I7" s="24">
        <v>2775291</v>
      </c>
      <c r="J7" s="6">
        <v>2925157</v>
      </c>
      <c r="K7" s="25">
        <v>3083115</v>
      </c>
    </row>
    <row r="8" spans="1:11" ht="13.5">
      <c r="A8" s="22" t="s">
        <v>20</v>
      </c>
      <c r="B8" s="6">
        <v>350292058</v>
      </c>
      <c r="C8" s="6">
        <v>220067219</v>
      </c>
      <c r="D8" s="23">
        <v>0</v>
      </c>
      <c r="E8" s="24">
        <v>262208800</v>
      </c>
      <c r="F8" s="6">
        <v>262208800</v>
      </c>
      <c r="G8" s="25">
        <v>262208800</v>
      </c>
      <c r="H8" s="26">
        <v>3518923</v>
      </c>
      <c r="I8" s="24">
        <v>274088227</v>
      </c>
      <c r="J8" s="6">
        <v>301697069</v>
      </c>
      <c r="K8" s="25">
        <v>327694755</v>
      </c>
    </row>
    <row r="9" spans="1:11" ht="13.5">
      <c r="A9" s="22" t="s">
        <v>21</v>
      </c>
      <c r="B9" s="6">
        <v>26754028</v>
      </c>
      <c r="C9" s="6">
        <v>75315087</v>
      </c>
      <c r="D9" s="23">
        <v>45181020</v>
      </c>
      <c r="E9" s="24">
        <v>23546778</v>
      </c>
      <c r="F9" s="6">
        <v>23546778</v>
      </c>
      <c r="G9" s="25">
        <v>23546778</v>
      </c>
      <c r="H9" s="26">
        <v>46307075</v>
      </c>
      <c r="I9" s="24">
        <v>48546097</v>
      </c>
      <c r="J9" s="6">
        <v>51076327</v>
      </c>
      <c r="K9" s="25">
        <v>54174082</v>
      </c>
    </row>
    <row r="10" spans="1:11" ht="25.5">
      <c r="A10" s="27" t="s">
        <v>93</v>
      </c>
      <c r="B10" s="28">
        <f>SUM(B5:B9)</f>
        <v>450051030</v>
      </c>
      <c r="C10" s="29">
        <f aca="true" t="shared" si="0" ref="C10:K10">SUM(C5:C9)</f>
        <v>387349055</v>
      </c>
      <c r="D10" s="30">
        <f t="shared" si="0"/>
        <v>177764469</v>
      </c>
      <c r="E10" s="28">
        <f t="shared" si="0"/>
        <v>425035005</v>
      </c>
      <c r="F10" s="29">
        <f t="shared" si="0"/>
        <v>425035005</v>
      </c>
      <c r="G10" s="31">
        <f t="shared" si="0"/>
        <v>425035005</v>
      </c>
      <c r="H10" s="32">
        <f t="shared" si="0"/>
        <v>184232178</v>
      </c>
      <c r="I10" s="28">
        <f t="shared" si="0"/>
        <v>507711498</v>
      </c>
      <c r="J10" s="29">
        <f t="shared" si="0"/>
        <v>547177082</v>
      </c>
      <c r="K10" s="31">
        <f t="shared" si="0"/>
        <v>579854098</v>
      </c>
    </row>
    <row r="11" spans="1:11" ht="13.5">
      <c r="A11" s="22" t="s">
        <v>22</v>
      </c>
      <c r="B11" s="6">
        <v>117131453</v>
      </c>
      <c r="C11" s="6">
        <v>136065410</v>
      </c>
      <c r="D11" s="23">
        <v>140016367</v>
      </c>
      <c r="E11" s="24">
        <v>145345007</v>
      </c>
      <c r="F11" s="6">
        <v>145345007</v>
      </c>
      <c r="G11" s="25">
        <v>145345007</v>
      </c>
      <c r="H11" s="26">
        <v>159913775</v>
      </c>
      <c r="I11" s="24">
        <v>101623694</v>
      </c>
      <c r="J11" s="6">
        <v>106049685</v>
      </c>
      <c r="K11" s="25">
        <v>111780004</v>
      </c>
    </row>
    <row r="12" spans="1:11" ht="13.5">
      <c r="A12" s="22" t="s">
        <v>23</v>
      </c>
      <c r="B12" s="6">
        <v>14112693</v>
      </c>
      <c r="C12" s="6">
        <v>15028644</v>
      </c>
      <c r="D12" s="23">
        <v>15345055</v>
      </c>
      <c r="E12" s="24">
        <v>17256932</v>
      </c>
      <c r="F12" s="6">
        <v>17256932</v>
      </c>
      <c r="G12" s="25">
        <v>17256932</v>
      </c>
      <c r="H12" s="26">
        <v>18555372</v>
      </c>
      <c r="I12" s="24">
        <v>18391752</v>
      </c>
      <c r="J12" s="6">
        <v>19384906</v>
      </c>
      <c r="K12" s="25">
        <v>20354152</v>
      </c>
    </row>
    <row r="13" spans="1:11" ht="13.5">
      <c r="A13" s="22" t="s">
        <v>94</v>
      </c>
      <c r="B13" s="6">
        <v>38434228</v>
      </c>
      <c r="C13" s="6">
        <v>40980017</v>
      </c>
      <c r="D13" s="23">
        <v>101963757</v>
      </c>
      <c r="E13" s="24">
        <v>39145775</v>
      </c>
      <c r="F13" s="6">
        <v>39145775</v>
      </c>
      <c r="G13" s="25">
        <v>39145775</v>
      </c>
      <c r="H13" s="26">
        <v>0</v>
      </c>
      <c r="I13" s="24">
        <v>41220501</v>
      </c>
      <c r="J13" s="6">
        <v>47446408</v>
      </c>
      <c r="K13" s="25">
        <v>50008514</v>
      </c>
    </row>
    <row r="14" spans="1:11" ht="13.5">
      <c r="A14" s="22" t="s">
        <v>24</v>
      </c>
      <c r="B14" s="6">
        <v>18079125</v>
      </c>
      <c r="C14" s="6">
        <v>280048</v>
      </c>
      <c r="D14" s="23">
        <v>0</v>
      </c>
      <c r="E14" s="24">
        <v>1086999</v>
      </c>
      <c r="F14" s="6">
        <v>1086999</v>
      </c>
      <c r="G14" s="25">
        <v>1086999</v>
      </c>
      <c r="H14" s="26">
        <v>27104634</v>
      </c>
      <c r="I14" s="24">
        <v>522766</v>
      </c>
      <c r="J14" s="6">
        <v>550996</v>
      </c>
      <c r="K14" s="25">
        <v>580750</v>
      </c>
    </row>
    <row r="15" spans="1:11" ht="13.5">
      <c r="A15" s="22" t="s">
        <v>25</v>
      </c>
      <c r="B15" s="6">
        <v>87253850</v>
      </c>
      <c r="C15" s="6">
        <v>78383976</v>
      </c>
      <c r="D15" s="23">
        <v>93528594</v>
      </c>
      <c r="E15" s="24">
        <v>73295485</v>
      </c>
      <c r="F15" s="6">
        <v>73295485</v>
      </c>
      <c r="G15" s="25">
        <v>73295485</v>
      </c>
      <c r="H15" s="26">
        <v>56097015</v>
      </c>
      <c r="I15" s="24">
        <v>104576865</v>
      </c>
      <c r="J15" s="6">
        <v>110465294</v>
      </c>
      <c r="K15" s="25">
        <v>117616285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1017587</v>
      </c>
      <c r="J16" s="6">
        <v>1152536</v>
      </c>
      <c r="K16" s="25">
        <v>1214773</v>
      </c>
    </row>
    <row r="17" spans="1:11" ht="13.5">
      <c r="A17" s="22" t="s">
        <v>27</v>
      </c>
      <c r="B17" s="6">
        <v>118313667</v>
      </c>
      <c r="C17" s="6">
        <v>134324862</v>
      </c>
      <c r="D17" s="23">
        <v>93127164</v>
      </c>
      <c r="E17" s="24">
        <v>129918159</v>
      </c>
      <c r="F17" s="6">
        <v>129918159</v>
      </c>
      <c r="G17" s="25">
        <v>129918159</v>
      </c>
      <c r="H17" s="26">
        <v>214038145</v>
      </c>
      <c r="I17" s="24">
        <v>187201116</v>
      </c>
      <c r="J17" s="6">
        <v>205164985</v>
      </c>
      <c r="K17" s="25">
        <v>215812092</v>
      </c>
    </row>
    <row r="18" spans="1:11" ht="13.5">
      <c r="A18" s="34" t="s">
        <v>28</v>
      </c>
      <c r="B18" s="35">
        <f>SUM(B11:B17)</f>
        <v>393325016</v>
      </c>
      <c r="C18" s="36">
        <f aca="true" t="shared" si="1" ref="C18:K18">SUM(C11:C17)</f>
        <v>405062957</v>
      </c>
      <c r="D18" s="37">
        <f t="shared" si="1"/>
        <v>443980937</v>
      </c>
      <c r="E18" s="35">
        <f t="shared" si="1"/>
        <v>406048357</v>
      </c>
      <c r="F18" s="36">
        <f t="shared" si="1"/>
        <v>406048357</v>
      </c>
      <c r="G18" s="38">
        <f t="shared" si="1"/>
        <v>406048357</v>
      </c>
      <c r="H18" s="39">
        <f t="shared" si="1"/>
        <v>475708941</v>
      </c>
      <c r="I18" s="35">
        <f t="shared" si="1"/>
        <v>454554281</v>
      </c>
      <c r="J18" s="36">
        <f t="shared" si="1"/>
        <v>490214810</v>
      </c>
      <c r="K18" s="38">
        <f t="shared" si="1"/>
        <v>517366570</v>
      </c>
    </row>
    <row r="19" spans="1:11" ht="13.5">
      <c r="A19" s="34" t="s">
        <v>29</v>
      </c>
      <c r="B19" s="40">
        <f>+B10-B18</f>
        <v>56726014</v>
      </c>
      <c r="C19" s="41">
        <f aca="true" t="shared" si="2" ref="C19:K19">+C10-C18</f>
        <v>-17713902</v>
      </c>
      <c r="D19" s="42">
        <f t="shared" si="2"/>
        <v>-266216468</v>
      </c>
      <c r="E19" s="40">
        <f t="shared" si="2"/>
        <v>18986648</v>
      </c>
      <c r="F19" s="41">
        <f t="shared" si="2"/>
        <v>18986648</v>
      </c>
      <c r="G19" s="43">
        <f t="shared" si="2"/>
        <v>18986648</v>
      </c>
      <c r="H19" s="44">
        <f t="shared" si="2"/>
        <v>-291476763</v>
      </c>
      <c r="I19" s="40">
        <f t="shared" si="2"/>
        <v>53157217</v>
      </c>
      <c r="J19" s="41">
        <f t="shared" si="2"/>
        <v>56962272</v>
      </c>
      <c r="K19" s="43">
        <f t="shared" si="2"/>
        <v>62487528</v>
      </c>
    </row>
    <row r="20" spans="1:11" ht="13.5">
      <c r="A20" s="22" t="s">
        <v>30</v>
      </c>
      <c r="B20" s="24">
        <v>0</v>
      </c>
      <c r="C20" s="6">
        <v>130651959</v>
      </c>
      <c r="D20" s="23">
        <v>354764813</v>
      </c>
      <c r="E20" s="24">
        <v>0</v>
      </c>
      <c r="F20" s="6">
        <v>0</v>
      </c>
      <c r="G20" s="25">
        <v>0</v>
      </c>
      <c r="H20" s="26">
        <v>384857970</v>
      </c>
      <c r="I20" s="24">
        <v>85550454</v>
      </c>
      <c r="J20" s="6">
        <v>87356005</v>
      </c>
      <c r="K20" s="25">
        <v>87324341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56726014</v>
      </c>
      <c r="C22" s="52">
        <f aca="true" t="shared" si="3" ref="C22:K22">SUM(C19:C21)</f>
        <v>112938057</v>
      </c>
      <c r="D22" s="53">
        <f t="shared" si="3"/>
        <v>88548345</v>
      </c>
      <c r="E22" s="51">
        <f t="shared" si="3"/>
        <v>18986648</v>
      </c>
      <c r="F22" s="52">
        <f t="shared" si="3"/>
        <v>18986648</v>
      </c>
      <c r="G22" s="54">
        <f t="shared" si="3"/>
        <v>18986648</v>
      </c>
      <c r="H22" s="55">
        <f t="shared" si="3"/>
        <v>93381207</v>
      </c>
      <c r="I22" s="51">
        <f t="shared" si="3"/>
        <v>138707671</v>
      </c>
      <c r="J22" s="52">
        <f t="shared" si="3"/>
        <v>144318277</v>
      </c>
      <c r="K22" s="54">
        <f t="shared" si="3"/>
        <v>149811869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56726014</v>
      </c>
      <c r="C24" s="41">
        <f aca="true" t="shared" si="4" ref="C24:K24">SUM(C22:C23)</f>
        <v>112938057</v>
      </c>
      <c r="D24" s="42">
        <f t="shared" si="4"/>
        <v>88548345</v>
      </c>
      <c r="E24" s="40">
        <f t="shared" si="4"/>
        <v>18986648</v>
      </c>
      <c r="F24" s="41">
        <f t="shared" si="4"/>
        <v>18986648</v>
      </c>
      <c r="G24" s="43">
        <f t="shared" si="4"/>
        <v>18986648</v>
      </c>
      <c r="H24" s="44">
        <f t="shared" si="4"/>
        <v>93381207</v>
      </c>
      <c r="I24" s="40">
        <f t="shared" si="4"/>
        <v>138707671</v>
      </c>
      <c r="J24" s="41">
        <f t="shared" si="4"/>
        <v>144318277</v>
      </c>
      <c r="K24" s="43">
        <f t="shared" si="4"/>
        <v>149811869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147492821</v>
      </c>
      <c r="C27" s="7">
        <v>114047823</v>
      </c>
      <c r="D27" s="64">
        <v>119020000</v>
      </c>
      <c r="E27" s="65">
        <v>133185000</v>
      </c>
      <c r="F27" s="7">
        <v>133185000</v>
      </c>
      <c r="G27" s="66">
        <v>133185000</v>
      </c>
      <c r="H27" s="67">
        <v>89572042</v>
      </c>
      <c r="I27" s="65">
        <v>134986001</v>
      </c>
      <c r="J27" s="7">
        <v>138471594</v>
      </c>
      <c r="K27" s="66">
        <v>138775817</v>
      </c>
    </row>
    <row r="28" spans="1:11" ht="13.5">
      <c r="A28" s="68" t="s">
        <v>30</v>
      </c>
      <c r="B28" s="6">
        <v>147492821</v>
      </c>
      <c r="C28" s="6">
        <v>114047823</v>
      </c>
      <c r="D28" s="23">
        <v>119020000</v>
      </c>
      <c r="E28" s="24">
        <v>126185000</v>
      </c>
      <c r="F28" s="6">
        <v>126185000</v>
      </c>
      <c r="G28" s="25">
        <v>126185000</v>
      </c>
      <c r="H28" s="26">
        <v>89572042</v>
      </c>
      <c r="I28" s="24">
        <v>124024716</v>
      </c>
      <c r="J28" s="6">
        <v>126918400</v>
      </c>
      <c r="K28" s="25">
        <v>126598750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7000000</v>
      </c>
      <c r="F31" s="6">
        <v>7000000</v>
      </c>
      <c r="G31" s="25">
        <v>7000000</v>
      </c>
      <c r="H31" s="26">
        <v>0</v>
      </c>
      <c r="I31" s="24">
        <v>10961285</v>
      </c>
      <c r="J31" s="6">
        <v>11553194</v>
      </c>
      <c r="K31" s="25">
        <v>12177067</v>
      </c>
    </row>
    <row r="32" spans="1:11" ht="13.5">
      <c r="A32" s="34" t="s">
        <v>36</v>
      </c>
      <c r="B32" s="7">
        <f>SUM(B28:B31)</f>
        <v>147492821</v>
      </c>
      <c r="C32" s="7">
        <f aca="true" t="shared" si="5" ref="C32:K32">SUM(C28:C31)</f>
        <v>114047823</v>
      </c>
      <c r="D32" s="64">
        <f t="shared" si="5"/>
        <v>119020000</v>
      </c>
      <c r="E32" s="65">
        <f t="shared" si="5"/>
        <v>133185000</v>
      </c>
      <c r="F32" s="7">
        <f t="shared" si="5"/>
        <v>133185000</v>
      </c>
      <c r="G32" s="66">
        <f t="shared" si="5"/>
        <v>133185000</v>
      </c>
      <c r="H32" s="67">
        <f t="shared" si="5"/>
        <v>89572042</v>
      </c>
      <c r="I32" s="65">
        <f t="shared" si="5"/>
        <v>134986001</v>
      </c>
      <c r="J32" s="7">
        <f t="shared" si="5"/>
        <v>138471594</v>
      </c>
      <c r="K32" s="66">
        <f t="shared" si="5"/>
        <v>138775817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118009092</v>
      </c>
      <c r="C35" s="6">
        <v>137781185</v>
      </c>
      <c r="D35" s="23">
        <v>206663805</v>
      </c>
      <c r="E35" s="24">
        <v>136290665</v>
      </c>
      <c r="F35" s="6">
        <v>136290665</v>
      </c>
      <c r="G35" s="25">
        <v>136290665</v>
      </c>
      <c r="H35" s="26">
        <v>234098456</v>
      </c>
      <c r="I35" s="24">
        <v>344786894</v>
      </c>
      <c r="J35" s="6">
        <v>381476132</v>
      </c>
      <c r="K35" s="25">
        <v>373621221</v>
      </c>
    </row>
    <row r="36" spans="1:11" ht="13.5">
      <c r="A36" s="22" t="s">
        <v>39</v>
      </c>
      <c r="B36" s="6">
        <v>895963913</v>
      </c>
      <c r="C36" s="6">
        <v>1063004489</v>
      </c>
      <c r="D36" s="23">
        <v>1156929597</v>
      </c>
      <c r="E36" s="24">
        <v>1064457939</v>
      </c>
      <c r="F36" s="6">
        <v>1064457939</v>
      </c>
      <c r="G36" s="25">
        <v>1064457939</v>
      </c>
      <c r="H36" s="26">
        <v>1163622665</v>
      </c>
      <c r="I36" s="24">
        <v>1350305259</v>
      </c>
      <c r="J36" s="6">
        <v>1441330446</v>
      </c>
      <c r="K36" s="25">
        <v>1530097750</v>
      </c>
    </row>
    <row r="37" spans="1:11" ht="13.5">
      <c r="A37" s="22" t="s">
        <v>40</v>
      </c>
      <c r="B37" s="6">
        <v>192263466</v>
      </c>
      <c r="C37" s="6">
        <v>218237851</v>
      </c>
      <c r="D37" s="23">
        <v>249519054</v>
      </c>
      <c r="E37" s="24">
        <v>68912243</v>
      </c>
      <c r="F37" s="6">
        <v>68912243</v>
      </c>
      <c r="G37" s="25">
        <v>68912243</v>
      </c>
      <c r="H37" s="26">
        <v>199358327</v>
      </c>
      <c r="I37" s="24">
        <v>249732097</v>
      </c>
      <c r="J37" s="6">
        <v>250422361</v>
      </c>
      <c r="K37" s="25">
        <v>251143825</v>
      </c>
    </row>
    <row r="38" spans="1:11" ht="13.5">
      <c r="A38" s="22" t="s">
        <v>41</v>
      </c>
      <c r="B38" s="6">
        <v>46308430</v>
      </c>
      <c r="C38" s="6">
        <v>40734845</v>
      </c>
      <c r="D38" s="23">
        <v>46114897</v>
      </c>
      <c r="E38" s="24">
        <v>32735901</v>
      </c>
      <c r="F38" s="6">
        <v>32735901</v>
      </c>
      <c r="G38" s="25">
        <v>32735901</v>
      </c>
      <c r="H38" s="26">
        <v>76003739</v>
      </c>
      <c r="I38" s="24">
        <v>61324850</v>
      </c>
      <c r="J38" s="6">
        <v>71792594</v>
      </c>
      <c r="K38" s="25">
        <v>84795968</v>
      </c>
    </row>
    <row r="39" spans="1:11" ht="13.5">
      <c r="A39" s="22" t="s">
        <v>42</v>
      </c>
      <c r="B39" s="6">
        <v>775401109</v>
      </c>
      <c r="C39" s="6">
        <v>941812978</v>
      </c>
      <c r="D39" s="23">
        <v>1067959451</v>
      </c>
      <c r="E39" s="24">
        <v>1099100460</v>
      </c>
      <c r="F39" s="6">
        <v>1099100460</v>
      </c>
      <c r="G39" s="25">
        <v>1099100460</v>
      </c>
      <c r="H39" s="26">
        <v>1122359055</v>
      </c>
      <c r="I39" s="24">
        <v>1384035206</v>
      </c>
      <c r="J39" s="6">
        <v>1500591623</v>
      </c>
      <c r="K39" s="25">
        <v>1567779178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129679333</v>
      </c>
      <c r="C42" s="6">
        <v>119620579</v>
      </c>
      <c r="D42" s="23">
        <v>72066653</v>
      </c>
      <c r="E42" s="24">
        <v>184019535</v>
      </c>
      <c r="F42" s="6">
        <v>184019535</v>
      </c>
      <c r="G42" s="25">
        <v>184019535</v>
      </c>
      <c r="H42" s="26">
        <v>98560429</v>
      </c>
      <c r="I42" s="24">
        <v>176948184</v>
      </c>
      <c r="J42" s="6">
        <v>196976033</v>
      </c>
      <c r="K42" s="25">
        <v>204497955</v>
      </c>
    </row>
    <row r="43" spans="1:11" ht="13.5">
      <c r="A43" s="22" t="s">
        <v>45</v>
      </c>
      <c r="B43" s="6">
        <v>-144842660</v>
      </c>
      <c r="C43" s="6">
        <v>-120905398</v>
      </c>
      <c r="D43" s="23">
        <v>-70502216</v>
      </c>
      <c r="E43" s="24">
        <v>-117574226</v>
      </c>
      <c r="F43" s="6">
        <v>-117574226</v>
      </c>
      <c r="G43" s="25">
        <v>-117574226</v>
      </c>
      <c r="H43" s="26">
        <v>-88895983</v>
      </c>
      <c r="I43" s="24">
        <v>-134986240</v>
      </c>
      <c r="J43" s="6">
        <v>-138471595</v>
      </c>
      <c r="K43" s="25">
        <v>-138775817</v>
      </c>
    </row>
    <row r="44" spans="1:11" ht="13.5">
      <c r="A44" s="22" t="s">
        <v>46</v>
      </c>
      <c r="B44" s="6">
        <v>450748</v>
      </c>
      <c r="C44" s="6">
        <v>-2249872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3921476</v>
      </c>
      <c r="C45" s="7">
        <v>398284</v>
      </c>
      <c r="D45" s="64">
        <v>1962721</v>
      </c>
      <c r="E45" s="65">
        <v>67645310</v>
      </c>
      <c r="F45" s="7">
        <v>67645310</v>
      </c>
      <c r="G45" s="66">
        <v>67645310</v>
      </c>
      <c r="H45" s="67">
        <v>11627167</v>
      </c>
      <c r="I45" s="65">
        <v>90591943</v>
      </c>
      <c r="J45" s="7">
        <v>149096381</v>
      </c>
      <c r="K45" s="66">
        <v>214818519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7306901</v>
      </c>
      <c r="C48" s="6">
        <v>3857711</v>
      </c>
      <c r="D48" s="23">
        <v>5861155</v>
      </c>
      <c r="E48" s="24">
        <v>71251469</v>
      </c>
      <c r="F48" s="6">
        <v>71251469</v>
      </c>
      <c r="G48" s="25">
        <v>71251469</v>
      </c>
      <c r="H48" s="26">
        <v>32727514</v>
      </c>
      <c r="I48" s="24">
        <v>95493967</v>
      </c>
      <c r="J48" s="6">
        <v>154601831</v>
      </c>
      <c r="K48" s="25">
        <v>221006821</v>
      </c>
    </row>
    <row r="49" spans="1:11" ht="13.5">
      <c r="A49" s="22" t="s">
        <v>50</v>
      </c>
      <c r="B49" s="6">
        <f>+B75</f>
        <v>161877630.22071192</v>
      </c>
      <c r="C49" s="6">
        <f aca="true" t="shared" si="6" ref="C49:K49">+C75</f>
        <v>186852593.9619718</v>
      </c>
      <c r="D49" s="23">
        <f t="shared" si="6"/>
        <v>168166938.91439837</v>
      </c>
      <c r="E49" s="24">
        <f t="shared" si="6"/>
        <v>22577920.862398945</v>
      </c>
      <c r="F49" s="6">
        <f t="shared" si="6"/>
        <v>22577920.862398945</v>
      </c>
      <c r="G49" s="25">
        <f t="shared" si="6"/>
        <v>22577920.862398945</v>
      </c>
      <c r="H49" s="26">
        <f t="shared" si="6"/>
        <v>133574041.80652153</v>
      </c>
      <c r="I49" s="24">
        <f t="shared" si="6"/>
        <v>112627204.18985136</v>
      </c>
      <c r="J49" s="6">
        <f t="shared" si="6"/>
        <v>119406457.64333345</v>
      </c>
      <c r="K49" s="25">
        <f t="shared" si="6"/>
        <v>157530864.8297258</v>
      </c>
    </row>
    <row r="50" spans="1:11" ht="13.5">
      <c r="A50" s="34" t="s">
        <v>51</v>
      </c>
      <c r="B50" s="7">
        <f>+B48-B49</f>
        <v>-154570729.22071192</v>
      </c>
      <c r="C50" s="7">
        <f aca="true" t="shared" si="7" ref="C50:K50">+C48-C49</f>
        <v>-182994882.9619718</v>
      </c>
      <c r="D50" s="64">
        <f t="shared" si="7"/>
        <v>-162305783.91439837</v>
      </c>
      <c r="E50" s="65">
        <f t="shared" si="7"/>
        <v>48673548.137601055</v>
      </c>
      <c r="F50" s="7">
        <f t="shared" si="7"/>
        <v>48673548.137601055</v>
      </c>
      <c r="G50" s="66">
        <f t="shared" si="7"/>
        <v>48673548.137601055</v>
      </c>
      <c r="H50" s="67">
        <f t="shared" si="7"/>
        <v>-100846527.80652153</v>
      </c>
      <c r="I50" s="65">
        <f t="shared" si="7"/>
        <v>-17133237.18985136</v>
      </c>
      <c r="J50" s="7">
        <f t="shared" si="7"/>
        <v>35195373.35666655</v>
      </c>
      <c r="K50" s="66">
        <f t="shared" si="7"/>
        <v>63475956.1702742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932854821</v>
      </c>
      <c r="C53" s="6">
        <v>976514823</v>
      </c>
      <c r="D53" s="23">
        <v>1066558305</v>
      </c>
      <c r="E53" s="24">
        <v>1315682000</v>
      </c>
      <c r="F53" s="6">
        <v>1315682000</v>
      </c>
      <c r="G53" s="25">
        <v>1315682000</v>
      </c>
      <c r="H53" s="26">
        <v>1182903596</v>
      </c>
      <c r="I53" s="24">
        <v>134986002</v>
      </c>
      <c r="J53" s="6">
        <v>138471594</v>
      </c>
      <c r="K53" s="25">
        <v>138775817</v>
      </c>
    </row>
    <row r="54" spans="1:11" ht="13.5">
      <c r="A54" s="22" t="s">
        <v>94</v>
      </c>
      <c r="B54" s="6">
        <v>38434228</v>
      </c>
      <c r="C54" s="6">
        <v>40980017</v>
      </c>
      <c r="D54" s="23">
        <v>101963757</v>
      </c>
      <c r="E54" s="24">
        <v>39145775</v>
      </c>
      <c r="F54" s="6">
        <v>39145775</v>
      </c>
      <c r="G54" s="25">
        <v>39145775</v>
      </c>
      <c r="H54" s="26">
        <v>0</v>
      </c>
      <c r="I54" s="24">
        <v>41220501</v>
      </c>
      <c r="J54" s="6">
        <v>47446408</v>
      </c>
      <c r="K54" s="25">
        <v>50008514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70007000</v>
      </c>
      <c r="J55" s="6">
        <v>64200000</v>
      </c>
      <c r="K55" s="25">
        <v>42775000</v>
      </c>
    </row>
    <row r="56" spans="1:11" ht="13.5">
      <c r="A56" s="22" t="s">
        <v>55</v>
      </c>
      <c r="B56" s="6">
        <v>14177683</v>
      </c>
      <c r="C56" s="6">
        <v>21723805</v>
      </c>
      <c r="D56" s="23">
        <v>0</v>
      </c>
      <c r="E56" s="24">
        <v>14766745</v>
      </c>
      <c r="F56" s="6">
        <v>14766745</v>
      </c>
      <c r="G56" s="25">
        <v>14766745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5400000</v>
      </c>
      <c r="F60" s="6">
        <v>5400000</v>
      </c>
      <c r="G60" s="25">
        <v>5400000</v>
      </c>
      <c r="H60" s="26">
        <v>0</v>
      </c>
      <c r="I60" s="24">
        <v>5686200</v>
      </c>
      <c r="J60" s="6">
        <v>5993255</v>
      </c>
      <c r="K60" s="25">
        <v>6316891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14196</v>
      </c>
      <c r="C62" s="92">
        <v>14196</v>
      </c>
      <c r="D62" s="93">
        <v>14196</v>
      </c>
      <c r="E62" s="91">
        <v>14196</v>
      </c>
      <c r="F62" s="92">
        <v>14196</v>
      </c>
      <c r="G62" s="93">
        <v>14196</v>
      </c>
      <c r="H62" s="94">
        <v>14196</v>
      </c>
      <c r="I62" s="91">
        <v>14196</v>
      </c>
      <c r="J62" s="92">
        <v>14196</v>
      </c>
      <c r="K62" s="93">
        <v>14196</v>
      </c>
    </row>
    <row r="63" spans="1:11" ht="13.5">
      <c r="A63" s="90" t="s">
        <v>61</v>
      </c>
      <c r="B63" s="91">
        <v>4162</v>
      </c>
      <c r="C63" s="92">
        <v>4162</v>
      </c>
      <c r="D63" s="93">
        <v>4162</v>
      </c>
      <c r="E63" s="91">
        <v>4162</v>
      </c>
      <c r="F63" s="92">
        <v>4162</v>
      </c>
      <c r="G63" s="93">
        <v>4162</v>
      </c>
      <c r="H63" s="94">
        <v>4162</v>
      </c>
      <c r="I63" s="91">
        <v>4162</v>
      </c>
      <c r="J63" s="92">
        <v>4162</v>
      </c>
      <c r="K63" s="93">
        <v>4162</v>
      </c>
    </row>
    <row r="64" spans="1:11" ht="13.5">
      <c r="A64" s="90" t="s">
        <v>62</v>
      </c>
      <c r="B64" s="91">
        <v>23312</v>
      </c>
      <c r="C64" s="92">
        <v>23312</v>
      </c>
      <c r="D64" s="93">
        <v>23312</v>
      </c>
      <c r="E64" s="91">
        <v>23312</v>
      </c>
      <c r="F64" s="92">
        <v>23312</v>
      </c>
      <c r="G64" s="93">
        <v>23312</v>
      </c>
      <c r="H64" s="94">
        <v>23312</v>
      </c>
      <c r="I64" s="91">
        <v>23312</v>
      </c>
      <c r="J64" s="92">
        <v>23312</v>
      </c>
      <c r="K64" s="93">
        <v>23312</v>
      </c>
    </row>
    <row r="65" spans="1:11" ht="13.5">
      <c r="A65" s="90" t="s">
        <v>63</v>
      </c>
      <c r="B65" s="91">
        <v>38495</v>
      </c>
      <c r="C65" s="92">
        <v>38495</v>
      </c>
      <c r="D65" s="93">
        <v>38495</v>
      </c>
      <c r="E65" s="91">
        <v>38495</v>
      </c>
      <c r="F65" s="92">
        <v>38495</v>
      </c>
      <c r="G65" s="93">
        <v>38495</v>
      </c>
      <c r="H65" s="94">
        <v>38495</v>
      </c>
      <c r="I65" s="91">
        <v>38495</v>
      </c>
      <c r="J65" s="92">
        <v>38495</v>
      </c>
      <c r="K65" s="93">
        <v>38495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0.2746773615627009</v>
      </c>
      <c r="C70" s="5">
        <f aca="true" t="shared" si="8" ref="C70:K70">IF(ISERROR(C71/C72),0,(C71/C72))</f>
        <v>0.21541460467651263</v>
      </c>
      <c r="D70" s="5">
        <f t="shared" si="8"/>
        <v>0.9865454696544886</v>
      </c>
      <c r="E70" s="5">
        <f t="shared" si="8"/>
        <v>0.6995804891199577</v>
      </c>
      <c r="F70" s="5">
        <f t="shared" si="8"/>
        <v>0.6995804891199577</v>
      </c>
      <c r="G70" s="5">
        <f t="shared" si="8"/>
        <v>0.6995804891199577</v>
      </c>
      <c r="H70" s="5">
        <f t="shared" si="8"/>
        <v>0.27245165030255875</v>
      </c>
      <c r="I70" s="5">
        <f t="shared" si="8"/>
        <v>0.49979028770053024</v>
      </c>
      <c r="J70" s="5">
        <f t="shared" si="8"/>
        <v>0.5254028648094061</v>
      </c>
      <c r="K70" s="5">
        <f t="shared" si="8"/>
        <v>0.5404067956943228</v>
      </c>
    </row>
    <row r="71" spans="1:11" ht="12.75" hidden="1">
      <c r="A71" s="1" t="s">
        <v>100</v>
      </c>
      <c r="B71" s="1">
        <f>+B83</f>
        <v>26720216</v>
      </c>
      <c r="C71" s="1">
        <f aca="true" t="shared" si="9" ref="C71:K71">+C83</f>
        <v>35568478</v>
      </c>
      <c r="D71" s="1">
        <f t="shared" si="9"/>
        <v>144503930</v>
      </c>
      <c r="E71" s="1">
        <f t="shared" si="9"/>
        <v>112066219</v>
      </c>
      <c r="F71" s="1">
        <f t="shared" si="9"/>
        <v>112066219</v>
      </c>
      <c r="G71" s="1">
        <f t="shared" si="9"/>
        <v>112066219</v>
      </c>
      <c r="H71" s="1">
        <f t="shared" si="9"/>
        <v>48359738</v>
      </c>
      <c r="I71" s="1">
        <f t="shared" si="9"/>
        <v>113835636</v>
      </c>
      <c r="J71" s="1">
        <f t="shared" si="9"/>
        <v>124804155</v>
      </c>
      <c r="K71" s="1">
        <f t="shared" si="9"/>
        <v>131562497</v>
      </c>
    </row>
    <row r="72" spans="1:11" ht="12.75" hidden="1">
      <c r="A72" s="1" t="s">
        <v>101</v>
      </c>
      <c r="B72" s="1">
        <f>+B77</f>
        <v>97278552</v>
      </c>
      <c r="C72" s="1">
        <f aca="true" t="shared" si="10" ref="C72:K72">+C77</f>
        <v>165116372</v>
      </c>
      <c r="D72" s="1">
        <f t="shared" si="10"/>
        <v>146474678</v>
      </c>
      <c r="E72" s="1">
        <f t="shared" si="10"/>
        <v>160190601</v>
      </c>
      <c r="F72" s="1">
        <f t="shared" si="10"/>
        <v>160190601</v>
      </c>
      <c r="G72" s="1">
        <f t="shared" si="10"/>
        <v>160190601</v>
      </c>
      <c r="H72" s="1">
        <f t="shared" si="10"/>
        <v>177498422</v>
      </c>
      <c r="I72" s="1">
        <f t="shared" si="10"/>
        <v>227766803</v>
      </c>
      <c r="J72" s="1">
        <f t="shared" si="10"/>
        <v>237539921</v>
      </c>
      <c r="K72" s="1">
        <f t="shared" si="10"/>
        <v>243450856</v>
      </c>
    </row>
    <row r="73" spans="1:11" ht="12.75" hidden="1">
      <c r="A73" s="1" t="s">
        <v>102</v>
      </c>
      <c r="B73" s="1">
        <f>+B74</f>
        <v>63865722.66666666</v>
      </c>
      <c r="C73" s="1">
        <f aca="true" t="shared" si="11" ref="C73:K73">+(C78+C80+C81+C82)-(B78+B80+B81+B82)</f>
        <v>22975036</v>
      </c>
      <c r="D73" s="1">
        <f t="shared" si="11"/>
        <v>66438353</v>
      </c>
      <c r="E73" s="1">
        <f t="shared" si="11"/>
        <v>-135442450</v>
      </c>
      <c r="F73" s="1">
        <f>+(F78+F80+F81+F82)-(D78+D80+D81+D82)</f>
        <v>-135442450</v>
      </c>
      <c r="G73" s="1">
        <f>+(G78+G80+G81+G82)-(D78+D80+D81+D82)</f>
        <v>-135442450</v>
      </c>
      <c r="H73" s="1">
        <f>+(H78+H80+H81+H82)-(D78+D80+D81+D82)</f>
        <v>-14868</v>
      </c>
      <c r="I73" s="1">
        <f>+(I78+I80+I81+I82)-(E78+E80+E81+E82)</f>
        <v>181045482</v>
      </c>
      <c r="J73" s="1">
        <f t="shared" si="11"/>
        <v>-24786049</v>
      </c>
      <c r="K73" s="1">
        <f t="shared" si="11"/>
        <v>-76627326</v>
      </c>
    </row>
    <row r="74" spans="1:11" ht="12.75" hidden="1">
      <c r="A74" s="1" t="s">
        <v>103</v>
      </c>
      <c r="B74" s="1">
        <f>+TREND(C74:E74)</f>
        <v>63865722.66666666</v>
      </c>
      <c r="C74" s="1">
        <f>+C73</f>
        <v>22975036</v>
      </c>
      <c r="D74" s="1">
        <f aca="true" t="shared" si="12" ref="D74:K74">+D73</f>
        <v>66438353</v>
      </c>
      <c r="E74" s="1">
        <f t="shared" si="12"/>
        <v>-135442450</v>
      </c>
      <c r="F74" s="1">
        <f t="shared" si="12"/>
        <v>-135442450</v>
      </c>
      <c r="G74" s="1">
        <f t="shared" si="12"/>
        <v>-135442450</v>
      </c>
      <c r="H74" s="1">
        <f t="shared" si="12"/>
        <v>-14868</v>
      </c>
      <c r="I74" s="1">
        <f t="shared" si="12"/>
        <v>181045482</v>
      </c>
      <c r="J74" s="1">
        <f t="shared" si="12"/>
        <v>-24786049</v>
      </c>
      <c r="K74" s="1">
        <f t="shared" si="12"/>
        <v>-76627326</v>
      </c>
    </row>
    <row r="75" spans="1:11" ht="12.75" hidden="1">
      <c r="A75" s="1" t="s">
        <v>104</v>
      </c>
      <c r="B75" s="1">
        <f>+B84-(((B80+B81+B78)*B70)-B79)</f>
        <v>161877630.22071192</v>
      </c>
      <c r="C75" s="1">
        <f aca="true" t="shared" si="13" ref="C75:K75">+C84-(((C80+C81+C78)*C70)-C79)</f>
        <v>186852593.9619718</v>
      </c>
      <c r="D75" s="1">
        <f t="shared" si="13"/>
        <v>168166938.91439837</v>
      </c>
      <c r="E75" s="1">
        <f t="shared" si="13"/>
        <v>22577920.862398945</v>
      </c>
      <c r="F75" s="1">
        <f t="shared" si="13"/>
        <v>22577920.862398945</v>
      </c>
      <c r="G75" s="1">
        <f t="shared" si="13"/>
        <v>22577920.862398945</v>
      </c>
      <c r="H75" s="1">
        <f t="shared" si="13"/>
        <v>133574041.80652153</v>
      </c>
      <c r="I75" s="1">
        <f t="shared" si="13"/>
        <v>112627204.18985136</v>
      </c>
      <c r="J75" s="1">
        <f t="shared" si="13"/>
        <v>119406457.64333345</v>
      </c>
      <c r="K75" s="1">
        <f t="shared" si="13"/>
        <v>157530864.8297258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97278552</v>
      </c>
      <c r="C77" s="3">
        <v>165116372</v>
      </c>
      <c r="D77" s="3">
        <v>146474678</v>
      </c>
      <c r="E77" s="3">
        <v>160190601</v>
      </c>
      <c r="F77" s="3">
        <v>160190601</v>
      </c>
      <c r="G77" s="3">
        <v>160190601</v>
      </c>
      <c r="H77" s="3">
        <v>177498422</v>
      </c>
      <c r="I77" s="3">
        <v>227766803</v>
      </c>
      <c r="J77" s="3">
        <v>237539921</v>
      </c>
      <c r="K77" s="3">
        <v>243450856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191674484</v>
      </c>
      <c r="C79" s="3">
        <v>215037390</v>
      </c>
      <c r="D79" s="3">
        <v>236938188</v>
      </c>
      <c r="E79" s="3">
        <v>66454175</v>
      </c>
      <c r="F79" s="3">
        <v>66454175</v>
      </c>
      <c r="G79" s="3">
        <v>66454175</v>
      </c>
      <c r="H79" s="3">
        <v>186932344</v>
      </c>
      <c r="I79" s="3">
        <v>234457800</v>
      </c>
      <c r="J79" s="3">
        <v>234457802</v>
      </c>
      <c r="K79" s="3">
        <v>234457803</v>
      </c>
    </row>
    <row r="80" spans="1:11" ht="12.75" hidden="1">
      <c r="A80" s="2" t="s">
        <v>67</v>
      </c>
      <c r="B80" s="3">
        <v>38332539</v>
      </c>
      <c r="C80" s="3">
        <v>38480674</v>
      </c>
      <c r="D80" s="3">
        <v>25187691</v>
      </c>
      <c r="E80" s="3">
        <v>59717950</v>
      </c>
      <c r="F80" s="3">
        <v>59717950</v>
      </c>
      <c r="G80" s="3">
        <v>59717950</v>
      </c>
      <c r="H80" s="3">
        <v>56308823</v>
      </c>
      <c r="I80" s="3">
        <v>132057078</v>
      </c>
      <c r="J80" s="3">
        <v>126139283</v>
      </c>
      <c r="K80" s="3">
        <v>120050600</v>
      </c>
    </row>
    <row r="81" spans="1:11" ht="12.75" hidden="1">
      <c r="A81" s="2" t="s">
        <v>68</v>
      </c>
      <c r="B81" s="3">
        <v>70146928</v>
      </c>
      <c r="C81" s="3">
        <v>92359090</v>
      </c>
      <c r="D81" s="3">
        <v>44521462</v>
      </c>
      <c r="E81" s="3">
        <v>3000000</v>
      </c>
      <c r="F81" s="3">
        <v>3000000</v>
      </c>
      <c r="G81" s="3">
        <v>3000000</v>
      </c>
      <c r="H81" s="3">
        <v>141836709</v>
      </c>
      <c r="I81" s="3">
        <v>111706354</v>
      </c>
      <c r="J81" s="3">
        <v>92838100</v>
      </c>
      <c r="K81" s="3">
        <v>22299457</v>
      </c>
    </row>
    <row r="82" spans="1:11" ht="12.75" hidden="1">
      <c r="A82" s="2" t="s">
        <v>69</v>
      </c>
      <c r="B82" s="3">
        <v>267544</v>
      </c>
      <c r="C82" s="3">
        <v>882283</v>
      </c>
      <c r="D82" s="3">
        <v>128451247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26720216</v>
      </c>
      <c r="C83" s="3">
        <v>35568478</v>
      </c>
      <c r="D83" s="3">
        <v>144503930</v>
      </c>
      <c r="E83" s="3">
        <v>112066219</v>
      </c>
      <c r="F83" s="3">
        <v>112066219</v>
      </c>
      <c r="G83" s="3">
        <v>112066219</v>
      </c>
      <c r="H83" s="3">
        <v>48359738</v>
      </c>
      <c r="I83" s="3">
        <v>113835636</v>
      </c>
      <c r="J83" s="3">
        <v>124804155</v>
      </c>
      <c r="K83" s="3">
        <v>131562497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626775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370132722</v>
      </c>
      <c r="E5" s="24">
        <v>513666671</v>
      </c>
      <c r="F5" s="6">
        <v>513666671</v>
      </c>
      <c r="G5" s="25">
        <v>513666671</v>
      </c>
      <c r="H5" s="26">
        <v>466134061</v>
      </c>
      <c r="I5" s="24">
        <v>602531007</v>
      </c>
      <c r="J5" s="6">
        <v>633248273</v>
      </c>
      <c r="K5" s="25">
        <v>681375139</v>
      </c>
    </row>
    <row r="6" spans="1:11" ht="13.5">
      <c r="A6" s="22" t="s">
        <v>18</v>
      </c>
      <c r="B6" s="6">
        <v>0</v>
      </c>
      <c r="C6" s="6">
        <v>0</v>
      </c>
      <c r="D6" s="23">
        <v>968694667</v>
      </c>
      <c r="E6" s="24">
        <v>1178526398</v>
      </c>
      <c r="F6" s="6">
        <v>1177526401</v>
      </c>
      <c r="G6" s="25">
        <v>1177526401</v>
      </c>
      <c r="H6" s="26">
        <v>1088909697</v>
      </c>
      <c r="I6" s="24">
        <v>1178525029</v>
      </c>
      <c r="J6" s="6">
        <v>1217809197</v>
      </c>
      <c r="K6" s="25">
        <v>1284788701</v>
      </c>
    </row>
    <row r="7" spans="1:11" ht="13.5">
      <c r="A7" s="22" t="s">
        <v>19</v>
      </c>
      <c r="B7" s="6">
        <v>0</v>
      </c>
      <c r="C7" s="6">
        <v>0</v>
      </c>
      <c r="D7" s="23">
        <v>1609842</v>
      </c>
      <c r="E7" s="24">
        <v>8945532</v>
      </c>
      <c r="F7" s="6">
        <v>7945532</v>
      </c>
      <c r="G7" s="25">
        <v>7945532</v>
      </c>
      <c r="H7" s="26">
        <v>8581381</v>
      </c>
      <c r="I7" s="24">
        <v>1740335</v>
      </c>
      <c r="J7" s="6">
        <v>1834314</v>
      </c>
      <c r="K7" s="25">
        <v>1935199</v>
      </c>
    </row>
    <row r="8" spans="1:11" ht="13.5">
      <c r="A8" s="22" t="s">
        <v>20</v>
      </c>
      <c r="B8" s="6">
        <v>0</v>
      </c>
      <c r="C8" s="6">
        <v>0</v>
      </c>
      <c r="D8" s="23">
        <v>494367792</v>
      </c>
      <c r="E8" s="24">
        <v>695667605</v>
      </c>
      <c r="F8" s="6">
        <v>695667605</v>
      </c>
      <c r="G8" s="25">
        <v>695667605</v>
      </c>
      <c r="H8" s="26">
        <v>776203533</v>
      </c>
      <c r="I8" s="24">
        <v>741060700</v>
      </c>
      <c r="J8" s="6">
        <v>755651550</v>
      </c>
      <c r="K8" s="25">
        <v>833497700</v>
      </c>
    </row>
    <row r="9" spans="1:11" ht="13.5">
      <c r="A9" s="22" t="s">
        <v>21</v>
      </c>
      <c r="B9" s="6">
        <v>0</v>
      </c>
      <c r="C9" s="6">
        <v>0</v>
      </c>
      <c r="D9" s="23">
        <v>114468000</v>
      </c>
      <c r="E9" s="24">
        <v>337270909</v>
      </c>
      <c r="F9" s="6">
        <v>310930270</v>
      </c>
      <c r="G9" s="25">
        <v>310930270</v>
      </c>
      <c r="H9" s="26">
        <v>138129194</v>
      </c>
      <c r="I9" s="24">
        <v>276634106</v>
      </c>
      <c r="J9" s="6">
        <v>292046956</v>
      </c>
      <c r="K9" s="25">
        <v>309538054</v>
      </c>
    </row>
    <row r="10" spans="1:11" ht="25.5">
      <c r="A10" s="27" t="s">
        <v>93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1949273023</v>
      </c>
      <c r="E10" s="28">
        <f t="shared" si="0"/>
        <v>2734077115</v>
      </c>
      <c r="F10" s="29">
        <f t="shared" si="0"/>
        <v>2705736479</v>
      </c>
      <c r="G10" s="31">
        <f t="shared" si="0"/>
        <v>2705736479</v>
      </c>
      <c r="H10" s="32">
        <f t="shared" si="0"/>
        <v>2477957866</v>
      </c>
      <c r="I10" s="28">
        <f t="shared" si="0"/>
        <v>2800491177</v>
      </c>
      <c r="J10" s="29">
        <f t="shared" si="0"/>
        <v>2900590290</v>
      </c>
      <c r="K10" s="31">
        <f t="shared" si="0"/>
        <v>3111134793</v>
      </c>
    </row>
    <row r="11" spans="1:11" ht="13.5">
      <c r="A11" s="22" t="s">
        <v>22</v>
      </c>
      <c r="B11" s="6">
        <v>0</v>
      </c>
      <c r="C11" s="6">
        <v>0</v>
      </c>
      <c r="D11" s="23">
        <v>576338064</v>
      </c>
      <c r="E11" s="24">
        <v>731160602</v>
      </c>
      <c r="F11" s="6">
        <v>758203949</v>
      </c>
      <c r="G11" s="25">
        <v>758203949</v>
      </c>
      <c r="H11" s="26">
        <v>793706289</v>
      </c>
      <c r="I11" s="24">
        <v>887761680</v>
      </c>
      <c r="J11" s="6">
        <v>928669586</v>
      </c>
      <c r="K11" s="25">
        <v>989008849</v>
      </c>
    </row>
    <row r="12" spans="1:11" ht="13.5">
      <c r="A12" s="22" t="s">
        <v>23</v>
      </c>
      <c r="B12" s="6">
        <v>0</v>
      </c>
      <c r="C12" s="6">
        <v>0</v>
      </c>
      <c r="D12" s="23">
        <v>30680101</v>
      </c>
      <c r="E12" s="24">
        <v>39597755</v>
      </c>
      <c r="F12" s="6">
        <v>39597755</v>
      </c>
      <c r="G12" s="25">
        <v>39597755</v>
      </c>
      <c r="H12" s="26">
        <v>38421823</v>
      </c>
      <c r="I12" s="24">
        <v>41696435</v>
      </c>
      <c r="J12" s="6">
        <v>43948046</v>
      </c>
      <c r="K12" s="25">
        <v>46365190</v>
      </c>
    </row>
    <row r="13" spans="1:11" ht="13.5">
      <c r="A13" s="22" t="s">
        <v>94</v>
      </c>
      <c r="B13" s="6">
        <v>0</v>
      </c>
      <c r="C13" s="6">
        <v>0</v>
      </c>
      <c r="D13" s="23">
        <v>455223430</v>
      </c>
      <c r="E13" s="24">
        <v>260361138</v>
      </c>
      <c r="F13" s="6">
        <v>514816093</v>
      </c>
      <c r="G13" s="25">
        <v>514816093</v>
      </c>
      <c r="H13" s="26">
        <v>278250515</v>
      </c>
      <c r="I13" s="24">
        <v>540556966</v>
      </c>
      <c r="J13" s="6">
        <v>567584697</v>
      </c>
      <c r="K13" s="25">
        <v>595964006</v>
      </c>
    </row>
    <row r="14" spans="1:11" ht="13.5">
      <c r="A14" s="22" t="s">
        <v>24</v>
      </c>
      <c r="B14" s="6">
        <v>0</v>
      </c>
      <c r="C14" s="6">
        <v>0</v>
      </c>
      <c r="D14" s="23">
        <v>48663685</v>
      </c>
      <c r="E14" s="24">
        <v>25770315</v>
      </c>
      <c r="F14" s="6">
        <v>19800537</v>
      </c>
      <c r="G14" s="25">
        <v>19800537</v>
      </c>
      <c r="H14" s="26">
        <v>65472844</v>
      </c>
      <c r="I14" s="24">
        <v>40038889</v>
      </c>
      <c r="J14" s="6">
        <v>37010215</v>
      </c>
      <c r="K14" s="25">
        <v>27978354</v>
      </c>
    </row>
    <row r="15" spans="1:11" ht="13.5">
      <c r="A15" s="22" t="s">
        <v>25</v>
      </c>
      <c r="B15" s="6">
        <v>0</v>
      </c>
      <c r="C15" s="6">
        <v>0</v>
      </c>
      <c r="D15" s="23">
        <v>610845805</v>
      </c>
      <c r="E15" s="24">
        <v>695778892</v>
      </c>
      <c r="F15" s="6">
        <v>737978218</v>
      </c>
      <c r="G15" s="25">
        <v>737978218</v>
      </c>
      <c r="H15" s="26">
        <v>753323167</v>
      </c>
      <c r="I15" s="24">
        <v>791754739</v>
      </c>
      <c r="J15" s="6">
        <v>853134902</v>
      </c>
      <c r="K15" s="25">
        <v>919428796</v>
      </c>
    </row>
    <row r="16" spans="1:11" ht="13.5">
      <c r="A16" s="33" t="s">
        <v>26</v>
      </c>
      <c r="B16" s="6">
        <v>0</v>
      </c>
      <c r="C16" s="6">
        <v>0</v>
      </c>
      <c r="D16" s="23">
        <v>39270698</v>
      </c>
      <c r="E16" s="24">
        <v>37196340</v>
      </c>
      <c r="F16" s="6">
        <v>42210391</v>
      </c>
      <c r="G16" s="25">
        <v>42210391</v>
      </c>
      <c r="H16" s="26">
        <v>35502781</v>
      </c>
      <c r="I16" s="24">
        <v>35309620</v>
      </c>
      <c r="J16" s="6">
        <v>37217178</v>
      </c>
      <c r="K16" s="25">
        <v>39263761</v>
      </c>
    </row>
    <row r="17" spans="1:11" ht="13.5">
      <c r="A17" s="22" t="s">
        <v>27</v>
      </c>
      <c r="B17" s="6">
        <v>0</v>
      </c>
      <c r="C17" s="6">
        <v>0</v>
      </c>
      <c r="D17" s="23">
        <v>939928794</v>
      </c>
      <c r="E17" s="24">
        <v>892993248</v>
      </c>
      <c r="F17" s="6">
        <v>852015196</v>
      </c>
      <c r="G17" s="25">
        <v>852015196</v>
      </c>
      <c r="H17" s="26">
        <v>1134837282</v>
      </c>
      <c r="I17" s="24">
        <v>873161156</v>
      </c>
      <c r="J17" s="6">
        <v>867227190</v>
      </c>
      <c r="K17" s="25">
        <v>900210642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2700950577</v>
      </c>
      <c r="E18" s="35">
        <f t="shared" si="1"/>
        <v>2682858290</v>
      </c>
      <c r="F18" s="36">
        <f t="shared" si="1"/>
        <v>2964622139</v>
      </c>
      <c r="G18" s="38">
        <f t="shared" si="1"/>
        <v>2964622139</v>
      </c>
      <c r="H18" s="39">
        <f t="shared" si="1"/>
        <v>3099514701</v>
      </c>
      <c r="I18" s="35">
        <f t="shared" si="1"/>
        <v>3210279485</v>
      </c>
      <c r="J18" s="36">
        <f t="shared" si="1"/>
        <v>3334791814</v>
      </c>
      <c r="K18" s="38">
        <f t="shared" si="1"/>
        <v>3518219598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-751677554</v>
      </c>
      <c r="E19" s="40">
        <f t="shared" si="2"/>
        <v>51218825</v>
      </c>
      <c r="F19" s="41">
        <f t="shared" si="2"/>
        <v>-258885660</v>
      </c>
      <c r="G19" s="43">
        <f t="shared" si="2"/>
        <v>-258885660</v>
      </c>
      <c r="H19" s="44">
        <f t="shared" si="2"/>
        <v>-621556835</v>
      </c>
      <c r="I19" s="40">
        <f t="shared" si="2"/>
        <v>-409788308</v>
      </c>
      <c r="J19" s="41">
        <f t="shared" si="2"/>
        <v>-434201524</v>
      </c>
      <c r="K19" s="43">
        <f t="shared" si="2"/>
        <v>-407084805</v>
      </c>
    </row>
    <row r="20" spans="1:11" ht="13.5">
      <c r="A20" s="22" t="s">
        <v>30</v>
      </c>
      <c r="B20" s="24">
        <v>0</v>
      </c>
      <c r="C20" s="6">
        <v>0</v>
      </c>
      <c r="D20" s="23">
        <v>638016606</v>
      </c>
      <c r="E20" s="24">
        <v>597302395</v>
      </c>
      <c r="F20" s="6">
        <v>584710395</v>
      </c>
      <c r="G20" s="25">
        <v>584710395</v>
      </c>
      <c r="H20" s="26">
        <v>447021953</v>
      </c>
      <c r="I20" s="24">
        <v>536992301</v>
      </c>
      <c r="J20" s="6">
        <v>534657450</v>
      </c>
      <c r="K20" s="25">
        <v>605131300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-113660948</v>
      </c>
      <c r="E22" s="51">
        <f t="shared" si="3"/>
        <v>648521220</v>
      </c>
      <c r="F22" s="52">
        <f t="shared" si="3"/>
        <v>325824735</v>
      </c>
      <c r="G22" s="54">
        <f t="shared" si="3"/>
        <v>325824735</v>
      </c>
      <c r="H22" s="55">
        <f t="shared" si="3"/>
        <v>-174534882</v>
      </c>
      <c r="I22" s="51">
        <f t="shared" si="3"/>
        <v>127203993</v>
      </c>
      <c r="J22" s="52">
        <f t="shared" si="3"/>
        <v>100455926</v>
      </c>
      <c r="K22" s="54">
        <f t="shared" si="3"/>
        <v>198046495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-113660948</v>
      </c>
      <c r="E24" s="40">
        <f t="shared" si="4"/>
        <v>648521220</v>
      </c>
      <c r="F24" s="41">
        <f t="shared" si="4"/>
        <v>325824735</v>
      </c>
      <c r="G24" s="43">
        <f t="shared" si="4"/>
        <v>325824735</v>
      </c>
      <c r="H24" s="44">
        <f t="shared" si="4"/>
        <v>-174534882</v>
      </c>
      <c r="I24" s="40">
        <f t="shared" si="4"/>
        <v>127203993</v>
      </c>
      <c r="J24" s="41">
        <f t="shared" si="4"/>
        <v>100455926</v>
      </c>
      <c r="K24" s="43">
        <f t="shared" si="4"/>
        <v>198046495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609709137</v>
      </c>
      <c r="E27" s="65">
        <v>607133896</v>
      </c>
      <c r="F27" s="7">
        <v>612978591</v>
      </c>
      <c r="G27" s="66">
        <v>612978591</v>
      </c>
      <c r="H27" s="67">
        <v>441138379</v>
      </c>
      <c r="I27" s="65">
        <v>630592306</v>
      </c>
      <c r="J27" s="7">
        <v>606907447</v>
      </c>
      <c r="K27" s="66">
        <v>650581296</v>
      </c>
    </row>
    <row r="28" spans="1:11" ht="13.5">
      <c r="A28" s="68" t="s">
        <v>30</v>
      </c>
      <c r="B28" s="6">
        <v>0</v>
      </c>
      <c r="C28" s="6">
        <v>0</v>
      </c>
      <c r="D28" s="23">
        <v>509262453</v>
      </c>
      <c r="E28" s="24">
        <v>515928992</v>
      </c>
      <c r="F28" s="6">
        <v>505099872</v>
      </c>
      <c r="G28" s="25">
        <v>505099872</v>
      </c>
      <c r="H28" s="26">
        <v>400932416</v>
      </c>
      <c r="I28" s="24">
        <v>536992306</v>
      </c>
      <c r="J28" s="6">
        <v>534657447</v>
      </c>
      <c r="K28" s="25">
        <v>605131296</v>
      </c>
    </row>
    <row r="29" spans="1:11" ht="13.5">
      <c r="A29" s="22" t="s">
        <v>98</v>
      </c>
      <c r="B29" s="6">
        <v>0</v>
      </c>
      <c r="C29" s="6">
        <v>0</v>
      </c>
      <c r="D29" s="23">
        <v>2293840</v>
      </c>
      <c r="E29" s="24">
        <v>8759149</v>
      </c>
      <c r="F29" s="6">
        <v>7354108</v>
      </c>
      <c r="G29" s="25">
        <v>7354108</v>
      </c>
      <c r="H29" s="26">
        <v>642791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98152845</v>
      </c>
      <c r="E31" s="24">
        <v>82445755</v>
      </c>
      <c r="F31" s="6">
        <v>100524611</v>
      </c>
      <c r="G31" s="25">
        <v>100524611</v>
      </c>
      <c r="H31" s="26">
        <v>39563172</v>
      </c>
      <c r="I31" s="24">
        <v>93600000</v>
      </c>
      <c r="J31" s="6">
        <v>72250000</v>
      </c>
      <c r="K31" s="25">
        <v>45450000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609709138</v>
      </c>
      <c r="E32" s="65">
        <f t="shared" si="5"/>
        <v>607133896</v>
      </c>
      <c r="F32" s="7">
        <f t="shared" si="5"/>
        <v>612978591</v>
      </c>
      <c r="G32" s="66">
        <f t="shared" si="5"/>
        <v>612978591</v>
      </c>
      <c r="H32" s="67">
        <f t="shared" si="5"/>
        <v>441138379</v>
      </c>
      <c r="I32" s="65">
        <f t="shared" si="5"/>
        <v>630592306</v>
      </c>
      <c r="J32" s="7">
        <f t="shared" si="5"/>
        <v>606907447</v>
      </c>
      <c r="K32" s="66">
        <f t="shared" si="5"/>
        <v>650581296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500685430</v>
      </c>
      <c r="E35" s="24">
        <v>650363300</v>
      </c>
      <c r="F35" s="6">
        <v>600867285</v>
      </c>
      <c r="G35" s="25">
        <v>600867285</v>
      </c>
      <c r="H35" s="26">
        <v>450913073</v>
      </c>
      <c r="I35" s="24">
        <v>625975573</v>
      </c>
      <c r="J35" s="6">
        <v>618455633</v>
      </c>
      <c r="K35" s="25">
        <v>645892346</v>
      </c>
    </row>
    <row r="36" spans="1:11" ht="13.5">
      <c r="A36" s="22" t="s">
        <v>39</v>
      </c>
      <c r="B36" s="6">
        <v>0</v>
      </c>
      <c r="C36" s="6">
        <v>0</v>
      </c>
      <c r="D36" s="23">
        <v>7551406000</v>
      </c>
      <c r="E36" s="24">
        <v>7815438925</v>
      </c>
      <c r="F36" s="6">
        <v>8013433790</v>
      </c>
      <c r="G36" s="25">
        <v>8013433790</v>
      </c>
      <c r="H36" s="26">
        <v>7570030295</v>
      </c>
      <c r="I36" s="24">
        <v>8041096777</v>
      </c>
      <c r="J36" s="6">
        <v>8039865205</v>
      </c>
      <c r="K36" s="25">
        <v>8049697576</v>
      </c>
    </row>
    <row r="37" spans="1:11" ht="13.5">
      <c r="A37" s="22" t="s">
        <v>40</v>
      </c>
      <c r="B37" s="6">
        <v>0</v>
      </c>
      <c r="C37" s="6">
        <v>0</v>
      </c>
      <c r="D37" s="23">
        <v>1495459443</v>
      </c>
      <c r="E37" s="24">
        <v>525647764</v>
      </c>
      <c r="F37" s="6">
        <v>641346713</v>
      </c>
      <c r="G37" s="25">
        <v>641346713</v>
      </c>
      <c r="H37" s="26">
        <v>1727352039</v>
      </c>
      <c r="I37" s="24">
        <v>742927037</v>
      </c>
      <c r="J37" s="6">
        <v>717154520</v>
      </c>
      <c r="K37" s="25">
        <v>731315103</v>
      </c>
    </row>
    <row r="38" spans="1:11" ht="13.5">
      <c r="A38" s="22" t="s">
        <v>41</v>
      </c>
      <c r="B38" s="6">
        <v>0</v>
      </c>
      <c r="C38" s="6">
        <v>0</v>
      </c>
      <c r="D38" s="23">
        <v>597475994</v>
      </c>
      <c r="E38" s="24">
        <v>561477487</v>
      </c>
      <c r="F38" s="6">
        <v>561477487</v>
      </c>
      <c r="G38" s="25">
        <v>561477487</v>
      </c>
      <c r="H38" s="26">
        <v>602270551</v>
      </c>
      <c r="I38" s="24">
        <v>552492427</v>
      </c>
      <c r="J38" s="6">
        <v>562779507</v>
      </c>
      <c r="K38" s="25">
        <v>580229761</v>
      </c>
    </row>
    <row r="39" spans="1:11" ht="13.5">
      <c r="A39" s="22" t="s">
        <v>42</v>
      </c>
      <c r="B39" s="6">
        <v>0</v>
      </c>
      <c r="C39" s="6">
        <v>0</v>
      </c>
      <c r="D39" s="23">
        <v>5959155993</v>
      </c>
      <c r="E39" s="24">
        <v>7378676975</v>
      </c>
      <c r="F39" s="6">
        <v>7411476877</v>
      </c>
      <c r="G39" s="25">
        <v>7411476877</v>
      </c>
      <c r="H39" s="26">
        <v>5691320778</v>
      </c>
      <c r="I39" s="24">
        <v>7371652886</v>
      </c>
      <c r="J39" s="6">
        <v>7378386811</v>
      </c>
      <c r="K39" s="25">
        <v>7384045058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612275610</v>
      </c>
      <c r="E42" s="24">
        <v>370222612</v>
      </c>
      <c r="F42" s="6">
        <v>752898760</v>
      </c>
      <c r="G42" s="25">
        <v>752898760</v>
      </c>
      <c r="H42" s="26">
        <v>480416695</v>
      </c>
      <c r="I42" s="24">
        <v>584844473</v>
      </c>
      <c r="J42" s="6">
        <v>526328056</v>
      </c>
      <c r="K42" s="25">
        <v>595078034</v>
      </c>
    </row>
    <row r="43" spans="1:11" ht="13.5">
      <c r="A43" s="22" t="s">
        <v>45</v>
      </c>
      <c r="B43" s="6">
        <v>0</v>
      </c>
      <c r="C43" s="6">
        <v>0</v>
      </c>
      <c r="D43" s="23">
        <v>-610543825</v>
      </c>
      <c r="E43" s="24">
        <v>-267241560</v>
      </c>
      <c r="F43" s="6">
        <v>-608926373</v>
      </c>
      <c r="G43" s="25">
        <v>-608926373</v>
      </c>
      <c r="H43" s="26">
        <v>-410073354</v>
      </c>
      <c r="I43" s="24">
        <v>-584890917</v>
      </c>
      <c r="J43" s="6">
        <v>-544110705</v>
      </c>
      <c r="K43" s="25">
        <v>-585523170</v>
      </c>
    </row>
    <row r="44" spans="1:11" ht="13.5">
      <c r="A44" s="22" t="s">
        <v>46</v>
      </c>
      <c r="B44" s="6">
        <v>0</v>
      </c>
      <c r="C44" s="6">
        <v>0</v>
      </c>
      <c r="D44" s="23">
        <v>-4223078</v>
      </c>
      <c r="E44" s="24">
        <v>-20410488</v>
      </c>
      <c r="F44" s="6">
        <v>-20410487</v>
      </c>
      <c r="G44" s="25">
        <v>-20410487</v>
      </c>
      <c r="H44" s="26">
        <v>-1320842</v>
      </c>
      <c r="I44" s="24">
        <v>-27246696</v>
      </c>
      <c r="J44" s="6">
        <v>-29302179</v>
      </c>
      <c r="K44" s="25">
        <v>-17514554</v>
      </c>
    </row>
    <row r="45" spans="1:11" ht="13.5">
      <c r="A45" s="34" t="s">
        <v>47</v>
      </c>
      <c r="B45" s="7">
        <v>0</v>
      </c>
      <c r="C45" s="7">
        <v>0</v>
      </c>
      <c r="D45" s="64">
        <v>23864280</v>
      </c>
      <c r="E45" s="65">
        <v>209867035</v>
      </c>
      <c r="F45" s="7">
        <v>147426178</v>
      </c>
      <c r="G45" s="66">
        <v>147426178</v>
      </c>
      <c r="H45" s="67">
        <v>92886779</v>
      </c>
      <c r="I45" s="65">
        <v>120126862</v>
      </c>
      <c r="J45" s="7">
        <v>73042034</v>
      </c>
      <c r="K45" s="66">
        <v>65082344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45660243</v>
      </c>
      <c r="E48" s="24">
        <v>230376396</v>
      </c>
      <c r="F48" s="6">
        <v>200426171</v>
      </c>
      <c r="G48" s="25">
        <v>200426171</v>
      </c>
      <c r="H48" s="26">
        <v>116040241</v>
      </c>
      <c r="I48" s="24">
        <v>178559383</v>
      </c>
      <c r="J48" s="6">
        <v>137463887</v>
      </c>
      <c r="K48" s="25">
        <v>136107436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1265875572</v>
      </c>
      <c r="E49" s="24">
        <f t="shared" si="6"/>
        <v>2171121075</v>
      </c>
      <c r="F49" s="6">
        <f t="shared" si="6"/>
        <v>1725771955</v>
      </c>
      <c r="G49" s="25">
        <f t="shared" si="6"/>
        <v>1725771955</v>
      </c>
      <c r="H49" s="26">
        <f t="shared" si="6"/>
        <v>1447791978</v>
      </c>
      <c r="I49" s="24">
        <f t="shared" si="6"/>
        <v>1903251779</v>
      </c>
      <c r="J49" s="6">
        <f t="shared" si="6"/>
        <v>1973957930</v>
      </c>
      <c r="K49" s="25">
        <f t="shared" si="6"/>
        <v>2095947597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-1220215329</v>
      </c>
      <c r="E50" s="65">
        <f t="shared" si="7"/>
        <v>-1940744679</v>
      </c>
      <c r="F50" s="7">
        <f t="shared" si="7"/>
        <v>-1525345784</v>
      </c>
      <c r="G50" s="66">
        <f t="shared" si="7"/>
        <v>-1525345784</v>
      </c>
      <c r="H50" s="67">
        <f t="shared" si="7"/>
        <v>-1331751737</v>
      </c>
      <c r="I50" s="65">
        <f t="shared" si="7"/>
        <v>-1724692396</v>
      </c>
      <c r="J50" s="7">
        <f t="shared" si="7"/>
        <v>-1836494043</v>
      </c>
      <c r="K50" s="66">
        <f t="shared" si="7"/>
        <v>-1959840161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7794929568</v>
      </c>
      <c r="E53" s="24">
        <v>7794929573</v>
      </c>
      <c r="F53" s="6">
        <v>7800774268</v>
      </c>
      <c r="G53" s="25">
        <v>7800774268</v>
      </c>
      <c r="H53" s="26">
        <v>7923025802</v>
      </c>
      <c r="I53" s="24">
        <v>7978514218</v>
      </c>
      <c r="J53" s="6">
        <v>7973141404</v>
      </c>
      <c r="K53" s="25">
        <v>7976370537</v>
      </c>
    </row>
    <row r="54" spans="1:11" ht="13.5">
      <c r="A54" s="22" t="s">
        <v>94</v>
      </c>
      <c r="B54" s="6">
        <v>0</v>
      </c>
      <c r="C54" s="6">
        <v>0</v>
      </c>
      <c r="D54" s="23">
        <v>455223430</v>
      </c>
      <c r="E54" s="24">
        <v>260361138</v>
      </c>
      <c r="F54" s="6">
        <v>514816093</v>
      </c>
      <c r="G54" s="25">
        <v>514816093</v>
      </c>
      <c r="H54" s="26">
        <v>278250515</v>
      </c>
      <c r="I54" s="24">
        <v>540556966</v>
      </c>
      <c r="J54" s="6">
        <v>567584697</v>
      </c>
      <c r="K54" s="25">
        <v>595964006</v>
      </c>
    </row>
    <row r="55" spans="1:11" ht="13.5">
      <c r="A55" s="22" t="s">
        <v>54</v>
      </c>
      <c r="B55" s="6">
        <v>0</v>
      </c>
      <c r="C55" s="6">
        <v>0</v>
      </c>
      <c r="D55" s="23">
        <v>307067632</v>
      </c>
      <c r="E55" s="24">
        <v>436462779</v>
      </c>
      <c r="F55" s="6">
        <v>468826878</v>
      </c>
      <c r="G55" s="25">
        <v>468826878</v>
      </c>
      <c r="H55" s="26">
        <v>114568403</v>
      </c>
      <c r="I55" s="24">
        <v>198764419</v>
      </c>
      <c r="J55" s="6">
        <v>182744515</v>
      </c>
      <c r="K55" s="25">
        <v>231150801</v>
      </c>
    </row>
    <row r="56" spans="1:11" ht="13.5">
      <c r="A56" s="22" t="s">
        <v>55</v>
      </c>
      <c r="B56" s="6">
        <v>0</v>
      </c>
      <c r="C56" s="6">
        <v>0</v>
      </c>
      <c r="D56" s="23">
        <v>208445093</v>
      </c>
      <c r="E56" s="24">
        <v>267445269</v>
      </c>
      <c r="F56" s="6">
        <v>0</v>
      </c>
      <c r="G56" s="25">
        <v>0</v>
      </c>
      <c r="H56" s="26">
        <v>0</v>
      </c>
      <c r="I56" s="24">
        <v>270415550</v>
      </c>
      <c r="J56" s="6">
        <v>301684301</v>
      </c>
      <c r="K56" s="25">
        <v>387968096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37214322</v>
      </c>
      <c r="E59" s="24">
        <v>37196340</v>
      </c>
      <c r="F59" s="6">
        <v>37196340</v>
      </c>
      <c r="G59" s="25">
        <v>37196340</v>
      </c>
      <c r="H59" s="26">
        <v>37196340</v>
      </c>
      <c r="I59" s="24">
        <v>35309620</v>
      </c>
      <c r="J59" s="6">
        <v>37217178</v>
      </c>
      <c r="K59" s="25">
        <v>39263761</v>
      </c>
    </row>
    <row r="60" spans="1:11" ht="13.5">
      <c r="A60" s="33" t="s">
        <v>58</v>
      </c>
      <c r="B60" s="6">
        <v>0</v>
      </c>
      <c r="C60" s="6">
        <v>0</v>
      </c>
      <c r="D60" s="23">
        <v>286934645</v>
      </c>
      <c r="E60" s="24">
        <v>412354388</v>
      </c>
      <c r="F60" s="6">
        <v>279483244</v>
      </c>
      <c r="G60" s="25">
        <v>279483244</v>
      </c>
      <c r="H60" s="26">
        <v>279483244</v>
      </c>
      <c r="I60" s="24">
        <v>308221281</v>
      </c>
      <c r="J60" s="6">
        <v>328829960</v>
      </c>
      <c r="K60" s="25">
        <v>351874164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6885</v>
      </c>
      <c r="E62" s="91">
        <v>0</v>
      </c>
      <c r="F62" s="92">
        <v>6885</v>
      </c>
      <c r="G62" s="93">
        <v>6885</v>
      </c>
      <c r="H62" s="94">
        <v>6885</v>
      </c>
      <c r="I62" s="91">
        <v>6885</v>
      </c>
      <c r="J62" s="92">
        <v>6885</v>
      </c>
      <c r="K62" s="93">
        <v>6885</v>
      </c>
    </row>
    <row r="63" spans="1:11" ht="13.5">
      <c r="A63" s="90" t="s">
        <v>61</v>
      </c>
      <c r="B63" s="91">
        <v>0</v>
      </c>
      <c r="C63" s="92">
        <v>0</v>
      </c>
      <c r="D63" s="93">
        <v>17801</v>
      </c>
      <c r="E63" s="91">
        <v>0</v>
      </c>
      <c r="F63" s="92">
        <v>17801</v>
      </c>
      <c r="G63" s="93">
        <v>17801</v>
      </c>
      <c r="H63" s="94">
        <v>17801</v>
      </c>
      <c r="I63" s="91">
        <v>17801</v>
      </c>
      <c r="J63" s="92">
        <v>17801</v>
      </c>
      <c r="K63" s="93">
        <v>17801</v>
      </c>
    </row>
    <row r="64" spans="1:11" ht="13.5">
      <c r="A64" s="90" t="s">
        <v>62</v>
      </c>
      <c r="B64" s="91">
        <v>0</v>
      </c>
      <c r="C64" s="92">
        <v>0</v>
      </c>
      <c r="D64" s="93">
        <v>16071</v>
      </c>
      <c r="E64" s="91">
        <v>0</v>
      </c>
      <c r="F64" s="92">
        <v>16071</v>
      </c>
      <c r="G64" s="93">
        <v>16071</v>
      </c>
      <c r="H64" s="94">
        <v>16071</v>
      </c>
      <c r="I64" s="91">
        <v>16071</v>
      </c>
      <c r="J64" s="92">
        <v>16071</v>
      </c>
      <c r="K64" s="93">
        <v>16071</v>
      </c>
    </row>
    <row r="65" spans="1:11" ht="13.5">
      <c r="A65" s="90" t="s">
        <v>63</v>
      </c>
      <c r="B65" s="91">
        <v>0</v>
      </c>
      <c r="C65" s="92">
        <v>0</v>
      </c>
      <c r="D65" s="93">
        <v>142109</v>
      </c>
      <c r="E65" s="91">
        <v>179033</v>
      </c>
      <c r="F65" s="92">
        <v>142109</v>
      </c>
      <c r="G65" s="93">
        <v>142109</v>
      </c>
      <c r="H65" s="94">
        <v>142109</v>
      </c>
      <c r="I65" s="91">
        <v>142109</v>
      </c>
      <c r="J65" s="92">
        <v>142109</v>
      </c>
      <c r="K65" s="93">
        <v>142109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100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51062998</v>
      </c>
      <c r="I71" s="1">
        <f t="shared" si="9"/>
        <v>5020915</v>
      </c>
      <c r="J71" s="1">
        <f t="shared" si="9"/>
        <v>5292044</v>
      </c>
      <c r="K71" s="1">
        <f t="shared" si="9"/>
        <v>5583106</v>
      </c>
    </row>
    <row r="72" spans="1:11" ht="12.75" hidden="1">
      <c r="A72" s="1" t="s">
        <v>101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102</v>
      </c>
      <c r="B73" s="1">
        <f>+B74</f>
        <v>1158376564.333333</v>
      </c>
      <c r="C73" s="1">
        <f aca="true" t="shared" si="11" ref="C73:K73">+(C78+C80+C81+C82)-(B78+B80+B81+B82)</f>
        <v>0</v>
      </c>
      <c r="D73" s="1">
        <f t="shared" si="11"/>
        <v>3258055705</v>
      </c>
      <c r="E73" s="1">
        <f t="shared" si="11"/>
        <v>-434147976</v>
      </c>
      <c r="F73" s="1">
        <f>+(F78+F80+F81+F82)-(D78+D80+D81+D82)</f>
        <v>-332844807</v>
      </c>
      <c r="G73" s="1">
        <f>+(G78+G80+G81+G82)-(D78+D80+D81+D82)</f>
        <v>-332844807</v>
      </c>
      <c r="H73" s="1">
        <f>+(H78+H80+H81+H82)-(D78+D80+D81+D82)</f>
        <v>325233713</v>
      </c>
      <c r="I73" s="1">
        <f>+(I78+I80+I81+I82)-(E78+E80+E81+E82)</f>
        <v>263490961</v>
      </c>
      <c r="J73" s="1">
        <f t="shared" si="11"/>
        <v>101597356</v>
      </c>
      <c r="K73" s="1">
        <f t="shared" si="11"/>
        <v>168035574</v>
      </c>
    </row>
    <row r="74" spans="1:11" ht="12.75" hidden="1">
      <c r="A74" s="1" t="s">
        <v>103</v>
      </c>
      <c r="B74" s="1">
        <f>+TREND(C74:E74)</f>
        <v>1158376564.333333</v>
      </c>
      <c r="C74" s="1">
        <f>+C73</f>
        <v>0</v>
      </c>
      <c r="D74" s="1">
        <f aca="true" t="shared" si="12" ref="D74:K74">+D73</f>
        <v>3258055705</v>
      </c>
      <c r="E74" s="1">
        <f t="shared" si="12"/>
        <v>-434147976</v>
      </c>
      <c r="F74" s="1">
        <f t="shared" si="12"/>
        <v>-332844807</v>
      </c>
      <c r="G74" s="1">
        <f t="shared" si="12"/>
        <v>-332844807</v>
      </c>
      <c r="H74" s="1">
        <f t="shared" si="12"/>
        <v>325233713</v>
      </c>
      <c r="I74" s="1">
        <f t="shared" si="12"/>
        <v>263490961</v>
      </c>
      <c r="J74" s="1">
        <f t="shared" si="12"/>
        <v>101597356</v>
      </c>
      <c r="K74" s="1">
        <f t="shared" si="12"/>
        <v>168035574</v>
      </c>
    </row>
    <row r="75" spans="1:11" ht="12.75" hidden="1">
      <c r="A75" s="1" t="s">
        <v>104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1265875572</v>
      </c>
      <c r="E75" s="1">
        <f t="shared" si="13"/>
        <v>2171121075</v>
      </c>
      <c r="F75" s="1">
        <f t="shared" si="13"/>
        <v>1725771955</v>
      </c>
      <c r="G75" s="1">
        <f t="shared" si="13"/>
        <v>1725771955</v>
      </c>
      <c r="H75" s="1">
        <f t="shared" si="13"/>
        <v>1447791978</v>
      </c>
      <c r="I75" s="1">
        <f t="shared" si="13"/>
        <v>1903251779</v>
      </c>
      <c r="J75" s="1">
        <f t="shared" si="13"/>
        <v>1973957930</v>
      </c>
      <c r="K75" s="1">
        <f t="shared" si="13"/>
        <v>2095947597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1453295389</v>
      </c>
      <c r="E78" s="3">
        <v>2029463978</v>
      </c>
      <c r="F78" s="3">
        <v>2002123342</v>
      </c>
      <c r="G78" s="3">
        <v>2002123342</v>
      </c>
      <c r="H78" s="3">
        <v>1693172952</v>
      </c>
      <c r="I78" s="3">
        <v>2057690142</v>
      </c>
      <c r="J78" s="3">
        <v>2143104426</v>
      </c>
      <c r="K78" s="3">
        <v>2275701894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3006240</v>
      </c>
      <c r="I79" s="3">
        <v>4150059</v>
      </c>
      <c r="J79" s="3">
        <v>2301970</v>
      </c>
      <c r="K79" s="3">
        <v>2301970</v>
      </c>
    </row>
    <row r="80" spans="1:11" ht="12.75" hidden="1">
      <c r="A80" s="2" t="s">
        <v>66</v>
      </c>
      <c r="B80" s="3">
        <v>0</v>
      </c>
      <c r="C80" s="3">
        <v>0</v>
      </c>
      <c r="D80" s="3">
        <v>1434090559</v>
      </c>
      <c r="E80" s="3">
        <v>467517581</v>
      </c>
      <c r="F80" s="3">
        <v>583216530</v>
      </c>
      <c r="G80" s="3">
        <v>583216530</v>
      </c>
      <c r="H80" s="3">
        <v>1607009874</v>
      </c>
      <c r="I80" s="3">
        <v>647952197</v>
      </c>
      <c r="J80" s="3">
        <v>632339918</v>
      </c>
      <c r="K80" s="3">
        <v>641782874</v>
      </c>
    </row>
    <row r="81" spans="1:11" ht="12.75" hidden="1">
      <c r="A81" s="2" t="s">
        <v>67</v>
      </c>
      <c r="B81" s="3">
        <v>0</v>
      </c>
      <c r="C81" s="3">
        <v>0</v>
      </c>
      <c r="D81" s="3">
        <v>142084555</v>
      </c>
      <c r="E81" s="3">
        <v>258897127</v>
      </c>
      <c r="F81" s="3">
        <v>271841983</v>
      </c>
      <c r="G81" s="3">
        <v>271841983</v>
      </c>
      <c r="H81" s="3">
        <v>196078248</v>
      </c>
      <c r="I81" s="3">
        <v>287441458</v>
      </c>
      <c r="J81" s="3">
        <v>312947862</v>
      </c>
      <c r="K81" s="3">
        <v>340004385</v>
      </c>
    </row>
    <row r="82" spans="1:11" ht="12.75" hidden="1">
      <c r="A82" s="2" t="s">
        <v>68</v>
      </c>
      <c r="B82" s="3">
        <v>0</v>
      </c>
      <c r="C82" s="3">
        <v>0</v>
      </c>
      <c r="D82" s="3">
        <v>228585202</v>
      </c>
      <c r="E82" s="3">
        <v>68029043</v>
      </c>
      <c r="F82" s="3">
        <v>68029043</v>
      </c>
      <c r="G82" s="3">
        <v>68029043</v>
      </c>
      <c r="H82" s="3">
        <v>87028344</v>
      </c>
      <c r="I82" s="3">
        <v>94314893</v>
      </c>
      <c r="J82" s="3">
        <v>100603840</v>
      </c>
      <c r="K82" s="3">
        <v>99542467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51062998</v>
      </c>
      <c r="I83" s="3">
        <v>5020915</v>
      </c>
      <c r="J83" s="3">
        <v>5292044</v>
      </c>
      <c r="K83" s="3">
        <v>5583106</v>
      </c>
    </row>
    <row r="84" spans="1:11" ht="12.75" hidden="1">
      <c r="A84" s="2" t="s">
        <v>70</v>
      </c>
      <c r="B84" s="3">
        <v>0</v>
      </c>
      <c r="C84" s="3">
        <v>0</v>
      </c>
      <c r="D84" s="3">
        <v>1265875572</v>
      </c>
      <c r="E84" s="3">
        <v>2171121075</v>
      </c>
      <c r="F84" s="3">
        <v>1725771955</v>
      </c>
      <c r="G84" s="3">
        <v>1725771955</v>
      </c>
      <c r="H84" s="3">
        <v>1444785738</v>
      </c>
      <c r="I84" s="3">
        <v>1899101720</v>
      </c>
      <c r="J84" s="3">
        <v>1971655960</v>
      </c>
      <c r="K84" s="3">
        <v>2093645627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-119260125</v>
      </c>
      <c r="F85" s="3">
        <v>-119260125</v>
      </c>
      <c r="G85" s="3">
        <v>-119260125</v>
      </c>
      <c r="H85" s="3">
        <v>-119260125</v>
      </c>
      <c r="I85" s="3">
        <v>-126053695</v>
      </c>
      <c r="J85" s="3">
        <v>-130299190</v>
      </c>
      <c r="K85" s="3">
        <v>-120190221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0</v>
      </c>
      <c r="C7" s="6">
        <v>6217015</v>
      </c>
      <c r="D7" s="23">
        <v>8443966</v>
      </c>
      <c r="E7" s="24">
        <v>8500000</v>
      </c>
      <c r="F7" s="6">
        <v>8500000</v>
      </c>
      <c r="G7" s="25">
        <v>8500000</v>
      </c>
      <c r="H7" s="26">
        <v>9288323</v>
      </c>
      <c r="I7" s="24">
        <v>8500000</v>
      </c>
      <c r="J7" s="6">
        <v>8959000</v>
      </c>
      <c r="K7" s="25">
        <v>9451700</v>
      </c>
    </row>
    <row r="8" spans="1:11" ht="13.5">
      <c r="A8" s="22" t="s">
        <v>20</v>
      </c>
      <c r="B8" s="6">
        <v>212631000</v>
      </c>
      <c r="C8" s="6">
        <v>217441000</v>
      </c>
      <c r="D8" s="23">
        <v>227282239</v>
      </c>
      <c r="E8" s="24">
        <v>237182000</v>
      </c>
      <c r="F8" s="6">
        <v>231190000</v>
      </c>
      <c r="G8" s="25">
        <v>231190000</v>
      </c>
      <c r="H8" s="26">
        <v>237653110</v>
      </c>
      <c r="I8" s="24">
        <v>243449000</v>
      </c>
      <c r="J8" s="6">
        <v>252699000</v>
      </c>
      <c r="K8" s="25">
        <v>264037000</v>
      </c>
    </row>
    <row r="9" spans="1:11" ht="13.5">
      <c r="A9" s="22" t="s">
        <v>21</v>
      </c>
      <c r="B9" s="6">
        <v>9122563</v>
      </c>
      <c r="C9" s="6">
        <v>1254288</v>
      </c>
      <c r="D9" s="23">
        <v>6444991</v>
      </c>
      <c r="E9" s="24">
        <v>1335000</v>
      </c>
      <c r="F9" s="6">
        <v>1120000</v>
      </c>
      <c r="G9" s="25">
        <v>1120000</v>
      </c>
      <c r="H9" s="26">
        <v>1531969</v>
      </c>
      <c r="I9" s="24">
        <v>1090000</v>
      </c>
      <c r="J9" s="6">
        <v>1148700</v>
      </c>
      <c r="K9" s="25">
        <v>1211500</v>
      </c>
    </row>
    <row r="10" spans="1:11" ht="25.5">
      <c r="A10" s="27" t="s">
        <v>93</v>
      </c>
      <c r="B10" s="28">
        <f>SUM(B5:B9)</f>
        <v>221753563</v>
      </c>
      <c r="C10" s="29">
        <f aca="true" t="shared" si="0" ref="C10:K10">SUM(C5:C9)</f>
        <v>224912303</v>
      </c>
      <c r="D10" s="30">
        <f t="shared" si="0"/>
        <v>242171196</v>
      </c>
      <c r="E10" s="28">
        <f t="shared" si="0"/>
        <v>247017000</v>
      </c>
      <c r="F10" s="29">
        <f t="shared" si="0"/>
        <v>240810000</v>
      </c>
      <c r="G10" s="31">
        <f t="shared" si="0"/>
        <v>240810000</v>
      </c>
      <c r="H10" s="32">
        <f t="shared" si="0"/>
        <v>248473402</v>
      </c>
      <c r="I10" s="28">
        <f t="shared" si="0"/>
        <v>253039000</v>
      </c>
      <c r="J10" s="29">
        <f t="shared" si="0"/>
        <v>262806700</v>
      </c>
      <c r="K10" s="31">
        <f t="shared" si="0"/>
        <v>274700200</v>
      </c>
    </row>
    <row r="11" spans="1:11" ht="13.5">
      <c r="A11" s="22" t="s">
        <v>22</v>
      </c>
      <c r="B11" s="6">
        <v>84255000</v>
      </c>
      <c r="C11" s="6">
        <v>98779000</v>
      </c>
      <c r="D11" s="23">
        <v>106741000</v>
      </c>
      <c r="E11" s="24">
        <v>115463000</v>
      </c>
      <c r="F11" s="6">
        <v>124018000</v>
      </c>
      <c r="G11" s="25">
        <v>124018000</v>
      </c>
      <c r="H11" s="26">
        <v>117307971</v>
      </c>
      <c r="I11" s="24">
        <v>132344999</v>
      </c>
      <c r="J11" s="6">
        <v>139067999</v>
      </c>
      <c r="K11" s="25">
        <v>146715999</v>
      </c>
    </row>
    <row r="12" spans="1:11" ht="13.5">
      <c r="A12" s="22" t="s">
        <v>23</v>
      </c>
      <c r="B12" s="6">
        <v>13651879</v>
      </c>
      <c r="C12" s="6">
        <v>14491273</v>
      </c>
      <c r="D12" s="23">
        <v>14314038</v>
      </c>
      <c r="E12" s="24">
        <v>15250000</v>
      </c>
      <c r="F12" s="6">
        <v>15565606</v>
      </c>
      <c r="G12" s="25">
        <v>15565606</v>
      </c>
      <c r="H12" s="26">
        <v>15543876</v>
      </c>
      <c r="I12" s="24">
        <v>15975321</v>
      </c>
      <c r="J12" s="6">
        <v>16838100</v>
      </c>
      <c r="K12" s="25">
        <v>17764100</v>
      </c>
    </row>
    <row r="13" spans="1:11" ht="13.5">
      <c r="A13" s="22" t="s">
        <v>94</v>
      </c>
      <c r="B13" s="6">
        <v>8831687</v>
      </c>
      <c r="C13" s="6">
        <v>9597676</v>
      </c>
      <c r="D13" s="23">
        <v>10184193</v>
      </c>
      <c r="E13" s="24">
        <v>10595000</v>
      </c>
      <c r="F13" s="6">
        <v>12000000</v>
      </c>
      <c r="G13" s="25">
        <v>12000000</v>
      </c>
      <c r="H13" s="26">
        <v>9204375</v>
      </c>
      <c r="I13" s="24">
        <v>12141000</v>
      </c>
      <c r="J13" s="6">
        <v>12141000</v>
      </c>
      <c r="K13" s="25">
        <v>12141000</v>
      </c>
    </row>
    <row r="14" spans="1:11" ht="13.5">
      <c r="A14" s="22" t="s">
        <v>24</v>
      </c>
      <c r="B14" s="6">
        <v>21860461</v>
      </c>
      <c r="C14" s="6">
        <v>20920000</v>
      </c>
      <c r="D14" s="23">
        <v>19416170</v>
      </c>
      <c r="E14" s="24">
        <v>21396000</v>
      </c>
      <c r="F14" s="6">
        <v>21395905</v>
      </c>
      <c r="G14" s="25">
        <v>21395905</v>
      </c>
      <c r="H14" s="26">
        <v>18859950</v>
      </c>
      <c r="I14" s="24">
        <v>21395905</v>
      </c>
      <c r="J14" s="6">
        <v>21395905</v>
      </c>
      <c r="K14" s="25">
        <v>21395905</v>
      </c>
    </row>
    <row r="15" spans="1:11" ht="13.5">
      <c r="A15" s="22" t="s">
        <v>25</v>
      </c>
      <c r="B15" s="6">
        <v>141000</v>
      </c>
      <c r="C15" s="6">
        <v>40000</v>
      </c>
      <c r="D15" s="23">
        <v>0</v>
      </c>
      <c r="E15" s="24">
        <v>0</v>
      </c>
      <c r="F15" s="6">
        <v>14088000</v>
      </c>
      <c r="G15" s="25">
        <v>14088000</v>
      </c>
      <c r="H15" s="26">
        <v>502184</v>
      </c>
      <c r="I15" s="24">
        <v>4972000</v>
      </c>
      <c r="J15" s="6">
        <v>5241000</v>
      </c>
      <c r="K15" s="25">
        <v>5529000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24163416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66787239</v>
      </c>
      <c r="C17" s="6">
        <v>64716551</v>
      </c>
      <c r="D17" s="23">
        <v>73047660</v>
      </c>
      <c r="E17" s="24">
        <v>70758000</v>
      </c>
      <c r="F17" s="6">
        <v>51226000</v>
      </c>
      <c r="G17" s="25">
        <v>51226000</v>
      </c>
      <c r="H17" s="26">
        <v>49944611</v>
      </c>
      <c r="I17" s="24">
        <v>63651000</v>
      </c>
      <c r="J17" s="6">
        <v>65864996</v>
      </c>
      <c r="K17" s="25">
        <v>69488096</v>
      </c>
    </row>
    <row r="18" spans="1:11" ht="13.5">
      <c r="A18" s="34" t="s">
        <v>28</v>
      </c>
      <c r="B18" s="35">
        <f>SUM(B11:B17)</f>
        <v>195527266</v>
      </c>
      <c r="C18" s="36">
        <f aca="true" t="shared" si="1" ref="C18:K18">SUM(C11:C17)</f>
        <v>208544500</v>
      </c>
      <c r="D18" s="37">
        <f t="shared" si="1"/>
        <v>223703061</v>
      </c>
      <c r="E18" s="35">
        <f t="shared" si="1"/>
        <v>233462000</v>
      </c>
      <c r="F18" s="36">
        <f t="shared" si="1"/>
        <v>238293511</v>
      </c>
      <c r="G18" s="38">
        <f t="shared" si="1"/>
        <v>238293511</v>
      </c>
      <c r="H18" s="39">
        <f t="shared" si="1"/>
        <v>235526383</v>
      </c>
      <c r="I18" s="35">
        <f t="shared" si="1"/>
        <v>250480225</v>
      </c>
      <c r="J18" s="36">
        <f t="shared" si="1"/>
        <v>260549000</v>
      </c>
      <c r="K18" s="38">
        <f t="shared" si="1"/>
        <v>273034100</v>
      </c>
    </row>
    <row r="19" spans="1:11" ht="13.5">
      <c r="A19" s="34" t="s">
        <v>29</v>
      </c>
      <c r="B19" s="40">
        <f>+B10-B18</f>
        <v>26226297</v>
      </c>
      <c r="C19" s="41">
        <f aca="true" t="shared" si="2" ref="C19:K19">+C10-C18</f>
        <v>16367803</v>
      </c>
      <c r="D19" s="42">
        <f t="shared" si="2"/>
        <v>18468135</v>
      </c>
      <c r="E19" s="40">
        <f t="shared" si="2"/>
        <v>13555000</v>
      </c>
      <c r="F19" s="41">
        <f t="shared" si="2"/>
        <v>2516489</v>
      </c>
      <c r="G19" s="43">
        <f t="shared" si="2"/>
        <v>2516489</v>
      </c>
      <c r="H19" s="44">
        <f t="shared" si="2"/>
        <v>12947019</v>
      </c>
      <c r="I19" s="40">
        <f t="shared" si="2"/>
        <v>2558775</v>
      </c>
      <c r="J19" s="41">
        <f t="shared" si="2"/>
        <v>2257700</v>
      </c>
      <c r="K19" s="43">
        <f t="shared" si="2"/>
        <v>1666100</v>
      </c>
    </row>
    <row r="20" spans="1:11" ht="13.5">
      <c r="A20" s="22" t="s">
        <v>30</v>
      </c>
      <c r="B20" s="24">
        <v>0</v>
      </c>
      <c r="C20" s="6">
        <v>6961000</v>
      </c>
      <c r="D20" s="23">
        <v>0</v>
      </c>
      <c r="E20" s="24">
        <v>2347000</v>
      </c>
      <c r="F20" s="6">
        <v>6702000</v>
      </c>
      <c r="G20" s="25">
        <v>6702000</v>
      </c>
      <c r="H20" s="26">
        <v>0</v>
      </c>
      <c r="I20" s="24">
        <v>2352000</v>
      </c>
      <c r="J20" s="6">
        <v>2491000</v>
      </c>
      <c r="K20" s="25">
        <v>2635000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26226297</v>
      </c>
      <c r="C22" s="52">
        <f aca="true" t="shared" si="3" ref="C22:K22">SUM(C19:C21)</f>
        <v>23328803</v>
      </c>
      <c r="D22" s="53">
        <f t="shared" si="3"/>
        <v>18468135</v>
      </c>
      <c r="E22" s="51">
        <f t="shared" si="3"/>
        <v>15902000</v>
      </c>
      <c r="F22" s="52">
        <f t="shared" si="3"/>
        <v>9218489</v>
      </c>
      <c r="G22" s="54">
        <f t="shared" si="3"/>
        <v>9218489</v>
      </c>
      <c r="H22" s="55">
        <f t="shared" si="3"/>
        <v>12947019</v>
      </c>
      <c r="I22" s="51">
        <f t="shared" si="3"/>
        <v>4910775</v>
      </c>
      <c r="J22" s="52">
        <f t="shared" si="3"/>
        <v>4748700</v>
      </c>
      <c r="K22" s="54">
        <f t="shared" si="3"/>
        <v>4301100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26226297</v>
      </c>
      <c r="C24" s="41">
        <f aca="true" t="shared" si="4" ref="C24:K24">SUM(C22:C23)</f>
        <v>23328803</v>
      </c>
      <c r="D24" s="42">
        <f t="shared" si="4"/>
        <v>18468135</v>
      </c>
      <c r="E24" s="40">
        <f t="shared" si="4"/>
        <v>15902000</v>
      </c>
      <c r="F24" s="41">
        <f t="shared" si="4"/>
        <v>9218489</v>
      </c>
      <c r="G24" s="43">
        <f t="shared" si="4"/>
        <v>9218489</v>
      </c>
      <c r="H24" s="44">
        <f t="shared" si="4"/>
        <v>12947019</v>
      </c>
      <c r="I24" s="40">
        <f t="shared" si="4"/>
        <v>4910775</v>
      </c>
      <c r="J24" s="41">
        <f t="shared" si="4"/>
        <v>4748700</v>
      </c>
      <c r="K24" s="43">
        <f t="shared" si="4"/>
        <v>4301100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21595000</v>
      </c>
      <c r="C27" s="7">
        <v>16567000</v>
      </c>
      <c r="D27" s="64">
        <v>23929596</v>
      </c>
      <c r="E27" s="65">
        <v>44547000</v>
      </c>
      <c r="F27" s="7">
        <v>39267000</v>
      </c>
      <c r="G27" s="66">
        <v>39267000</v>
      </c>
      <c r="H27" s="67">
        <v>23535096</v>
      </c>
      <c r="I27" s="65">
        <v>29052000</v>
      </c>
      <c r="J27" s="7">
        <v>18872000</v>
      </c>
      <c r="K27" s="66">
        <v>18534000</v>
      </c>
    </row>
    <row r="28" spans="1:11" ht="13.5">
      <c r="A28" s="68" t="s">
        <v>30</v>
      </c>
      <c r="B28" s="6">
        <v>1843000</v>
      </c>
      <c r="C28" s="6">
        <v>1893000</v>
      </c>
      <c r="D28" s="23">
        <v>1595614</v>
      </c>
      <c r="E28" s="24">
        <v>2347000</v>
      </c>
      <c r="F28" s="6">
        <v>2347000</v>
      </c>
      <c r="G28" s="25">
        <v>2347000</v>
      </c>
      <c r="H28" s="26">
        <v>1595614</v>
      </c>
      <c r="I28" s="24">
        <v>2352000</v>
      </c>
      <c r="J28" s="6">
        <v>2491000</v>
      </c>
      <c r="K28" s="25">
        <v>2635000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19752000</v>
      </c>
      <c r="C31" s="6">
        <v>14674000</v>
      </c>
      <c r="D31" s="23">
        <v>22333982</v>
      </c>
      <c r="E31" s="24">
        <v>42200000</v>
      </c>
      <c r="F31" s="6">
        <v>36920000</v>
      </c>
      <c r="G31" s="25">
        <v>36920000</v>
      </c>
      <c r="H31" s="26">
        <v>21939482</v>
      </c>
      <c r="I31" s="24">
        <v>26700000</v>
      </c>
      <c r="J31" s="6">
        <v>16381000</v>
      </c>
      <c r="K31" s="25">
        <v>15899000</v>
      </c>
    </row>
    <row r="32" spans="1:11" ht="13.5">
      <c r="A32" s="34" t="s">
        <v>36</v>
      </c>
      <c r="B32" s="7">
        <f>SUM(B28:B31)</f>
        <v>21595000</v>
      </c>
      <c r="C32" s="7">
        <f aca="true" t="shared" si="5" ref="C32:K32">SUM(C28:C31)</f>
        <v>16567000</v>
      </c>
      <c r="D32" s="64">
        <f t="shared" si="5"/>
        <v>23929596</v>
      </c>
      <c r="E32" s="65">
        <f t="shared" si="5"/>
        <v>44547000</v>
      </c>
      <c r="F32" s="7">
        <f t="shared" si="5"/>
        <v>39267000</v>
      </c>
      <c r="G32" s="66">
        <f t="shared" si="5"/>
        <v>39267000</v>
      </c>
      <c r="H32" s="67">
        <f t="shared" si="5"/>
        <v>23535096</v>
      </c>
      <c r="I32" s="65">
        <f t="shared" si="5"/>
        <v>29052000</v>
      </c>
      <c r="J32" s="7">
        <f t="shared" si="5"/>
        <v>18872000</v>
      </c>
      <c r="K32" s="66">
        <f t="shared" si="5"/>
        <v>18534000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79897361</v>
      </c>
      <c r="C35" s="6">
        <v>75374521</v>
      </c>
      <c r="D35" s="23">
        <v>85022522</v>
      </c>
      <c r="E35" s="24">
        <v>67322000</v>
      </c>
      <c r="F35" s="6">
        <v>67322000</v>
      </c>
      <c r="G35" s="25">
        <v>67322000</v>
      </c>
      <c r="H35" s="26">
        <v>99424786</v>
      </c>
      <c r="I35" s="24">
        <v>56312000</v>
      </c>
      <c r="J35" s="6">
        <v>56312000</v>
      </c>
      <c r="K35" s="25">
        <v>56312000</v>
      </c>
    </row>
    <row r="36" spans="1:11" ht="13.5">
      <c r="A36" s="22" t="s">
        <v>39</v>
      </c>
      <c r="B36" s="6">
        <v>232106077</v>
      </c>
      <c r="C36" s="6">
        <v>224661555</v>
      </c>
      <c r="D36" s="23">
        <v>223448522</v>
      </c>
      <c r="E36" s="24">
        <v>209363000</v>
      </c>
      <c r="F36" s="6">
        <v>255520000</v>
      </c>
      <c r="G36" s="25">
        <v>255520000</v>
      </c>
      <c r="H36" s="26">
        <v>218427168</v>
      </c>
      <c r="I36" s="24">
        <v>243159000</v>
      </c>
      <c r="J36" s="6">
        <v>232979000</v>
      </c>
      <c r="K36" s="25">
        <v>232641000</v>
      </c>
    </row>
    <row r="37" spans="1:11" ht="13.5">
      <c r="A37" s="22" t="s">
        <v>40</v>
      </c>
      <c r="B37" s="6">
        <v>90095000</v>
      </c>
      <c r="C37" s="6">
        <v>75486032</v>
      </c>
      <c r="D37" s="23">
        <v>42624795</v>
      </c>
      <c r="E37" s="24">
        <v>40142000</v>
      </c>
      <c r="F37" s="6">
        <v>70637000</v>
      </c>
      <c r="G37" s="25">
        <v>70637000</v>
      </c>
      <c r="H37" s="26">
        <v>40295572</v>
      </c>
      <c r="I37" s="24">
        <v>69124000</v>
      </c>
      <c r="J37" s="6">
        <v>69124000</v>
      </c>
      <c r="K37" s="25">
        <v>69124000</v>
      </c>
    </row>
    <row r="38" spans="1:11" ht="13.5">
      <c r="A38" s="22" t="s">
        <v>41</v>
      </c>
      <c r="B38" s="6">
        <v>161526805</v>
      </c>
      <c r="C38" s="6">
        <v>142356044</v>
      </c>
      <c r="D38" s="23">
        <v>165090298</v>
      </c>
      <c r="E38" s="24">
        <v>164978000</v>
      </c>
      <c r="F38" s="6">
        <v>134483000</v>
      </c>
      <c r="G38" s="25">
        <v>134483000</v>
      </c>
      <c r="H38" s="26">
        <v>158153083</v>
      </c>
      <c r="I38" s="24">
        <v>130700000</v>
      </c>
      <c r="J38" s="6">
        <v>130700000</v>
      </c>
      <c r="K38" s="25">
        <v>130700000</v>
      </c>
    </row>
    <row r="39" spans="1:11" ht="13.5">
      <c r="A39" s="22" t="s">
        <v>42</v>
      </c>
      <c r="B39" s="6">
        <v>60381633</v>
      </c>
      <c r="C39" s="6">
        <v>82194000</v>
      </c>
      <c r="D39" s="23">
        <v>100755951</v>
      </c>
      <c r="E39" s="24">
        <v>71565000</v>
      </c>
      <c r="F39" s="6">
        <v>117722000</v>
      </c>
      <c r="G39" s="25">
        <v>117722000</v>
      </c>
      <c r="H39" s="26">
        <v>119403299</v>
      </c>
      <c r="I39" s="24">
        <v>99647000</v>
      </c>
      <c r="J39" s="6">
        <v>89467000</v>
      </c>
      <c r="K39" s="25">
        <v>89129000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41173473</v>
      </c>
      <c r="C42" s="6">
        <v>24374000</v>
      </c>
      <c r="D42" s="23">
        <v>-46587096</v>
      </c>
      <c r="E42" s="24">
        <v>21639996</v>
      </c>
      <c r="F42" s="6">
        <v>14209996</v>
      </c>
      <c r="G42" s="25">
        <v>14209996</v>
      </c>
      <c r="H42" s="26">
        <v>-56282377</v>
      </c>
      <c r="I42" s="24">
        <v>23597992</v>
      </c>
      <c r="J42" s="6">
        <v>25417530</v>
      </c>
      <c r="K42" s="25">
        <v>25078730</v>
      </c>
    </row>
    <row r="43" spans="1:11" ht="13.5">
      <c r="A43" s="22" t="s">
        <v>45</v>
      </c>
      <c r="B43" s="6">
        <v>-2541105</v>
      </c>
      <c r="C43" s="6">
        <v>-5307000</v>
      </c>
      <c r="D43" s="23">
        <v>-78234839</v>
      </c>
      <c r="E43" s="24">
        <v>-44547000</v>
      </c>
      <c r="F43" s="6">
        <v>-39267000</v>
      </c>
      <c r="G43" s="25">
        <v>-39267000</v>
      </c>
      <c r="H43" s="26">
        <v>68233059</v>
      </c>
      <c r="I43" s="24">
        <v>-29052000</v>
      </c>
      <c r="J43" s="6">
        <v>-18872000</v>
      </c>
      <c r="K43" s="25">
        <v>-18534000</v>
      </c>
    </row>
    <row r="44" spans="1:11" ht="13.5">
      <c r="A44" s="22" t="s">
        <v>46</v>
      </c>
      <c r="B44" s="6">
        <v>-11967866</v>
      </c>
      <c r="C44" s="6">
        <v>-27284000</v>
      </c>
      <c r="D44" s="23">
        <v>-5092429</v>
      </c>
      <c r="E44" s="24">
        <v>-4992000</v>
      </c>
      <c r="F44" s="6">
        <v>-4992000</v>
      </c>
      <c r="G44" s="25">
        <v>-4992000</v>
      </c>
      <c r="H44" s="26">
        <v>-5677704</v>
      </c>
      <c r="I44" s="24">
        <v>-6545000</v>
      </c>
      <c r="J44" s="6">
        <v>-6545000</v>
      </c>
      <c r="K44" s="25">
        <v>-6545000</v>
      </c>
    </row>
    <row r="45" spans="1:11" ht="13.5">
      <c r="A45" s="34" t="s">
        <v>47</v>
      </c>
      <c r="B45" s="7">
        <v>76349206</v>
      </c>
      <c r="C45" s="7">
        <v>68132000</v>
      </c>
      <c r="D45" s="64">
        <v>-61782518</v>
      </c>
      <c r="E45" s="65">
        <v>14508996</v>
      </c>
      <c r="F45" s="7">
        <v>64881996</v>
      </c>
      <c r="G45" s="66">
        <v>64881996</v>
      </c>
      <c r="H45" s="67">
        <v>14490460</v>
      </c>
      <c r="I45" s="65">
        <v>52882992</v>
      </c>
      <c r="J45" s="7">
        <v>52883522</v>
      </c>
      <c r="K45" s="66">
        <v>52883252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80674516</v>
      </c>
      <c r="C48" s="6">
        <v>72140753</v>
      </c>
      <c r="D48" s="23">
        <v>83135125</v>
      </c>
      <c r="E48" s="24">
        <v>68539000</v>
      </c>
      <c r="F48" s="6">
        <v>68539000</v>
      </c>
      <c r="G48" s="25">
        <v>68539000</v>
      </c>
      <c r="H48" s="26">
        <v>89122602</v>
      </c>
      <c r="I48" s="24">
        <v>57135000</v>
      </c>
      <c r="J48" s="6">
        <v>57135000</v>
      </c>
      <c r="K48" s="25">
        <v>57135000</v>
      </c>
    </row>
    <row r="49" spans="1:11" ht="13.5">
      <c r="A49" s="22" t="s">
        <v>50</v>
      </c>
      <c r="B49" s="6">
        <f>+B75</f>
        <v>-29474744.81397353</v>
      </c>
      <c r="C49" s="6">
        <f aca="true" t="shared" si="6" ref="C49:K49">+C75</f>
        <v>-18304843.110649027</v>
      </c>
      <c r="D49" s="23">
        <f t="shared" si="6"/>
        <v>-1053506.9868042208</v>
      </c>
      <c r="E49" s="24">
        <f t="shared" si="6"/>
        <v>33035000</v>
      </c>
      <c r="F49" s="6">
        <f t="shared" si="6"/>
        <v>33035017.265306123</v>
      </c>
      <c r="G49" s="25">
        <f t="shared" si="6"/>
        <v>33035017.265306123</v>
      </c>
      <c r="H49" s="26">
        <f t="shared" si="6"/>
        <v>-3031246.5182736367</v>
      </c>
      <c r="I49" s="24">
        <f t="shared" si="6"/>
        <v>24937025.928421054</v>
      </c>
      <c r="J49" s="6">
        <f t="shared" si="6"/>
        <v>24936384.8766357</v>
      </c>
      <c r="K49" s="25">
        <f t="shared" si="6"/>
        <v>24935250.23678727</v>
      </c>
    </row>
    <row r="50" spans="1:11" ht="13.5">
      <c r="A50" s="34" t="s">
        <v>51</v>
      </c>
      <c r="B50" s="7">
        <f>+B48-B49</f>
        <v>110149260.81397353</v>
      </c>
      <c r="C50" s="7">
        <f aca="true" t="shared" si="7" ref="C50:K50">+C48-C49</f>
        <v>90445596.11064902</v>
      </c>
      <c r="D50" s="64">
        <f t="shared" si="7"/>
        <v>84188631.98680422</v>
      </c>
      <c r="E50" s="65">
        <f t="shared" si="7"/>
        <v>35504000</v>
      </c>
      <c r="F50" s="7">
        <f t="shared" si="7"/>
        <v>35503982.73469388</v>
      </c>
      <c r="G50" s="66">
        <f t="shared" si="7"/>
        <v>35503982.73469388</v>
      </c>
      <c r="H50" s="67">
        <f t="shared" si="7"/>
        <v>92153848.51827364</v>
      </c>
      <c r="I50" s="65">
        <f t="shared" si="7"/>
        <v>32197974.071578946</v>
      </c>
      <c r="J50" s="7">
        <f t="shared" si="7"/>
        <v>32198615.1233643</v>
      </c>
      <c r="K50" s="66">
        <f t="shared" si="7"/>
        <v>32199749.76321273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21595001</v>
      </c>
      <c r="C53" s="6">
        <v>16567001</v>
      </c>
      <c r="D53" s="23">
        <v>234845486</v>
      </c>
      <c r="E53" s="24">
        <v>44547001</v>
      </c>
      <c r="F53" s="6">
        <v>39267001</v>
      </c>
      <c r="G53" s="25">
        <v>39267001</v>
      </c>
      <c r="H53" s="26">
        <v>233092593</v>
      </c>
      <c r="I53" s="24">
        <v>255874000</v>
      </c>
      <c r="J53" s="6">
        <v>232599000</v>
      </c>
      <c r="K53" s="25">
        <v>219761000</v>
      </c>
    </row>
    <row r="54" spans="1:11" ht="13.5">
      <c r="A54" s="22" t="s">
        <v>94</v>
      </c>
      <c r="B54" s="6">
        <v>8831687</v>
      </c>
      <c r="C54" s="6">
        <v>9597676</v>
      </c>
      <c r="D54" s="23">
        <v>10184193</v>
      </c>
      <c r="E54" s="24">
        <v>10595000</v>
      </c>
      <c r="F54" s="6">
        <v>12000000</v>
      </c>
      <c r="G54" s="25">
        <v>12000000</v>
      </c>
      <c r="H54" s="26">
        <v>9204375</v>
      </c>
      <c r="I54" s="24">
        <v>12141000</v>
      </c>
      <c r="J54" s="6">
        <v>12141000</v>
      </c>
      <c r="K54" s="25">
        <v>12141000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1994299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32.82880921667862</v>
      </c>
      <c r="C70" s="5">
        <f aca="true" t="shared" si="8" ref="C70:K70">IF(ISERROR(C71/C72),0,(C71/C72))</f>
        <v>31.922392373165103</v>
      </c>
      <c r="D70" s="5">
        <f t="shared" si="8"/>
        <v>9.269144977181941</v>
      </c>
      <c r="E70" s="5">
        <f t="shared" si="8"/>
        <v>1</v>
      </c>
      <c r="F70" s="5">
        <f t="shared" si="8"/>
        <v>0.9999918367346938</v>
      </c>
      <c r="G70" s="5">
        <f t="shared" si="8"/>
        <v>0.9999918367346938</v>
      </c>
      <c r="H70" s="5">
        <f t="shared" si="8"/>
        <v>7.558402012851945</v>
      </c>
      <c r="I70" s="5">
        <f t="shared" si="8"/>
        <v>0.9999915789473685</v>
      </c>
      <c r="J70" s="5">
        <f t="shared" si="8"/>
        <v>1.0001997802417342</v>
      </c>
      <c r="K70" s="5">
        <f t="shared" si="8"/>
        <v>1.0005682894487593</v>
      </c>
    </row>
    <row r="71" spans="1:11" ht="12.75" hidden="1">
      <c r="A71" s="1" t="s">
        <v>100</v>
      </c>
      <c r="B71" s="1">
        <f>+B83</f>
        <v>284985514</v>
      </c>
      <c r="C71" s="1">
        <f aca="true" t="shared" si="9" ref="C71:K71">+C83</f>
        <v>36230000</v>
      </c>
      <c r="D71" s="1">
        <f t="shared" si="9"/>
        <v>17918351</v>
      </c>
      <c r="E71" s="1">
        <f t="shared" si="9"/>
        <v>1195000</v>
      </c>
      <c r="F71" s="1">
        <f t="shared" si="9"/>
        <v>979992</v>
      </c>
      <c r="G71" s="1">
        <f t="shared" si="9"/>
        <v>979992</v>
      </c>
      <c r="H71" s="1">
        <f t="shared" si="9"/>
        <v>10574280</v>
      </c>
      <c r="I71" s="1">
        <f t="shared" si="9"/>
        <v>949992</v>
      </c>
      <c r="J71" s="1">
        <f t="shared" si="9"/>
        <v>1001300</v>
      </c>
      <c r="K71" s="1">
        <f t="shared" si="9"/>
        <v>1056400</v>
      </c>
    </row>
    <row r="72" spans="1:11" ht="12.75" hidden="1">
      <c r="A72" s="1" t="s">
        <v>101</v>
      </c>
      <c r="B72" s="1">
        <f>+B77</f>
        <v>8680958</v>
      </c>
      <c r="C72" s="1">
        <f aca="true" t="shared" si="10" ref="C72:K72">+C77</f>
        <v>1134940</v>
      </c>
      <c r="D72" s="1">
        <f t="shared" si="10"/>
        <v>1933118</v>
      </c>
      <c r="E72" s="1">
        <f t="shared" si="10"/>
        <v>1195000</v>
      </c>
      <c r="F72" s="1">
        <f t="shared" si="10"/>
        <v>980000</v>
      </c>
      <c r="G72" s="1">
        <f t="shared" si="10"/>
        <v>980000</v>
      </c>
      <c r="H72" s="1">
        <f t="shared" si="10"/>
        <v>1399010</v>
      </c>
      <c r="I72" s="1">
        <f t="shared" si="10"/>
        <v>950000</v>
      </c>
      <c r="J72" s="1">
        <f t="shared" si="10"/>
        <v>1001100</v>
      </c>
      <c r="K72" s="1">
        <f t="shared" si="10"/>
        <v>1055800</v>
      </c>
    </row>
    <row r="73" spans="1:11" ht="12.75" hidden="1">
      <c r="A73" s="1" t="s">
        <v>102</v>
      </c>
      <c r="B73" s="1">
        <f>+B74</f>
        <v>173210.6666666667</v>
      </c>
      <c r="C73" s="1">
        <f aca="true" t="shared" si="11" ref="C73:K73">+(C78+C80+C81+C82)-(B78+B80+B81+B82)</f>
        <v>-670023</v>
      </c>
      <c r="D73" s="1">
        <f t="shared" si="11"/>
        <v>1604793</v>
      </c>
      <c r="E73" s="1">
        <f t="shared" si="11"/>
        <v>-1179793</v>
      </c>
      <c r="F73" s="1">
        <f>+(F78+F80+F81+F82)-(D78+D80+D81+D82)</f>
        <v>-1179793</v>
      </c>
      <c r="G73" s="1">
        <f>+(G78+G80+G81+G82)-(D78+D80+D81+D82)</f>
        <v>-1179793</v>
      </c>
      <c r="H73" s="1">
        <f>+(H78+H80+H81+H82)-(D78+D80+D81+D82)</f>
        <v>594551</v>
      </c>
      <c r="I73" s="1">
        <f>+(I78+I80+I81+I82)-(E78+E80+E81+E82)</f>
        <v>964000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103</v>
      </c>
      <c r="B74" s="1">
        <f>+TREND(C74:E74)</f>
        <v>173210.6666666667</v>
      </c>
      <c r="C74" s="1">
        <f>+C73</f>
        <v>-670023</v>
      </c>
      <c r="D74" s="1">
        <f aca="true" t="shared" si="12" ref="D74:K74">+D73</f>
        <v>1604793</v>
      </c>
      <c r="E74" s="1">
        <f t="shared" si="12"/>
        <v>-1179793</v>
      </c>
      <c r="F74" s="1">
        <f t="shared" si="12"/>
        <v>-1179793</v>
      </c>
      <c r="G74" s="1">
        <f t="shared" si="12"/>
        <v>-1179793</v>
      </c>
      <c r="H74" s="1">
        <f t="shared" si="12"/>
        <v>594551</v>
      </c>
      <c r="I74" s="1">
        <f t="shared" si="12"/>
        <v>964000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104</v>
      </c>
      <c r="B75" s="1">
        <f>+B84-(((B80+B81+B78)*B70)-B79)</f>
        <v>-29474744.81397353</v>
      </c>
      <c r="C75" s="1">
        <f aca="true" t="shared" si="13" ref="C75:K75">+C84-(((C80+C81+C78)*C70)-C79)</f>
        <v>-18304843.110649027</v>
      </c>
      <c r="D75" s="1">
        <f t="shared" si="13"/>
        <v>-1053506.9868042208</v>
      </c>
      <c r="E75" s="1">
        <f t="shared" si="13"/>
        <v>33035000</v>
      </c>
      <c r="F75" s="1">
        <f t="shared" si="13"/>
        <v>33035017.265306123</v>
      </c>
      <c r="G75" s="1">
        <f t="shared" si="13"/>
        <v>33035017.265306123</v>
      </c>
      <c r="H75" s="1">
        <f t="shared" si="13"/>
        <v>-3031246.5182736367</v>
      </c>
      <c r="I75" s="1">
        <f t="shared" si="13"/>
        <v>24937025.928421054</v>
      </c>
      <c r="J75" s="1">
        <f t="shared" si="13"/>
        <v>24936384.8766357</v>
      </c>
      <c r="K75" s="1">
        <f t="shared" si="13"/>
        <v>24935250.23678727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8680958</v>
      </c>
      <c r="C77" s="3">
        <v>1134940</v>
      </c>
      <c r="D77" s="3">
        <v>1933118</v>
      </c>
      <c r="E77" s="3">
        <v>1195000</v>
      </c>
      <c r="F77" s="3">
        <v>980000</v>
      </c>
      <c r="G77" s="3">
        <v>980000</v>
      </c>
      <c r="H77" s="3">
        <v>1399010</v>
      </c>
      <c r="I77" s="3">
        <v>950000</v>
      </c>
      <c r="J77" s="3">
        <v>1001100</v>
      </c>
      <c r="K77" s="3">
        <v>1055800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48002000</v>
      </c>
      <c r="C79" s="3">
        <v>35644000</v>
      </c>
      <c r="D79" s="3">
        <v>29486407</v>
      </c>
      <c r="E79" s="3">
        <v>35150000</v>
      </c>
      <c r="F79" s="3">
        <v>35150000</v>
      </c>
      <c r="G79" s="3">
        <v>35150000</v>
      </c>
      <c r="H79" s="3">
        <v>26365979</v>
      </c>
      <c r="I79" s="3">
        <v>28016000</v>
      </c>
      <c r="J79" s="3">
        <v>28016000</v>
      </c>
      <c r="K79" s="3">
        <v>28016000</v>
      </c>
    </row>
    <row r="80" spans="1:11" ht="12.75" hidden="1">
      <c r="A80" s="2" t="s">
        <v>67</v>
      </c>
      <c r="B80" s="3">
        <v>0</v>
      </c>
      <c r="C80" s="3">
        <v>227000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2360023</v>
      </c>
      <c r="C81" s="3">
        <v>1463000</v>
      </c>
      <c r="D81" s="3">
        <v>3294793</v>
      </c>
      <c r="E81" s="3">
        <v>2115000</v>
      </c>
      <c r="F81" s="3">
        <v>2115000</v>
      </c>
      <c r="G81" s="3">
        <v>2115000</v>
      </c>
      <c r="H81" s="3">
        <v>3889344</v>
      </c>
      <c r="I81" s="3">
        <v>3079000</v>
      </c>
      <c r="J81" s="3">
        <v>3079000</v>
      </c>
      <c r="K81" s="3">
        <v>3079000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284985514</v>
      </c>
      <c r="C83" s="3">
        <v>36230000</v>
      </c>
      <c r="D83" s="3">
        <v>17918351</v>
      </c>
      <c r="E83" s="3">
        <v>1195000</v>
      </c>
      <c r="F83" s="3">
        <v>979992</v>
      </c>
      <c r="G83" s="3">
        <v>979992</v>
      </c>
      <c r="H83" s="3">
        <v>10574280</v>
      </c>
      <c r="I83" s="3">
        <v>949992</v>
      </c>
      <c r="J83" s="3">
        <v>1001300</v>
      </c>
      <c r="K83" s="3">
        <v>1056400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67084702</v>
      </c>
      <c r="C5" s="6">
        <v>81095403</v>
      </c>
      <c r="D5" s="23">
        <v>93592699</v>
      </c>
      <c r="E5" s="24">
        <v>100342539</v>
      </c>
      <c r="F5" s="6">
        <v>102932026</v>
      </c>
      <c r="G5" s="25">
        <v>102932026</v>
      </c>
      <c r="H5" s="26">
        <v>103235134</v>
      </c>
      <c r="I5" s="24">
        <v>109013286</v>
      </c>
      <c r="J5" s="6">
        <v>114765452</v>
      </c>
      <c r="K5" s="25">
        <v>120962783</v>
      </c>
    </row>
    <row r="6" spans="1:11" ht="13.5">
      <c r="A6" s="22" t="s">
        <v>18</v>
      </c>
      <c r="B6" s="6">
        <v>241493399</v>
      </c>
      <c r="C6" s="6">
        <v>273288253</v>
      </c>
      <c r="D6" s="23">
        <v>288692219</v>
      </c>
      <c r="E6" s="24">
        <v>326230569</v>
      </c>
      <c r="F6" s="6">
        <v>310077480</v>
      </c>
      <c r="G6" s="25">
        <v>310077480</v>
      </c>
      <c r="H6" s="26">
        <v>315014338</v>
      </c>
      <c r="I6" s="24">
        <v>336975922</v>
      </c>
      <c r="J6" s="6">
        <v>355172622</v>
      </c>
      <c r="K6" s="25">
        <v>374351946</v>
      </c>
    </row>
    <row r="7" spans="1:11" ht="13.5">
      <c r="A7" s="22" t="s">
        <v>19</v>
      </c>
      <c r="B7" s="6">
        <v>880765</v>
      </c>
      <c r="C7" s="6">
        <v>1191137</v>
      </c>
      <c r="D7" s="23">
        <v>1287181</v>
      </c>
      <c r="E7" s="24">
        <v>1170400</v>
      </c>
      <c r="F7" s="6">
        <v>1031425</v>
      </c>
      <c r="G7" s="25">
        <v>1031425</v>
      </c>
      <c r="H7" s="26">
        <v>1204641</v>
      </c>
      <c r="I7" s="24">
        <v>1324651</v>
      </c>
      <c r="J7" s="6">
        <v>1396182</v>
      </c>
      <c r="K7" s="25">
        <v>1471576</v>
      </c>
    </row>
    <row r="8" spans="1:11" ht="13.5">
      <c r="A8" s="22" t="s">
        <v>20</v>
      </c>
      <c r="B8" s="6">
        <v>121004782</v>
      </c>
      <c r="C8" s="6">
        <v>120429307</v>
      </c>
      <c r="D8" s="23">
        <v>124505107</v>
      </c>
      <c r="E8" s="24">
        <v>141211762</v>
      </c>
      <c r="F8" s="6">
        <v>141261568</v>
      </c>
      <c r="G8" s="25">
        <v>141261568</v>
      </c>
      <c r="H8" s="26">
        <v>134287893</v>
      </c>
      <c r="I8" s="24">
        <v>161319429</v>
      </c>
      <c r="J8" s="6">
        <v>176640200</v>
      </c>
      <c r="K8" s="25">
        <v>195345418</v>
      </c>
    </row>
    <row r="9" spans="1:11" ht="13.5">
      <c r="A9" s="22" t="s">
        <v>21</v>
      </c>
      <c r="B9" s="6">
        <v>55224205</v>
      </c>
      <c r="C9" s="6">
        <v>59353975</v>
      </c>
      <c r="D9" s="23">
        <v>53981912</v>
      </c>
      <c r="E9" s="24">
        <v>82782286</v>
      </c>
      <c r="F9" s="6">
        <v>60719735</v>
      </c>
      <c r="G9" s="25">
        <v>60719735</v>
      </c>
      <c r="H9" s="26">
        <v>51005596</v>
      </c>
      <c r="I9" s="24">
        <v>68745031</v>
      </c>
      <c r="J9" s="6">
        <v>72591812</v>
      </c>
      <c r="K9" s="25">
        <v>76511771</v>
      </c>
    </row>
    <row r="10" spans="1:11" ht="25.5">
      <c r="A10" s="27" t="s">
        <v>93</v>
      </c>
      <c r="B10" s="28">
        <f>SUM(B5:B9)</f>
        <v>485687853</v>
      </c>
      <c r="C10" s="29">
        <f aca="true" t="shared" si="0" ref="C10:K10">SUM(C5:C9)</f>
        <v>535358075</v>
      </c>
      <c r="D10" s="30">
        <f t="shared" si="0"/>
        <v>562059118</v>
      </c>
      <c r="E10" s="28">
        <f t="shared" si="0"/>
        <v>651737556</v>
      </c>
      <c r="F10" s="29">
        <f t="shared" si="0"/>
        <v>616022234</v>
      </c>
      <c r="G10" s="31">
        <f t="shared" si="0"/>
        <v>616022234</v>
      </c>
      <c r="H10" s="32">
        <f t="shared" si="0"/>
        <v>604747602</v>
      </c>
      <c r="I10" s="28">
        <f t="shared" si="0"/>
        <v>677378319</v>
      </c>
      <c r="J10" s="29">
        <f t="shared" si="0"/>
        <v>720566268</v>
      </c>
      <c r="K10" s="31">
        <f t="shared" si="0"/>
        <v>768643494</v>
      </c>
    </row>
    <row r="11" spans="1:11" ht="13.5">
      <c r="A11" s="22" t="s">
        <v>22</v>
      </c>
      <c r="B11" s="6">
        <v>147552224</v>
      </c>
      <c r="C11" s="6">
        <v>152862027</v>
      </c>
      <c r="D11" s="23">
        <v>155096537</v>
      </c>
      <c r="E11" s="24">
        <v>185167975</v>
      </c>
      <c r="F11" s="6">
        <v>187949891</v>
      </c>
      <c r="G11" s="25">
        <v>187949891</v>
      </c>
      <c r="H11" s="26">
        <v>187226339</v>
      </c>
      <c r="I11" s="24">
        <v>203103386</v>
      </c>
      <c r="J11" s="6">
        <v>214082610</v>
      </c>
      <c r="K11" s="25">
        <v>225647439</v>
      </c>
    </row>
    <row r="12" spans="1:11" ht="13.5">
      <c r="A12" s="22" t="s">
        <v>23</v>
      </c>
      <c r="B12" s="6">
        <v>11628371</v>
      </c>
      <c r="C12" s="6">
        <v>12290330</v>
      </c>
      <c r="D12" s="23">
        <v>12998526</v>
      </c>
      <c r="E12" s="24">
        <v>14400333</v>
      </c>
      <c r="F12" s="6">
        <v>14400333</v>
      </c>
      <c r="G12" s="25">
        <v>14400333</v>
      </c>
      <c r="H12" s="26">
        <v>14180756</v>
      </c>
      <c r="I12" s="24">
        <v>15408356</v>
      </c>
      <c r="J12" s="6">
        <v>16240408</v>
      </c>
      <c r="K12" s="25">
        <v>17117386</v>
      </c>
    </row>
    <row r="13" spans="1:11" ht="13.5">
      <c r="A13" s="22" t="s">
        <v>94</v>
      </c>
      <c r="B13" s="6">
        <v>86616608</v>
      </c>
      <c r="C13" s="6">
        <v>94495978</v>
      </c>
      <c r="D13" s="23">
        <v>82680461</v>
      </c>
      <c r="E13" s="24">
        <v>87200000</v>
      </c>
      <c r="F13" s="6">
        <v>92356372</v>
      </c>
      <c r="G13" s="25">
        <v>92356372</v>
      </c>
      <c r="H13" s="26">
        <v>6422861</v>
      </c>
      <c r="I13" s="24">
        <v>94303338</v>
      </c>
      <c r="J13" s="6">
        <v>99395718</v>
      </c>
      <c r="K13" s="25">
        <v>104763087</v>
      </c>
    </row>
    <row r="14" spans="1:11" ht="13.5">
      <c r="A14" s="22" t="s">
        <v>24</v>
      </c>
      <c r="B14" s="6">
        <v>17462861</v>
      </c>
      <c r="C14" s="6">
        <v>58141976</v>
      </c>
      <c r="D14" s="23">
        <v>0</v>
      </c>
      <c r="E14" s="24">
        <v>500000</v>
      </c>
      <c r="F14" s="6">
        <v>18000</v>
      </c>
      <c r="G14" s="25">
        <v>18000</v>
      </c>
      <c r="H14" s="26">
        <v>31425667</v>
      </c>
      <c r="I14" s="24">
        <v>22869</v>
      </c>
      <c r="J14" s="6">
        <v>24104</v>
      </c>
      <c r="K14" s="25">
        <v>25406</v>
      </c>
    </row>
    <row r="15" spans="1:11" ht="13.5">
      <c r="A15" s="22" t="s">
        <v>25</v>
      </c>
      <c r="B15" s="6">
        <v>216894441</v>
      </c>
      <c r="C15" s="6">
        <v>222406798</v>
      </c>
      <c r="D15" s="23">
        <v>311559532</v>
      </c>
      <c r="E15" s="24">
        <v>247000000</v>
      </c>
      <c r="F15" s="6">
        <v>285504190</v>
      </c>
      <c r="G15" s="25">
        <v>285504190</v>
      </c>
      <c r="H15" s="26">
        <v>302673350</v>
      </c>
      <c r="I15" s="24">
        <v>309718216</v>
      </c>
      <c r="J15" s="6">
        <v>326442460</v>
      </c>
      <c r="K15" s="25">
        <v>344069812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178901286</v>
      </c>
      <c r="C17" s="6">
        <v>198489661</v>
      </c>
      <c r="D17" s="23">
        <v>331955304</v>
      </c>
      <c r="E17" s="24">
        <v>257498582</v>
      </c>
      <c r="F17" s="6">
        <v>200429816</v>
      </c>
      <c r="G17" s="25">
        <v>200429816</v>
      </c>
      <c r="H17" s="26">
        <v>191979736</v>
      </c>
      <c r="I17" s="24">
        <v>226590855</v>
      </c>
      <c r="J17" s="6">
        <v>238732354</v>
      </c>
      <c r="K17" s="25">
        <v>251621642</v>
      </c>
    </row>
    <row r="18" spans="1:11" ht="13.5">
      <c r="A18" s="34" t="s">
        <v>28</v>
      </c>
      <c r="B18" s="35">
        <f>SUM(B11:B17)</f>
        <v>659055791</v>
      </c>
      <c r="C18" s="36">
        <f aca="true" t="shared" si="1" ref="C18:K18">SUM(C11:C17)</f>
        <v>738686770</v>
      </c>
      <c r="D18" s="37">
        <f t="shared" si="1"/>
        <v>894290360</v>
      </c>
      <c r="E18" s="35">
        <f t="shared" si="1"/>
        <v>791766890</v>
      </c>
      <c r="F18" s="36">
        <f t="shared" si="1"/>
        <v>780658602</v>
      </c>
      <c r="G18" s="38">
        <f t="shared" si="1"/>
        <v>780658602</v>
      </c>
      <c r="H18" s="39">
        <f t="shared" si="1"/>
        <v>733908709</v>
      </c>
      <c r="I18" s="35">
        <f t="shared" si="1"/>
        <v>849147020</v>
      </c>
      <c r="J18" s="36">
        <f t="shared" si="1"/>
        <v>894917654</v>
      </c>
      <c r="K18" s="38">
        <f t="shared" si="1"/>
        <v>943244772</v>
      </c>
    </row>
    <row r="19" spans="1:11" ht="13.5">
      <c r="A19" s="34" t="s">
        <v>29</v>
      </c>
      <c r="B19" s="40">
        <f>+B10-B18</f>
        <v>-173367938</v>
      </c>
      <c r="C19" s="41">
        <f aca="true" t="shared" si="2" ref="C19:K19">+C10-C18</f>
        <v>-203328695</v>
      </c>
      <c r="D19" s="42">
        <f t="shared" si="2"/>
        <v>-332231242</v>
      </c>
      <c r="E19" s="40">
        <f t="shared" si="2"/>
        <v>-140029334</v>
      </c>
      <c r="F19" s="41">
        <f t="shared" si="2"/>
        <v>-164636368</v>
      </c>
      <c r="G19" s="43">
        <f t="shared" si="2"/>
        <v>-164636368</v>
      </c>
      <c r="H19" s="44">
        <f t="shared" si="2"/>
        <v>-129161107</v>
      </c>
      <c r="I19" s="40">
        <f t="shared" si="2"/>
        <v>-171768701</v>
      </c>
      <c r="J19" s="41">
        <f t="shared" si="2"/>
        <v>-174351386</v>
      </c>
      <c r="K19" s="43">
        <f t="shared" si="2"/>
        <v>-174601278</v>
      </c>
    </row>
    <row r="20" spans="1:11" ht="13.5">
      <c r="A20" s="22" t="s">
        <v>30</v>
      </c>
      <c r="B20" s="24">
        <v>33766607</v>
      </c>
      <c r="C20" s="6">
        <v>46288233</v>
      </c>
      <c r="D20" s="23">
        <v>50701618</v>
      </c>
      <c r="E20" s="24">
        <v>72055238</v>
      </c>
      <c r="F20" s="6">
        <v>72055238</v>
      </c>
      <c r="G20" s="25">
        <v>72055238</v>
      </c>
      <c r="H20" s="26">
        <v>10000000</v>
      </c>
      <c r="I20" s="24">
        <v>89283571</v>
      </c>
      <c r="J20" s="6">
        <v>92600000</v>
      </c>
      <c r="K20" s="25">
        <v>88942857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-139601331</v>
      </c>
      <c r="C22" s="52">
        <f aca="true" t="shared" si="3" ref="C22:K22">SUM(C19:C21)</f>
        <v>-157040462</v>
      </c>
      <c r="D22" s="53">
        <f t="shared" si="3"/>
        <v>-281529624</v>
      </c>
      <c r="E22" s="51">
        <f t="shared" si="3"/>
        <v>-67974096</v>
      </c>
      <c r="F22" s="52">
        <f t="shared" si="3"/>
        <v>-92581130</v>
      </c>
      <c r="G22" s="54">
        <f t="shared" si="3"/>
        <v>-92581130</v>
      </c>
      <c r="H22" s="55">
        <f t="shared" si="3"/>
        <v>-119161107</v>
      </c>
      <c r="I22" s="51">
        <f t="shared" si="3"/>
        <v>-82485130</v>
      </c>
      <c r="J22" s="52">
        <f t="shared" si="3"/>
        <v>-81751386</v>
      </c>
      <c r="K22" s="54">
        <f t="shared" si="3"/>
        <v>-85658421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-139601331</v>
      </c>
      <c r="C24" s="41">
        <f aca="true" t="shared" si="4" ref="C24:K24">SUM(C22:C23)</f>
        <v>-157040462</v>
      </c>
      <c r="D24" s="42">
        <f t="shared" si="4"/>
        <v>-281529624</v>
      </c>
      <c r="E24" s="40">
        <f t="shared" si="4"/>
        <v>-67974096</v>
      </c>
      <c r="F24" s="41">
        <f t="shared" si="4"/>
        <v>-92581130</v>
      </c>
      <c r="G24" s="43">
        <f t="shared" si="4"/>
        <v>-92581130</v>
      </c>
      <c r="H24" s="44">
        <f t="shared" si="4"/>
        <v>-119161107</v>
      </c>
      <c r="I24" s="40">
        <f t="shared" si="4"/>
        <v>-82485130</v>
      </c>
      <c r="J24" s="41">
        <f t="shared" si="4"/>
        <v>-81751386</v>
      </c>
      <c r="K24" s="43">
        <f t="shared" si="4"/>
        <v>-85658421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33766883</v>
      </c>
      <c r="C27" s="7">
        <v>46288692</v>
      </c>
      <c r="D27" s="64">
        <v>46899928</v>
      </c>
      <c r="E27" s="65">
        <v>79055238</v>
      </c>
      <c r="F27" s="7">
        <v>74066349</v>
      </c>
      <c r="G27" s="66">
        <v>74066349</v>
      </c>
      <c r="H27" s="67">
        <v>1808735</v>
      </c>
      <c r="I27" s="65">
        <v>94283571</v>
      </c>
      <c r="J27" s="7">
        <v>99104884</v>
      </c>
      <c r="K27" s="66">
        <v>104186548</v>
      </c>
    </row>
    <row r="28" spans="1:11" ht="13.5">
      <c r="A28" s="68" t="s">
        <v>30</v>
      </c>
      <c r="B28" s="6">
        <v>33766883</v>
      </c>
      <c r="C28" s="6">
        <v>46288692</v>
      </c>
      <c r="D28" s="23">
        <v>46841772</v>
      </c>
      <c r="E28" s="24">
        <v>72055238</v>
      </c>
      <c r="F28" s="6">
        <v>71203234</v>
      </c>
      <c r="G28" s="25">
        <v>71203234</v>
      </c>
      <c r="H28" s="26">
        <v>2612516</v>
      </c>
      <c r="I28" s="24">
        <v>89283571</v>
      </c>
      <c r="J28" s="6">
        <v>94104884</v>
      </c>
      <c r="K28" s="25">
        <v>99186548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6000000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58154</v>
      </c>
      <c r="E31" s="24">
        <v>1000000</v>
      </c>
      <c r="F31" s="6">
        <v>2863115</v>
      </c>
      <c r="G31" s="25">
        <v>2863115</v>
      </c>
      <c r="H31" s="26">
        <v>-803780</v>
      </c>
      <c r="I31" s="24">
        <v>5000000</v>
      </c>
      <c r="J31" s="6">
        <v>5000000</v>
      </c>
      <c r="K31" s="25">
        <v>5000000</v>
      </c>
    </row>
    <row r="32" spans="1:11" ht="13.5">
      <c r="A32" s="34" t="s">
        <v>36</v>
      </c>
      <c r="B32" s="7">
        <f>SUM(B28:B31)</f>
        <v>33766883</v>
      </c>
      <c r="C32" s="7">
        <f aca="true" t="shared" si="5" ref="C32:K32">SUM(C28:C31)</f>
        <v>46288692</v>
      </c>
      <c r="D32" s="64">
        <f t="shared" si="5"/>
        <v>46899926</v>
      </c>
      <c r="E32" s="65">
        <f t="shared" si="5"/>
        <v>79055238</v>
      </c>
      <c r="F32" s="7">
        <f t="shared" si="5"/>
        <v>74066349</v>
      </c>
      <c r="G32" s="66">
        <f t="shared" si="5"/>
        <v>74066349</v>
      </c>
      <c r="H32" s="67">
        <f t="shared" si="5"/>
        <v>1808736</v>
      </c>
      <c r="I32" s="65">
        <f t="shared" si="5"/>
        <v>94283571</v>
      </c>
      <c r="J32" s="7">
        <f t="shared" si="5"/>
        <v>99104884</v>
      </c>
      <c r="K32" s="66">
        <f t="shared" si="5"/>
        <v>104186548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115315443</v>
      </c>
      <c r="C35" s="6">
        <v>114683439</v>
      </c>
      <c r="D35" s="23">
        <v>115937749</v>
      </c>
      <c r="E35" s="24">
        <v>98932479</v>
      </c>
      <c r="F35" s="6">
        <v>114794002</v>
      </c>
      <c r="G35" s="25">
        <v>114794002</v>
      </c>
      <c r="H35" s="26">
        <v>146692271</v>
      </c>
      <c r="I35" s="24">
        <v>120823358</v>
      </c>
      <c r="J35" s="6">
        <v>127348826</v>
      </c>
      <c r="K35" s="25">
        <v>134236333</v>
      </c>
    </row>
    <row r="36" spans="1:11" ht="13.5">
      <c r="A36" s="22" t="s">
        <v>39</v>
      </c>
      <c r="B36" s="6">
        <v>1885755588</v>
      </c>
      <c r="C36" s="6">
        <v>1842124321</v>
      </c>
      <c r="D36" s="23">
        <v>1802515073</v>
      </c>
      <c r="E36" s="24">
        <v>2013752334</v>
      </c>
      <c r="F36" s="6">
        <v>1874570287</v>
      </c>
      <c r="G36" s="25">
        <v>1874570287</v>
      </c>
      <c r="H36" s="26">
        <v>1787865578</v>
      </c>
      <c r="I36" s="24">
        <v>1938990650</v>
      </c>
      <c r="J36" s="6">
        <v>2043696147</v>
      </c>
      <c r="K36" s="25">
        <v>2156099435</v>
      </c>
    </row>
    <row r="37" spans="1:11" ht="13.5">
      <c r="A37" s="22" t="s">
        <v>40</v>
      </c>
      <c r="B37" s="6">
        <v>418201082</v>
      </c>
      <c r="C37" s="6">
        <v>516864045</v>
      </c>
      <c r="D37" s="23">
        <v>729057442</v>
      </c>
      <c r="E37" s="24">
        <v>104644694</v>
      </c>
      <c r="F37" s="6">
        <v>624182022</v>
      </c>
      <c r="G37" s="25">
        <v>624182022</v>
      </c>
      <c r="H37" s="26">
        <v>1026316864</v>
      </c>
      <c r="I37" s="24">
        <v>656380031</v>
      </c>
      <c r="J37" s="6">
        <v>655197143</v>
      </c>
      <c r="K37" s="25">
        <v>653937872</v>
      </c>
    </row>
    <row r="38" spans="1:11" ht="13.5">
      <c r="A38" s="22" t="s">
        <v>41</v>
      </c>
      <c r="B38" s="6">
        <v>71111012</v>
      </c>
      <c r="C38" s="6">
        <v>82097117</v>
      </c>
      <c r="D38" s="23">
        <v>113078405</v>
      </c>
      <c r="E38" s="24">
        <v>440710624</v>
      </c>
      <c r="F38" s="6">
        <v>54516230</v>
      </c>
      <c r="G38" s="25">
        <v>54516230</v>
      </c>
      <c r="H38" s="26">
        <v>0</v>
      </c>
      <c r="I38" s="24">
        <v>57405590</v>
      </c>
      <c r="J38" s="6">
        <v>60505492</v>
      </c>
      <c r="K38" s="25">
        <v>63833294</v>
      </c>
    </row>
    <row r="39" spans="1:11" ht="13.5">
      <c r="A39" s="22" t="s">
        <v>42</v>
      </c>
      <c r="B39" s="6">
        <v>1511758937</v>
      </c>
      <c r="C39" s="6">
        <v>1357846598</v>
      </c>
      <c r="D39" s="23">
        <v>1076316975</v>
      </c>
      <c r="E39" s="24">
        <v>1567329495</v>
      </c>
      <c r="F39" s="6">
        <v>1310666037</v>
      </c>
      <c r="G39" s="25">
        <v>1310666037</v>
      </c>
      <c r="H39" s="26">
        <v>908240985</v>
      </c>
      <c r="I39" s="24">
        <v>1346028387</v>
      </c>
      <c r="J39" s="6">
        <v>1455342338</v>
      </c>
      <c r="K39" s="25">
        <v>1572564602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52984998</v>
      </c>
      <c r="C42" s="6">
        <v>33285568</v>
      </c>
      <c r="D42" s="23">
        <v>29722506</v>
      </c>
      <c r="E42" s="24">
        <v>-4923221</v>
      </c>
      <c r="F42" s="6">
        <v>-48550745</v>
      </c>
      <c r="G42" s="25">
        <v>-48550745</v>
      </c>
      <c r="H42" s="26">
        <v>63968674</v>
      </c>
      <c r="I42" s="24">
        <v>-30215622</v>
      </c>
      <c r="J42" s="6">
        <v>-25888605</v>
      </c>
      <c r="K42" s="25">
        <v>-26725048</v>
      </c>
    </row>
    <row r="43" spans="1:11" ht="13.5">
      <c r="A43" s="22" t="s">
        <v>45</v>
      </c>
      <c r="B43" s="6">
        <v>-21031462</v>
      </c>
      <c r="C43" s="6">
        <v>-42657318</v>
      </c>
      <c r="D43" s="23">
        <v>-46442400</v>
      </c>
      <c r="E43" s="24">
        <v>-64055000</v>
      </c>
      <c r="F43" s="6">
        <v>-65055238</v>
      </c>
      <c r="G43" s="25">
        <v>-65055238</v>
      </c>
      <c r="H43" s="26">
        <v>-63996398</v>
      </c>
      <c r="I43" s="24">
        <v>-74283571</v>
      </c>
      <c r="J43" s="6">
        <v>-76790000</v>
      </c>
      <c r="K43" s="25">
        <v>-72279117</v>
      </c>
    </row>
    <row r="44" spans="1:11" ht="13.5">
      <c r="A44" s="22" t="s">
        <v>46</v>
      </c>
      <c r="B44" s="6">
        <v>-2484446</v>
      </c>
      <c r="C44" s="6">
        <v>-1323405</v>
      </c>
      <c r="D44" s="23">
        <v>-367338</v>
      </c>
      <c r="E44" s="24">
        <v>-3045236</v>
      </c>
      <c r="F44" s="6">
        <v>-311000</v>
      </c>
      <c r="G44" s="25">
        <v>-311000</v>
      </c>
      <c r="H44" s="26">
        <v>-246105</v>
      </c>
      <c r="I44" s="24">
        <v>-324000</v>
      </c>
      <c r="J44" s="6">
        <v>-336000</v>
      </c>
      <c r="K44" s="25">
        <v>0</v>
      </c>
    </row>
    <row r="45" spans="1:11" ht="13.5">
      <c r="A45" s="34" t="s">
        <v>47</v>
      </c>
      <c r="B45" s="7">
        <v>29958706</v>
      </c>
      <c r="C45" s="7">
        <v>19263551</v>
      </c>
      <c r="D45" s="64">
        <v>2176319</v>
      </c>
      <c r="E45" s="65">
        <v>-150497459</v>
      </c>
      <c r="F45" s="7">
        <v>-111740666</v>
      </c>
      <c r="G45" s="66">
        <v>-111740666</v>
      </c>
      <c r="H45" s="67">
        <v>2442488</v>
      </c>
      <c r="I45" s="65">
        <v>-104823193</v>
      </c>
      <c r="J45" s="7">
        <v>-207837798</v>
      </c>
      <c r="K45" s="66">
        <v>-306841963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29958706</v>
      </c>
      <c r="C48" s="6">
        <v>19263551</v>
      </c>
      <c r="D48" s="23">
        <v>2176317</v>
      </c>
      <c r="E48" s="24">
        <v>3032570</v>
      </c>
      <c r="F48" s="6">
        <v>1032570</v>
      </c>
      <c r="G48" s="25">
        <v>1032570</v>
      </c>
      <c r="H48" s="26">
        <v>2442488</v>
      </c>
      <c r="I48" s="24">
        <v>1032570</v>
      </c>
      <c r="J48" s="6">
        <v>1032570</v>
      </c>
      <c r="K48" s="25">
        <v>1032570</v>
      </c>
    </row>
    <row r="49" spans="1:11" ht="13.5">
      <c r="A49" s="22" t="s">
        <v>50</v>
      </c>
      <c r="B49" s="6">
        <f>+B75</f>
        <v>339311966.9762612</v>
      </c>
      <c r="C49" s="6">
        <f aca="true" t="shared" si="6" ref="C49:K49">+C75</f>
        <v>438421450.02877194</v>
      </c>
      <c r="D49" s="23">
        <f t="shared" si="6"/>
        <v>624029573.4420102</v>
      </c>
      <c r="E49" s="24">
        <f t="shared" si="6"/>
        <v>20334699.353639573</v>
      </c>
      <c r="F49" s="6">
        <f t="shared" si="6"/>
        <v>535021875.4880298</v>
      </c>
      <c r="G49" s="25">
        <f t="shared" si="6"/>
        <v>535021875.4880298</v>
      </c>
      <c r="H49" s="26">
        <f t="shared" si="6"/>
        <v>762951204.2592473</v>
      </c>
      <c r="I49" s="24">
        <f t="shared" si="6"/>
        <v>560060409.8454473</v>
      </c>
      <c r="J49" s="6">
        <f t="shared" si="6"/>
        <v>553621851.1780344</v>
      </c>
      <c r="K49" s="25">
        <f t="shared" si="6"/>
        <v>546838004.5193387</v>
      </c>
    </row>
    <row r="50" spans="1:11" ht="13.5">
      <c r="A50" s="34" t="s">
        <v>51</v>
      </c>
      <c r="B50" s="7">
        <f>+B48-B49</f>
        <v>-309353260.9762612</v>
      </c>
      <c r="C50" s="7">
        <f aca="true" t="shared" si="7" ref="C50:K50">+C48-C49</f>
        <v>-419157899.02877194</v>
      </c>
      <c r="D50" s="64">
        <f t="shared" si="7"/>
        <v>-621853256.4420102</v>
      </c>
      <c r="E50" s="65">
        <f t="shared" si="7"/>
        <v>-17302129.353639573</v>
      </c>
      <c r="F50" s="7">
        <f t="shared" si="7"/>
        <v>-533989305.4880298</v>
      </c>
      <c r="G50" s="66">
        <f t="shared" si="7"/>
        <v>-533989305.4880298</v>
      </c>
      <c r="H50" s="67">
        <f t="shared" si="7"/>
        <v>-760508716.2592473</v>
      </c>
      <c r="I50" s="65">
        <f t="shared" si="7"/>
        <v>-559027839.8454473</v>
      </c>
      <c r="J50" s="7">
        <f t="shared" si="7"/>
        <v>-552589281.1780344</v>
      </c>
      <c r="K50" s="66">
        <f t="shared" si="7"/>
        <v>-545805434.5193387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1833317883</v>
      </c>
      <c r="C53" s="6">
        <v>1833315692</v>
      </c>
      <c r="D53" s="23">
        <v>1773582483</v>
      </c>
      <c r="E53" s="24">
        <v>2013752000</v>
      </c>
      <c r="F53" s="6">
        <v>1923055188</v>
      </c>
      <c r="G53" s="25">
        <v>1923055188</v>
      </c>
      <c r="H53" s="26">
        <v>1694995039</v>
      </c>
      <c r="I53" s="24">
        <v>2033274221</v>
      </c>
      <c r="J53" s="6">
        <v>2146801031</v>
      </c>
      <c r="K53" s="25">
        <v>2264285983</v>
      </c>
    </row>
    <row r="54" spans="1:11" ht="13.5">
      <c r="A54" s="22" t="s">
        <v>94</v>
      </c>
      <c r="B54" s="6">
        <v>86616608</v>
      </c>
      <c r="C54" s="6">
        <v>94495978</v>
      </c>
      <c r="D54" s="23">
        <v>82680461</v>
      </c>
      <c r="E54" s="24">
        <v>87200000</v>
      </c>
      <c r="F54" s="6">
        <v>92356372</v>
      </c>
      <c r="G54" s="25">
        <v>92356372</v>
      </c>
      <c r="H54" s="26">
        <v>6422861</v>
      </c>
      <c r="I54" s="24">
        <v>94303338</v>
      </c>
      <c r="J54" s="6">
        <v>99395718</v>
      </c>
      <c r="K54" s="25">
        <v>104763087</v>
      </c>
    </row>
    <row r="55" spans="1:11" ht="13.5">
      <c r="A55" s="22" t="s">
        <v>54</v>
      </c>
      <c r="B55" s="6">
        <v>11923009</v>
      </c>
      <c r="C55" s="6">
        <v>12307432</v>
      </c>
      <c r="D55" s="23">
        <v>0</v>
      </c>
      <c r="E55" s="24">
        <v>7000000</v>
      </c>
      <c r="F55" s="6">
        <v>50000</v>
      </c>
      <c r="G55" s="25">
        <v>50000</v>
      </c>
      <c r="H55" s="26">
        <v>0</v>
      </c>
      <c r="I55" s="24">
        <v>100000</v>
      </c>
      <c r="J55" s="6">
        <v>100000</v>
      </c>
      <c r="K55" s="25">
        <v>100000</v>
      </c>
    </row>
    <row r="56" spans="1:11" ht="13.5">
      <c r="A56" s="22" t="s">
        <v>55</v>
      </c>
      <c r="B56" s="6">
        <v>30376000</v>
      </c>
      <c r="C56" s="6">
        <v>30194288</v>
      </c>
      <c r="D56" s="23">
        <v>27950568</v>
      </c>
      <c r="E56" s="24">
        <v>40404057</v>
      </c>
      <c r="F56" s="6">
        <v>33390003</v>
      </c>
      <c r="G56" s="25">
        <v>33390003</v>
      </c>
      <c r="H56" s="26">
        <v>-33047396</v>
      </c>
      <c r="I56" s="24">
        <v>52645448</v>
      </c>
      <c r="J56" s="6">
        <v>55488302</v>
      </c>
      <c r="K56" s="25">
        <v>58484670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169</v>
      </c>
      <c r="F59" s="6">
        <v>31893704</v>
      </c>
      <c r="G59" s="25">
        <v>31893704</v>
      </c>
      <c r="H59" s="26">
        <v>31893704</v>
      </c>
      <c r="I59" s="24">
        <v>33520910</v>
      </c>
      <c r="J59" s="6">
        <v>35331039</v>
      </c>
      <c r="K59" s="25">
        <v>37238915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30738562</v>
      </c>
      <c r="F60" s="6">
        <v>1310800</v>
      </c>
      <c r="G60" s="25">
        <v>1310800</v>
      </c>
      <c r="H60" s="26">
        <v>1310800</v>
      </c>
      <c r="I60" s="24">
        <v>1394763</v>
      </c>
      <c r="J60" s="6">
        <v>1470080</v>
      </c>
      <c r="K60" s="25">
        <v>1549465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3106</v>
      </c>
      <c r="C62" s="92">
        <v>3106</v>
      </c>
      <c r="D62" s="93">
        <v>3106</v>
      </c>
      <c r="E62" s="91">
        <v>412</v>
      </c>
      <c r="F62" s="92">
        <v>3106</v>
      </c>
      <c r="G62" s="93">
        <v>3106</v>
      </c>
      <c r="H62" s="94">
        <v>3106</v>
      </c>
      <c r="I62" s="91">
        <v>3106</v>
      </c>
      <c r="J62" s="92">
        <v>3106</v>
      </c>
      <c r="K62" s="93">
        <v>3106</v>
      </c>
    </row>
    <row r="63" spans="1:11" ht="13.5">
      <c r="A63" s="90" t="s">
        <v>61</v>
      </c>
      <c r="B63" s="91">
        <v>3746</v>
      </c>
      <c r="C63" s="92">
        <v>3746</v>
      </c>
      <c r="D63" s="93">
        <v>3746</v>
      </c>
      <c r="E63" s="91">
        <v>2480</v>
      </c>
      <c r="F63" s="92">
        <v>3746</v>
      </c>
      <c r="G63" s="93">
        <v>3746</v>
      </c>
      <c r="H63" s="94">
        <v>3746</v>
      </c>
      <c r="I63" s="91">
        <v>3746</v>
      </c>
      <c r="J63" s="92">
        <v>3746</v>
      </c>
      <c r="K63" s="93">
        <v>3746</v>
      </c>
    </row>
    <row r="64" spans="1:11" ht="13.5">
      <c r="A64" s="90" t="s">
        <v>62</v>
      </c>
      <c r="B64" s="91">
        <v>0</v>
      </c>
      <c r="C64" s="92">
        <v>0</v>
      </c>
      <c r="D64" s="93">
        <v>57952</v>
      </c>
      <c r="E64" s="91">
        <v>10898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19275</v>
      </c>
      <c r="C65" s="92">
        <v>19275</v>
      </c>
      <c r="D65" s="93">
        <v>19275</v>
      </c>
      <c r="E65" s="91">
        <v>4175</v>
      </c>
      <c r="F65" s="92">
        <v>19275</v>
      </c>
      <c r="G65" s="93">
        <v>19275</v>
      </c>
      <c r="H65" s="94">
        <v>19275</v>
      </c>
      <c r="I65" s="91">
        <v>22873</v>
      </c>
      <c r="J65" s="92">
        <v>22873</v>
      </c>
      <c r="K65" s="93">
        <v>22873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0.8579311472579432</v>
      </c>
      <c r="C70" s="5">
        <f aca="true" t="shared" si="8" ref="C70:K70">IF(ISERROR(C71/C72),0,(C71/C72))</f>
        <v>0.7390777050569972</v>
      </c>
      <c r="D70" s="5">
        <f t="shared" si="8"/>
        <v>0.8734473262196656</v>
      </c>
      <c r="E70" s="5">
        <f t="shared" si="8"/>
        <v>0.8211745273280057</v>
      </c>
      <c r="F70" s="5">
        <f t="shared" si="8"/>
        <v>0.7555163559077451</v>
      </c>
      <c r="G70" s="5">
        <f t="shared" si="8"/>
        <v>0.7555163559077451</v>
      </c>
      <c r="H70" s="5">
        <f t="shared" si="8"/>
        <v>0.7927005969108386</v>
      </c>
      <c r="I70" s="5">
        <f t="shared" si="8"/>
        <v>0.7812279438391653</v>
      </c>
      <c r="J70" s="5">
        <f t="shared" si="8"/>
        <v>0.7811879215815292</v>
      </c>
      <c r="K70" s="5">
        <f t="shared" si="8"/>
        <v>0.7811879240603242</v>
      </c>
    </row>
    <row r="71" spans="1:11" ht="12.75" hidden="1">
      <c r="A71" s="1" t="s">
        <v>100</v>
      </c>
      <c r="B71" s="1">
        <f>+B83</f>
        <v>311013386</v>
      </c>
      <c r="C71" s="1">
        <f aca="true" t="shared" si="9" ref="C71:K71">+C83</f>
        <v>306913945</v>
      </c>
      <c r="D71" s="1">
        <f t="shared" si="9"/>
        <v>380462152</v>
      </c>
      <c r="E71" s="1">
        <f t="shared" si="9"/>
        <v>405952057</v>
      </c>
      <c r="F71" s="1">
        <f t="shared" si="9"/>
        <v>351866059</v>
      </c>
      <c r="G71" s="1">
        <f t="shared" si="9"/>
        <v>351866059</v>
      </c>
      <c r="H71" s="1">
        <f t="shared" si="9"/>
        <v>369371585</v>
      </c>
      <c r="I71" s="1">
        <f t="shared" si="9"/>
        <v>390406352</v>
      </c>
      <c r="J71" s="1">
        <f t="shared" si="9"/>
        <v>411467213</v>
      </c>
      <c r="K71" s="1">
        <f t="shared" si="9"/>
        <v>433686444</v>
      </c>
    </row>
    <row r="72" spans="1:11" ht="12.75" hidden="1">
      <c r="A72" s="1" t="s">
        <v>101</v>
      </c>
      <c r="B72" s="1">
        <f>+B77</f>
        <v>362515555</v>
      </c>
      <c r="C72" s="1">
        <f aca="true" t="shared" si="10" ref="C72:K72">+C77</f>
        <v>415266139</v>
      </c>
      <c r="D72" s="1">
        <f t="shared" si="10"/>
        <v>435586830</v>
      </c>
      <c r="E72" s="1">
        <f t="shared" si="10"/>
        <v>494355394</v>
      </c>
      <c r="F72" s="1">
        <f t="shared" si="10"/>
        <v>465729241</v>
      </c>
      <c r="G72" s="1">
        <f t="shared" si="10"/>
        <v>465729241</v>
      </c>
      <c r="H72" s="1">
        <f t="shared" si="10"/>
        <v>465966074</v>
      </c>
      <c r="I72" s="1">
        <f t="shared" si="10"/>
        <v>499734239</v>
      </c>
      <c r="J72" s="1">
        <f t="shared" si="10"/>
        <v>526719886</v>
      </c>
      <c r="K72" s="1">
        <f t="shared" si="10"/>
        <v>555162760</v>
      </c>
    </row>
    <row r="73" spans="1:11" ht="12.75" hidden="1">
      <c r="A73" s="1" t="s">
        <v>102</v>
      </c>
      <c r="B73" s="1">
        <f>+B74</f>
        <v>13517132.166666668</v>
      </c>
      <c r="C73" s="1">
        <f aca="true" t="shared" si="11" ref="C73:K73">+(C78+C80+C81+C82)-(B78+B80+B81+B82)</f>
        <v>7615573</v>
      </c>
      <c r="D73" s="1">
        <f t="shared" si="11"/>
        <v>14440794</v>
      </c>
      <c r="E73" s="1">
        <f t="shared" si="11"/>
        <v>-14143340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31558316</v>
      </c>
      <c r="I73" s="1">
        <f>+(I78+I80+I81+I82)-(E78+E80+E81+E82)</f>
        <v>19415715</v>
      </c>
      <c r="J73" s="1">
        <f t="shared" si="11"/>
        <v>5713327</v>
      </c>
      <c r="K73" s="1">
        <f t="shared" si="11"/>
        <v>6015658</v>
      </c>
    </row>
    <row r="74" spans="1:11" ht="12.75" hidden="1">
      <c r="A74" s="1" t="s">
        <v>103</v>
      </c>
      <c r="B74" s="1">
        <f>+TREND(C74:E74)</f>
        <v>13517132.166666668</v>
      </c>
      <c r="C74" s="1">
        <f>+C73</f>
        <v>7615573</v>
      </c>
      <c r="D74" s="1">
        <f aca="true" t="shared" si="12" ref="D74:K74">+D73</f>
        <v>14440794</v>
      </c>
      <c r="E74" s="1">
        <f t="shared" si="12"/>
        <v>-14143340</v>
      </c>
      <c r="F74" s="1">
        <f t="shared" si="12"/>
        <v>0</v>
      </c>
      <c r="G74" s="1">
        <f t="shared" si="12"/>
        <v>0</v>
      </c>
      <c r="H74" s="1">
        <f t="shared" si="12"/>
        <v>31558316</v>
      </c>
      <c r="I74" s="1">
        <f t="shared" si="12"/>
        <v>19415715</v>
      </c>
      <c r="J74" s="1">
        <f t="shared" si="12"/>
        <v>5713327</v>
      </c>
      <c r="K74" s="1">
        <f t="shared" si="12"/>
        <v>6015658</v>
      </c>
    </row>
    <row r="75" spans="1:11" ht="12.75" hidden="1">
      <c r="A75" s="1" t="s">
        <v>104</v>
      </c>
      <c r="B75" s="1">
        <f>+B84-(((B80+B81+B78)*B70)-B79)</f>
        <v>339311966.9762612</v>
      </c>
      <c r="C75" s="1">
        <f aca="true" t="shared" si="13" ref="C75:K75">+C84-(((C80+C81+C78)*C70)-C79)</f>
        <v>438421450.02877194</v>
      </c>
      <c r="D75" s="1">
        <f t="shared" si="13"/>
        <v>624029573.4420102</v>
      </c>
      <c r="E75" s="1">
        <f t="shared" si="13"/>
        <v>20334699.353639573</v>
      </c>
      <c r="F75" s="1">
        <f t="shared" si="13"/>
        <v>535021875.4880298</v>
      </c>
      <c r="G75" s="1">
        <f t="shared" si="13"/>
        <v>535021875.4880298</v>
      </c>
      <c r="H75" s="1">
        <f t="shared" si="13"/>
        <v>762951204.2592473</v>
      </c>
      <c r="I75" s="1">
        <f t="shared" si="13"/>
        <v>560060409.8454473</v>
      </c>
      <c r="J75" s="1">
        <f t="shared" si="13"/>
        <v>553621851.1780344</v>
      </c>
      <c r="K75" s="1">
        <f t="shared" si="13"/>
        <v>546838004.5193387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362515555</v>
      </c>
      <c r="C77" s="3">
        <v>415266139</v>
      </c>
      <c r="D77" s="3">
        <v>435586830</v>
      </c>
      <c r="E77" s="3">
        <v>494355394</v>
      </c>
      <c r="F77" s="3">
        <v>465729241</v>
      </c>
      <c r="G77" s="3">
        <v>465729241</v>
      </c>
      <c r="H77" s="3">
        <v>465966074</v>
      </c>
      <c r="I77" s="3">
        <v>499734239</v>
      </c>
      <c r="J77" s="3">
        <v>526719886</v>
      </c>
      <c r="K77" s="3">
        <v>555162760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405735052</v>
      </c>
      <c r="C79" s="3">
        <v>501271117</v>
      </c>
      <c r="D79" s="3">
        <v>710919033</v>
      </c>
      <c r="E79" s="3">
        <v>90409975</v>
      </c>
      <c r="F79" s="3">
        <v>610179708</v>
      </c>
      <c r="G79" s="3">
        <v>610179708</v>
      </c>
      <c r="H79" s="3">
        <v>866824375</v>
      </c>
      <c r="I79" s="3">
        <v>641894926</v>
      </c>
      <c r="J79" s="3">
        <v>639915357</v>
      </c>
      <c r="K79" s="3">
        <v>637830870</v>
      </c>
    </row>
    <row r="80" spans="1:11" ht="12.75" hidden="1">
      <c r="A80" s="2" t="s">
        <v>67</v>
      </c>
      <c r="B80" s="3">
        <v>42687200</v>
      </c>
      <c r="C80" s="3">
        <v>50487013</v>
      </c>
      <c r="D80" s="3">
        <v>56277832</v>
      </c>
      <c r="E80" s="3">
        <v>53186908</v>
      </c>
      <c r="F80" s="3">
        <v>45570331</v>
      </c>
      <c r="G80" s="3">
        <v>45570331</v>
      </c>
      <c r="H80" s="3">
        <v>77758943</v>
      </c>
      <c r="I80" s="3">
        <v>47985559</v>
      </c>
      <c r="J80" s="3">
        <v>50576779</v>
      </c>
      <c r="K80" s="3">
        <v>53358502</v>
      </c>
    </row>
    <row r="81" spans="1:11" ht="12.75" hidden="1">
      <c r="A81" s="2" t="s">
        <v>68</v>
      </c>
      <c r="B81" s="3">
        <v>34735196</v>
      </c>
      <c r="C81" s="3">
        <v>34550956</v>
      </c>
      <c r="D81" s="3">
        <v>43200931</v>
      </c>
      <c r="E81" s="3">
        <v>32148515</v>
      </c>
      <c r="F81" s="3">
        <v>53908432</v>
      </c>
      <c r="G81" s="3">
        <v>53908432</v>
      </c>
      <c r="H81" s="3">
        <v>53278136</v>
      </c>
      <c r="I81" s="3">
        <v>56765579</v>
      </c>
      <c r="J81" s="3">
        <v>59887686</v>
      </c>
      <c r="K81" s="3">
        <v>63121621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311013386</v>
      </c>
      <c r="C83" s="3">
        <v>306913945</v>
      </c>
      <c r="D83" s="3">
        <v>380462152</v>
      </c>
      <c r="E83" s="3">
        <v>405952057</v>
      </c>
      <c r="F83" s="3">
        <v>351866059</v>
      </c>
      <c r="G83" s="3">
        <v>351866059</v>
      </c>
      <c r="H83" s="3">
        <v>369371585</v>
      </c>
      <c r="I83" s="3">
        <v>390406352</v>
      </c>
      <c r="J83" s="3">
        <v>411467213</v>
      </c>
      <c r="K83" s="3">
        <v>433686444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9089034</v>
      </c>
      <c r="D85" s="3">
        <v>9118877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31383161</v>
      </c>
      <c r="C5" s="6">
        <v>34003480</v>
      </c>
      <c r="D5" s="23">
        <v>40351299</v>
      </c>
      <c r="E5" s="24">
        <v>41451955</v>
      </c>
      <c r="F5" s="6">
        <v>43585739</v>
      </c>
      <c r="G5" s="25">
        <v>43585739</v>
      </c>
      <c r="H5" s="26">
        <v>40937282</v>
      </c>
      <c r="I5" s="24">
        <v>46852200</v>
      </c>
      <c r="J5" s="6">
        <v>49429300</v>
      </c>
      <c r="K5" s="25">
        <v>52148000</v>
      </c>
    </row>
    <row r="6" spans="1:11" ht="13.5">
      <c r="A6" s="22" t="s">
        <v>18</v>
      </c>
      <c r="B6" s="6">
        <v>114731724</v>
      </c>
      <c r="C6" s="6">
        <v>120785386</v>
      </c>
      <c r="D6" s="23">
        <v>163927310</v>
      </c>
      <c r="E6" s="24">
        <v>149662723</v>
      </c>
      <c r="F6" s="6">
        <v>155511870</v>
      </c>
      <c r="G6" s="25">
        <v>155511870</v>
      </c>
      <c r="H6" s="26">
        <v>148060908</v>
      </c>
      <c r="I6" s="24">
        <v>170561700</v>
      </c>
      <c r="J6" s="6">
        <v>181569000</v>
      </c>
      <c r="K6" s="25">
        <v>193293000</v>
      </c>
    </row>
    <row r="7" spans="1:11" ht="13.5">
      <c r="A7" s="22" t="s">
        <v>19</v>
      </c>
      <c r="B7" s="6">
        <v>1213133</v>
      </c>
      <c r="C7" s="6">
        <v>1028258</v>
      </c>
      <c r="D7" s="23">
        <v>442467</v>
      </c>
      <c r="E7" s="24">
        <v>530000</v>
      </c>
      <c r="F7" s="6">
        <v>1659126</v>
      </c>
      <c r="G7" s="25">
        <v>1659126</v>
      </c>
      <c r="H7" s="26">
        <v>1142759</v>
      </c>
      <c r="I7" s="24">
        <v>1745400</v>
      </c>
      <c r="J7" s="6">
        <v>1841400</v>
      </c>
      <c r="K7" s="25">
        <v>1942600</v>
      </c>
    </row>
    <row r="8" spans="1:11" ht="13.5">
      <c r="A8" s="22" t="s">
        <v>20</v>
      </c>
      <c r="B8" s="6">
        <v>137188291</v>
      </c>
      <c r="C8" s="6">
        <v>141195223</v>
      </c>
      <c r="D8" s="23">
        <v>171605604</v>
      </c>
      <c r="E8" s="24">
        <v>196056750</v>
      </c>
      <c r="F8" s="6">
        <v>196411996</v>
      </c>
      <c r="G8" s="25">
        <v>196411996</v>
      </c>
      <c r="H8" s="26">
        <v>192107387</v>
      </c>
      <c r="I8" s="24">
        <v>219070700</v>
      </c>
      <c r="J8" s="6">
        <v>237223800</v>
      </c>
      <c r="K8" s="25">
        <v>219451300</v>
      </c>
    </row>
    <row r="9" spans="1:11" ht="13.5">
      <c r="A9" s="22" t="s">
        <v>21</v>
      </c>
      <c r="B9" s="6">
        <v>44300674</v>
      </c>
      <c r="C9" s="6">
        <v>61870568</v>
      </c>
      <c r="D9" s="23">
        <v>59164758</v>
      </c>
      <c r="E9" s="24">
        <v>43797676</v>
      </c>
      <c r="F9" s="6">
        <v>47311008</v>
      </c>
      <c r="G9" s="25">
        <v>47311008</v>
      </c>
      <c r="H9" s="26">
        <v>60657867</v>
      </c>
      <c r="I9" s="24">
        <v>48866600</v>
      </c>
      <c r="J9" s="6">
        <v>37799700</v>
      </c>
      <c r="K9" s="25">
        <v>36156200</v>
      </c>
    </row>
    <row r="10" spans="1:11" ht="25.5">
      <c r="A10" s="27" t="s">
        <v>93</v>
      </c>
      <c r="B10" s="28">
        <f>SUM(B5:B9)</f>
        <v>328816983</v>
      </c>
      <c r="C10" s="29">
        <f aca="true" t="shared" si="0" ref="C10:K10">SUM(C5:C9)</f>
        <v>358882915</v>
      </c>
      <c r="D10" s="30">
        <f t="shared" si="0"/>
        <v>435491438</v>
      </c>
      <c r="E10" s="28">
        <f t="shared" si="0"/>
        <v>431499104</v>
      </c>
      <c r="F10" s="29">
        <f t="shared" si="0"/>
        <v>444479739</v>
      </c>
      <c r="G10" s="31">
        <f t="shared" si="0"/>
        <v>444479739</v>
      </c>
      <c r="H10" s="32">
        <f t="shared" si="0"/>
        <v>442906203</v>
      </c>
      <c r="I10" s="28">
        <f t="shared" si="0"/>
        <v>487096600</v>
      </c>
      <c r="J10" s="29">
        <f t="shared" si="0"/>
        <v>507863200</v>
      </c>
      <c r="K10" s="31">
        <f t="shared" si="0"/>
        <v>502991100</v>
      </c>
    </row>
    <row r="11" spans="1:11" ht="13.5">
      <c r="A11" s="22" t="s">
        <v>22</v>
      </c>
      <c r="B11" s="6">
        <v>112532492</v>
      </c>
      <c r="C11" s="6">
        <v>128741631</v>
      </c>
      <c r="D11" s="23">
        <v>148774440</v>
      </c>
      <c r="E11" s="24">
        <v>155527852</v>
      </c>
      <c r="F11" s="6">
        <v>156427782</v>
      </c>
      <c r="G11" s="25">
        <v>156427782</v>
      </c>
      <c r="H11" s="26">
        <v>162576364</v>
      </c>
      <c r="I11" s="24">
        <v>166126100</v>
      </c>
      <c r="J11" s="6">
        <v>176924400</v>
      </c>
      <c r="K11" s="25">
        <v>188424700</v>
      </c>
    </row>
    <row r="12" spans="1:11" ht="13.5">
      <c r="A12" s="22" t="s">
        <v>23</v>
      </c>
      <c r="B12" s="6">
        <v>12840288</v>
      </c>
      <c r="C12" s="6">
        <v>13086474</v>
      </c>
      <c r="D12" s="23">
        <v>12038936</v>
      </c>
      <c r="E12" s="24">
        <v>13744516</v>
      </c>
      <c r="F12" s="6">
        <v>14904536</v>
      </c>
      <c r="G12" s="25">
        <v>14904536</v>
      </c>
      <c r="H12" s="26">
        <v>13952594</v>
      </c>
      <c r="I12" s="24">
        <v>15724100</v>
      </c>
      <c r="J12" s="6">
        <v>16588900</v>
      </c>
      <c r="K12" s="25">
        <v>17501300</v>
      </c>
    </row>
    <row r="13" spans="1:11" ht="13.5">
      <c r="A13" s="22" t="s">
        <v>94</v>
      </c>
      <c r="B13" s="6">
        <v>70685552</v>
      </c>
      <c r="C13" s="6">
        <v>75480338</v>
      </c>
      <c r="D13" s="23">
        <v>70177996</v>
      </c>
      <c r="E13" s="24">
        <v>78651486</v>
      </c>
      <c r="F13" s="6">
        <v>71700000</v>
      </c>
      <c r="G13" s="25">
        <v>71700000</v>
      </c>
      <c r="H13" s="26">
        <v>198548037</v>
      </c>
      <c r="I13" s="24">
        <v>72847200</v>
      </c>
      <c r="J13" s="6">
        <v>73575600</v>
      </c>
      <c r="K13" s="25">
        <v>74311400</v>
      </c>
    </row>
    <row r="14" spans="1:11" ht="13.5">
      <c r="A14" s="22" t="s">
        <v>24</v>
      </c>
      <c r="B14" s="6">
        <v>7528066</v>
      </c>
      <c r="C14" s="6">
        <v>12698943</v>
      </c>
      <c r="D14" s="23">
        <v>9476140</v>
      </c>
      <c r="E14" s="24">
        <v>100000</v>
      </c>
      <c r="F14" s="6">
        <v>100000</v>
      </c>
      <c r="G14" s="25">
        <v>100000</v>
      </c>
      <c r="H14" s="26">
        <v>10899571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114274851</v>
      </c>
      <c r="C15" s="6">
        <v>135810086</v>
      </c>
      <c r="D15" s="23">
        <v>140823627</v>
      </c>
      <c r="E15" s="24">
        <v>135610170</v>
      </c>
      <c r="F15" s="6">
        <v>132213244</v>
      </c>
      <c r="G15" s="25">
        <v>132213244</v>
      </c>
      <c r="H15" s="26">
        <v>159723583</v>
      </c>
      <c r="I15" s="24">
        <v>141087400</v>
      </c>
      <c r="J15" s="6">
        <v>150587500</v>
      </c>
      <c r="K15" s="25">
        <v>160758000</v>
      </c>
    </row>
    <row r="16" spans="1:11" ht="13.5">
      <c r="A16" s="33" t="s">
        <v>26</v>
      </c>
      <c r="B16" s="6">
        <v>6479975</v>
      </c>
      <c r="C16" s="6">
        <v>3929752</v>
      </c>
      <c r="D16" s="23">
        <v>6675705</v>
      </c>
      <c r="E16" s="24">
        <v>17876599</v>
      </c>
      <c r="F16" s="6">
        <v>10876607</v>
      </c>
      <c r="G16" s="25">
        <v>10876607</v>
      </c>
      <c r="H16" s="26">
        <v>5473471</v>
      </c>
      <c r="I16" s="24">
        <v>12767200</v>
      </c>
      <c r="J16" s="6">
        <v>13629700</v>
      </c>
      <c r="K16" s="25">
        <v>13167200</v>
      </c>
    </row>
    <row r="17" spans="1:11" ht="13.5">
      <c r="A17" s="22" t="s">
        <v>27</v>
      </c>
      <c r="B17" s="6">
        <v>109283780</v>
      </c>
      <c r="C17" s="6">
        <v>120957564</v>
      </c>
      <c r="D17" s="23">
        <v>166416219</v>
      </c>
      <c r="E17" s="24">
        <v>149328919</v>
      </c>
      <c r="F17" s="6">
        <v>154135690</v>
      </c>
      <c r="G17" s="25">
        <v>154135690</v>
      </c>
      <c r="H17" s="26">
        <v>204796694</v>
      </c>
      <c r="I17" s="24">
        <v>151736752</v>
      </c>
      <c r="J17" s="6">
        <v>153243397</v>
      </c>
      <c r="K17" s="25">
        <v>155840700</v>
      </c>
    </row>
    <row r="18" spans="1:11" ht="13.5">
      <c r="A18" s="34" t="s">
        <v>28</v>
      </c>
      <c r="B18" s="35">
        <f>SUM(B11:B17)</f>
        <v>433625004</v>
      </c>
      <c r="C18" s="36">
        <f aca="true" t="shared" si="1" ref="C18:K18">SUM(C11:C17)</f>
        <v>490704788</v>
      </c>
      <c r="D18" s="37">
        <f t="shared" si="1"/>
        <v>554383063</v>
      </c>
      <c r="E18" s="35">
        <f t="shared" si="1"/>
        <v>550839542</v>
      </c>
      <c r="F18" s="36">
        <f t="shared" si="1"/>
        <v>540357859</v>
      </c>
      <c r="G18" s="38">
        <f t="shared" si="1"/>
        <v>540357859</v>
      </c>
      <c r="H18" s="39">
        <f t="shared" si="1"/>
        <v>755970314</v>
      </c>
      <c r="I18" s="35">
        <f t="shared" si="1"/>
        <v>560288752</v>
      </c>
      <c r="J18" s="36">
        <f t="shared" si="1"/>
        <v>584549497</v>
      </c>
      <c r="K18" s="38">
        <f t="shared" si="1"/>
        <v>610003300</v>
      </c>
    </row>
    <row r="19" spans="1:11" ht="13.5">
      <c r="A19" s="34" t="s">
        <v>29</v>
      </c>
      <c r="B19" s="40">
        <f>+B10-B18</f>
        <v>-104808021</v>
      </c>
      <c r="C19" s="41">
        <f aca="true" t="shared" si="2" ref="C19:K19">+C10-C18</f>
        <v>-131821873</v>
      </c>
      <c r="D19" s="42">
        <f t="shared" si="2"/>
        <v>-118891625</v>
      </c>
      <c r="E19" s="40">
        <f t="shared" si="2"/>
        <v>-119340438</v>
      </c>
      <c r="F19" s="41">
        <f t="shared" si="2"/>
        <v>-95878120</v>
      </c>
      <c r="G19" s="43">
        <f t="shared" si="2"/>
        <v>-95878120</v>
      </c>
      <c r="H19" s="44">
        <f t="shared" si="2"/>
        <v>-313064111</v>
      </c>
      <c r="I19" s="40">
        <f t="shared" si="2"/>
        <v>-73192152</v>
      </c>
      <c r="J19" s="41">
        <f t="shared" si="2"/>
        <v>-76686297</v>
      </c>
      <c r="K19" s="43">
        <f t="shared" si="2"/>
        <v>-107012200</v>
      </c>
    </row>
    <row r="20" spans="1:11" ht="13.5">
      <c r="A20" s="22" t="s">
        <v>30</v>
      </c>
      <c r="B20" s="24">
        <v>86376324</v>
      </c>
      <c r="C20" s="6">
        <v>218135060</v>
      </c>
      <c r="D20" s="23">
        <v>78481353</v>
      </c>
      <c r="E20" s="24">
        <v>123104250</v>
      </c>
      <c r="F20" s="6">
        <v>143099000</v>
      </c>
      <c r="G20" s="25">
        <v>143099000</v>
      </c>
      <c r="H20" s="26">
        <v>166137632</v>
      </c>
      <c r="I20" s="24">
        <v>115103665</v>
      </c>
      <c r="J20" s="6">
        <v>124773200</v>
      </c>
      <c r="K20" s="25">
        <v>106129700</v>
      </c>
    </row>
    <row r="21" spans="1:11" ht="13.5">
      <c r="A21" s="22" t="s">
        <v>95</v>
      </c>
      <c r="B21" s="45">
        <v>5045182</v>
      </c>
      <c r="C21" s="46">
        <v>0</v>
      </c>
      <c r="D21" s="47">
        <v>0</v>
      </c>
      <c r="E21" s="45">
        <v>47269000</v>
      </c>
      <c r="F21" s="46">
        <v>54694460</v>
      </c>
      <c r="G21" s="48">
        <v>54694460</v>
      </c>
      <c r="H21" s="49">
        <v>0</v>
      </c>
      <c r="I21" s="45">
        <v>600000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-13386515</v>
      </c>
      <c r="C22" s="52">
        <f aca="true" t="shared" si="3" ref="C22:K22">SUM(C19:C21)</f>
        <v>86313187</v>
      </c>
      <c r="D22" s="53">
        <f t="shared" si="3"/>
        <v>-40410272</v>
      </c>
      <c r="E22" s="51">
        <f t="shared" si="3"/>
        <v>51032812</v>
      </c>
      <c r="F22" s="52">
        <f t="shared" si="3"/>
        <v>101915340</v>
      </c>
      <c r="G22" s="54">
        <f t="shared" si="3"/>
        <v>101915340</v>
      </c>
      <c r="H22" s="55">
        <f t="shared" si="3"/>
        <v>-146926479</v>
      </c>
      <c r="I22" s="51">
        <f t="shared" si="3"/>
        <v>42511513</v>
      </c>
      <c r="J22" s="52">
        <f t="shared" si="3"/>
        <v>48086903</v>
      </c>
      <c r="K22" s="54">
        <f t="shared" si="3"/>
        <v>-882500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-13386515</v>
      </c>
      <c r="C24" s="41">
        <f aca="true" t="shared" si="4" ref="C24:K24">SUM(C22:C23)</f>
        <v>86313187</v>
      </c>
      <c r="D24" s="42">
        <f t="shared" si="4"/>
        <v>-40410272</v>
      </c>
      <c r="E24" s="40">
        <f t="shared" si="4"/>
        <v>51032812</v>
      </c>
      <c r="F24" s="41">
        <f t="shared" si="4"/>
        <v>101915340</v>
      </c>
      <c r="G24" s="43">
        <f t="shared" si="4"/>
        <v>101915340</v>
      </c>
      <c r="H24" s="44">
        <f t="shared" si="4"/>
        <v>-146926479</v>
      </c>
      <c r="I24" s="40">
        <f t="shared" si="4"/>
        <v>42511513</v>
      </c>
      <c r="J24" s="41">
        <f t="shared" si="4"/>
        <v>48086903</v>
      </c>
      <c r="K24" s="43">
        <f t="shared" si="4"/>
        <v>-882500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97579865</v>
      </c>
      <c r="C27" s="7">
        <v>212729062</v>
      </c>
      <c r="D27" s="64">
        <v>80748788</v>
      </c>
      <c r="E27" s="65">
        <v>125604250</v>
      </c>
      <c r="F27" s="7">
        <v>155699582</v>
      </c>
      <c r="G27" s="66">
        <v>155699582</v>
      </c>
      <c r="H27" s="67">
        <v>151251236</v>
      </c>
      <c r="I27" s="65">
        <v>115703665</v>
      </c>
      <c r="J27" s="7">
        <v>124773200</v>
      </c>
      <c r="K27" s="66">
        <v>106129700</v>
      </c>
    </row>
    <row r="28" spans="1:11" ht="13.5">
      <c r="A28" s="68" t="s">
        <v>30</v>
      </c>
      <c r="B28" s="6">
        <v>90682894</v>
      </c>
      <c r="C28" s="6">
        <v>201035162</v>
      </c>
      <c r="D28" s="23">
        <v>71533839</v>
      </c>
      <c r="E28" s="24">
        <v>123104250</v>
      </c>
      <c r="F28" s="6">
        <v>143099000</v>
      </c>
      <c r="G28" s="25">
        <v>143099000</v>
      </c>
      <c r="H28" s="26">
        <v>146996240</v>
      </c>
      <c r="I28" s="24">
        <v>115103665</v>
      </c>
      <c r="J28" s="6">
        <v>124773200</v>
      </c>
      <c r="K28" s="25">
        <v>106129700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6896971</v>
      </c>
      <c r="C31" s="6">
        <v>11693900</v>
      </c>
      <c r="D31" s="23">
        <v>9214949</v>
      </c>
      <c r="E31" s="24">
        <v>2500000</v>
      </c>
      <c r="F31" s="6">
        <v>12600582</v>
      </c>
      <c r="G31" s="25">
        <v>12600582</v>
      </c>
      <c r="H31" s="26">
        <v>4254996</v>
      </c>
      <c r="I31" s="24">
        <v>600000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97579865</v>
      </c>
      <c r="C32" s="7">
        <f aca="true" t="shared" si="5" ref="C32:K32">SUM(C28:C31)</f>
        <v>212729062</v>
      </c>
      <c r="D32" s="64">
        <f t="shared" si="5"/>
        <v>80748788</v>
      </c>
      <c r="E32" s="65">
        <f t="shared" si="5"/>
        <v>125604250</v>
      </c>
      <c r="F32" s="7">
        <f t="shared" si="5"/>
        <v>155699582</v>
      </c>
      <c r="G32" s="66">
        <f t="shared" si="5"/>
        <v>155699582</v>
      </c>
      <c r="H32" s="67">
        <f t="shared" si="5"/>
        <v>151251236</v>
      </c>
      <c r="I32" s="65">
        <f t="shared" si="5"/>
        <v>115703665</v>
      </c>
      <c r="J32" s="7">
        <f t="shared" si="5"/>
        <v>124773200</v>
      </c>
      <c r="K32" s="66">
        <f t="shared" si="5"/>
        <v>106129700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65066305</v>
      </c>
      <c r="C35" s="6">
        <v>59562047</v>
      </c>
      <c r="D35" s="23">
        <v>51680872</v>
      </c>
      <c r="E35" s="24">
        <v>139611346</v>
      </c>
      <c r="F35" s="6">
        <v>164754063</v>
      </c>
      <c r="G35" s="25">
        <v>164754063</v>
      </c>
      <c r="H35" s="26">
        <v>68058855</v>
      </c>
      <c r="I35" s="24">
        <v>179638980</v>
      </c>
      <c r="J35" s="6">
        <v>181613454</v>
      </c>
      <c r="K35" s="25">
        <v>151495528</v>
      </c>
    </row>
    <row r="36" spans="1:11" ht="13.5">
      <c r="A36" s="22" t="s">
        <v>39</v>
      </c>
      <c r="B36" s="6">
        <v>1338681231</v>
      </c>
      <c r="C36" s="6">
        <v>1462744500</v>
      </c>
      <c r="D36" s="23">
        <v>1457958294</v>
      </c>
      <c r="E36" s="24">
        <v>1582992082</v>
      </c>
      <c r="F36" s="6">
        <v>1523480281</v>
      </c>
      <c r="G36" s="25">
        <v>1523480281</v>
      </c>
      <c r="H36" s="26">
        <v>1632876162</v>
      </c>
      <c r="I36" s="24">
        <v>1515088805</v>
      </c>
      <c r="J36" s="6">
        <v>1566386405</v>
      </c>
      <c r="K36" s="25">
        <v>1599194705</v>
      </c>
    </row>
    <row r="37" spans="1:11" ht="13.5">
      <c r="A37" s="22" t="s">
        <v>40</v>
      </c>
      <c r="B37" s="6">
        <v>155258328</v>
      </c>
      <c r="C37" s="6">
        <v>181357496</v>
      </c>
      <c r="D37" s="23">
        <v>224789228</v>
      </c>
      <c r="E37" s="24">
        <v>104137104</v>
      </c>
      <c r="F37" s="6">
        <v>118648479</v>
      </c>
      <c r="G37" s="25">
        <v>118648479</v>
      </c>
      <c r="H37" s="26">
        <v>298394145</v>
      </c>
      <c r="I37" s="24">
        <v>130562818</v>
      </c>
      <c r="J37" s="6">
        <v>115750000</v>
      </c>
      <c r="K37" s="25">
        <v>101760000</v>
      </c>
    </row>
    <row r="38" spans="1:11" ht="13.5">
      <c r="A38" s="22" t="s">
        <v>41</v>
      </c>
      <c r="B38" s="6">
        <v>33317159</v>
      </c>
      <c r="C38" s="6">
        <v>37415311</v>
      </c>
      <c r="D38" s="23">
        <v>35108165</v>
      </c>
      <c r="E38" s="24">
        <v>39288417</v>
      </c>
      <c r="F38" s="6">
        <v>35108165</v>
      </c>
      <c r="G38" s="25">
        <v>35108165</v>
      </c>
      <c r="H38" s="26">
        <v>43119697</v>
      </c>
      <c r="I38" s="24">
        <v>35108000</v>
      </c>
      <c r="J38" s="6">
        <v>35108165</v>
      </c>
      <c r="K38" s="25">
        <v>35108165</v>
      </c>
    </row>
    <row r="39" spans="1:11" ht="13.5">
      <c r="A39" s="22" t="s">
        <v>42</v>
      </c>
      <c r="B39" s="6">
        <v>1215172049</v>
      </c>
      <c r="C39" s="6">
        <v>1303533740</v>
      </c>
      <c r="D39" s="23">
        <v>1249741773</v>
      </c>
      <c r="E39" s="24">
        <v>1579177907</v>
      </c>
      <c r="F39" s="6">
        <v>1534477700</v>
      </c>
      <c r="G39" s="25">
        <v>1534477700</v>
      </c>
      <c r="H39" s="26">
        <v>1359421175</v>
      </c>
      <c r="I39" s="24">
        <v>1529056967</v>
      </c>
      <c r="J39" s="6">
        <v>1597141694</v>
      </c>
      <c r="K39" s="25">
        <v>1613822068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75631711</v>
      </c>
      <c r="C42" s="6">
        <v>197152451</v>
      </c>
      <c r="D42" s="23">
        <v>67607243</v>
      </c>
      <c r="E42" s="24">
        <v>79540446</v>
      </c>
      <c r="F42" s="6">
        <v>112552323</v>
      </c>
      <c r="G42" s="25">
        <v>112552323</v>
      </c>
      <c r="H42" s="26">
        <v>201515884</v>
      </c>
      <c r="I42" s="24">
        <v>105905783</v>
      </c>
      <c r="J42" s="6">
        <v>116385044</v>
      </c>
      <c r="K42" s="25">
        <v>65885615</v>
      </c>
    </row>
    <row r="43" spans="1:11" ht="13.5">
      <c r="A43" s="22" t="s">
        <v>45</v>
      </c>
      <c r="B43" s="6">
        <v>-97760702</v>
      </c>
      <c r="C43" s="6">
        <v>-194430546</v>
      </c>
      <c r="D43" s="23">
        <v>-76469277</v>
      </c>
      <c r="E43" s="24">
        <v>-80835252</v>
      </c>
      <c r="F43" s="6">
        <v>-113605582</v>
      </c>
      <c r="G43" s="25">
        <v>-113605582</v>
      </c>
      <c r="H43" s="26">
        <v>-204689726</v>
      </c>
      <c r="I43" s="24">
        <v>-109703665</v>
      </c>
      <c r="J43" s="6">
        <v>-124773200</v>
      </c>
      <c r="K43" s="25">
        <v>-106129700</v>
      </c>
    </row>
    <row r="44" spans="1:11" ht="13.5">
      <c r="A44" s="22" t="s">
        <v>46</v>
      </c>
      <c r="B44" s="6">
        <v>-1220006</v>
      </c>
      <c r="C44" s="6">
        <v>-848257</v>
      </c>
      <c r="D44" s="23">
        <v>6335597</v>
      </c>
      <c r="E44" s="24">
        <v>-385700</v>
      </c>
      <c r="F44" s="6">
        <v>-682783</v>
      </c>
      <c r="G44" s="25">
        <v>-682783</v>
      </c>
      <c r="H44" s="26">
        <v>2770206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2151731</v>
      </c>
      <c r="C45" s="7">
        <v>4026015</v>
      </c>
      <c r="D45" s="64">
        <v>1499578</v>
      </c>
      <c r="E45" s="65">
        <v>8394</v>
      </c>
      <c r="F45" s="7">
        <v>146003</v>
      </c>
      <c r="G45" s="66">
        <v>146003</v>
      </c>
      <c r="H45" s="67">
        <v>3443916</v>
      </c>
      <c r="I45" s="65">
        <v>302117</v>
      </c>
      <c r="J45" s="7">
        <v>-8086039</v>
      </c>
      <c r="K45" s="66">
        <v>-48330124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19657919</v>
      </c>
      <c r="C48" s="6">
        <v>4026015</v>
      </c>
      <c r="D48" s="23">
        <v>1499578</v>
      </c>
      <c r="E48" s="24">
        <v>8400</v>
      </c>
      <c r="F48" s="6">
        <v>145657</v>
      </c>
      <c r="G48" s="25">
        <v>145657</v>
      </c>
      <c r="H48" s="26">
        <v>3443923</v>
      </c>
      <c r="I48" s="24">
        <v>770140</v>
      </c>
      <c r="J48" s="6">
        <v>-7547516</v>
      </c>
      <c r="K48" s="25">
        <v>-47751101</v>
      </c>
    </row>
    <row r="49" spans="1:11" ht="13.5">
      <c r="A49" s="22" t="s">
        <v>50</v>
      </c>
      <c r="B49" s="6">
        <f>+B75</f>
        <v>110486232.53863904</v>
      </c>
      <c r="C49" s="6">
        <f aca="true" t="shared" si="6" ref="C49:K49">+C75</f>
        <v>137930596.91373348</v>
      </c>
      <c r="D49" s="23">
        <f t="shared" si="6"/>
        <v>178447125.87798724</v>
      </c>
      <c r="E49" s="24">
        <f t="shared" si="6"/>
        <v>-19204.92538714409</v>
      </c>
      <c r="F49" s="6">
        <f t="shared" si="6"/>
        <v>-59994.79253460467</v>
      </c>
      <c r="G49" s="25">
        <f t="shared" si="6"/>
        <v>-59994.79253460467</v>
      </c>
      <c r="H49" s="26">
        <f t="shared" si="6"/>
        <v>249474455.60608715</v>
      </c>
      <c r="I49" s="24">
        <f t="shared" si="6"/>
        <v>-3811899.1136912704</v>
      </c>
      <c r="J49" s="6">
        <f t="shared" si="6"/>
        <v>-25677455.32494396</v>
      </c>
      <c r="K49" s="25">
        <f t="shared" si="6"/>
        <v>-48226665.16387847</v>
      </c>
    </row>
    <row r="50" spans="1:11" ht="13.5">
      <c r="A50" s="34" t="s">
        <v>51</v>
      </c>
      <c r="B50" s="7">
        <f>+B48-B49</f>
        <v>-90828313.53863904</v>
      </c>
      <c r="C50" s="7">
        <f aca="true" t="shared" si="7" ref="C50:K50">+C48-C49</f>
        <v>-133904581.91373348</v>
      </c>
      <c r="D50" s="64">
        <f t="shared" si="7"/>
        <v>-176947547.87798724</v>
      </c>
      <c r="E50" s="65">
        <f t="shared" si="7"/>
        <v>27604.92538714409</v>
      </c>
      <c r="F50" s="7">
        <f t="shared" si="7"/>
        <v>205651.79253460467</v>
      </c>
      <c r="G50" s="66">
        <f t="shared" si="7"/>
        <v>205651.79253460467</v>
      </c>
      <c r="H50" s="67">
        <f t="shared" si="7"/>
        <v>-246030532.60608715</v>
      </c>
      <c r="I50" s="65">
        <f t="shared" si="7"/>
        <v>4582039.11369127</v>
      </c>
      <c r="J50" s="7">
        <f t="shared" si="7"/>
        <v>18129939.32494396</v>
      </c>
      <c r="K50" s="66">
        <f t="shared" si="7"/>
        <v>475564.16387847066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1409930646</v>
      </c>
      <c r="C53" s="6">
        <v>1392384973</v>
      </c>
      <c r="D53" s="23">
        <v>1248633486</v>
      </c>
      <c r="E53" s="24">
        <v>1573185131</v>
      </c>
      <c r="F53" s="6">
        <v>1577982927</v>
      </c>
      <c r="G53" s="25">
        <v>1577982927</v>
      </c>
      <c r="H53" s="26">
        <v>1643582105</v>
      </c>
      <c r="I53" s="24">
        <v>1527676938</v>
      </c>
      <c r="J53" s="6">
        <v>1652550239</v>
      </c>
      <c r="K53" s="25">
        <v>1759679938</v>
      </c>
    </row>
    <row r="54" spans="1:11" ht="13.5">
      <c r="A54" s="22" t="s">
        <v>94</v>
      </c>
      <c r="B54" s="6">
        <v>70685552</v>
      </c>
      <c r="C54" s="6">
        <v>75480338</v>
      </c>
      <c r="D54" s="23">
        <v>70177996</v>
      </c>
      <c r="E54" s="24">
        <v>78651486</v>
      </c>
      <c r="F54" s="6">
        <v>71700000</v>
      </c>
      <c r="G54" s="25">
        <v>71700000</v>
      </c>
      <c r="H54" s="26">
        <v>198548037</v>
      </c>
      <c r="I54" s="24">
        <v>72847200</v>
      </c>
      <c r="J54" s="6">
        <v>73575600</v>
      </c>
      <c r="K54" s="25">
        <v>74311400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31409333</v>
      </c>
      <c r="C56" s="6">
        <v>34513029</v>
      </c>
      <c r="D56" s="23">
        <v>25240379</v>
      </c>
      <c r="E56" s="24">
        <v>22004016</v>
      </c>
      <c r="F56" s="6">
        <v>18607090</v>
      </c>
      <c r="G56" s="25">
        <v>18607090</v>
      </c>
      <c r="H56" s="26">
        <v>29292597</v>
      </c>
      <c r="I56" s="24">
        <v>19165300</v>
      </c>
      <c r="J56" s="6">
        <v>19740700</v>
      </c>
      <c r="K56" s="25">
        <v>20333200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12683400</v>
      </c>
      <c r="C59" s="6">
        <v>13856010</v>
      </c>
      <c r="D59" s="23">
        <v>0</v>
      </c>
      <c r="E59" s="24">
        <v>15754697</v>
      </c>
      <c r="F59" s="6">
        <v>23919360</v>
      </c>
      <c r="G59" s="25">
        <v>23919360</v>
      </c>
      <c r="H59" s="26">
        <v>23919360</v>
      </c>
      <c r="I59" s="24">
        <v>18192800</v>
      </c>
      <c r="J59" s="6">
        <v>19441500</v>
      </c>
      <c r="K59" s="25">
        <v>19230400</v>
      </c>
    </row>
    <row r="60" spans="1:11" ht="13.5">
      <c r="A60" s="33" t="s">
        <v>58</v>
      </c>
      <c r="B60" s="6">
        <v>50000</v>
      </c>
      <c r="C60" s="6">
        <v>50000</v>
      </c>
      <c r="D60" s="23">
        <v>0</v>
      </c>
      <c r="E60" s="24">
        <v>8214663</v>
      </c>
      <c r="F60" s="6">
        <v>0</v>
      </c>
      <c r="G60" s="25">
        <v>0</v>
      </c>
      <c r="H60" s="26">
        <v>0</v>
      </c>
      <c r="I60" s="24">
        <v>4914200</v>
      </c>
      <c r="J60" s="6">
        <v>5319700</v>
      </c>
      <c r="K60" s="25">
        <v>4914200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1776</v>
      </c>
      <c r="C62" s="92">
        <v>1776</v>
      </c>
      <c r="D62" s="93">
        <v>1967</v>
      </c>
      <c r="E62" s="91">
        <v>1967</v>
      </c>
      <c r="F62" s="92">
        <v>1967</v>
      </c>
      <c r="G62" s="93">
        <v>1967</v>
      </c>
      <c r="H62" s="94">
        <v>1967</v>
      </c>
      <c r="I62" s="91">
        <v>1967</v>
      </c>
      <c r="J62" s="92">
        <v>1967</v>
      </c>
      <c r="K62" s="93">
        <v>1967</v>
      </c>
    </row>
    <row r="63" spans="1:11" ht="13.5">
      <c r="A63" s="90" t="s">
        <v>61</v>
      </c>
      <c r="B63" s="91">
        <v>17230</v>
      </c>
      <c r="C63" s="92">
        <v>17230</v>
      </c>
      <c r="D63" s="93">
        <v>19082</v>
      </c>
      <c r="E63" s="91">
        <v>19082</v>
      </c>
      <c r="F63" s="92">
        <v>19082</v>
      </c>
      <c r="G63" s="93">
        <v>19082</v>
      </c>
      <c r="H63" s="94">
        <v>19082</v>
      </c>
      <c r="I63" s="91">
        <v>19082</v>
      </c>
      <c r="J63" s="92">
        <v>19082</v>
      </c>
      <c r="K63" s="93">
        <v>19082</v>
      </c>
    </row>
    <row r="64" spans="1:11" ht="13.5">
      <c r="A64" s="90" t="s">
        <v>62</v>
      </c>
      <c r="B64" s="91">
        <v>19970</v>
      </c>
      <c r="C64" s="92">
        <v>19970</v>
      </c>
      <c r="D64" s="93">
        <v>20389</v>
      </c>
      <c r="E64" s="91">
        <v>36634</v>
      </c>
      <c r="F64" s="92">
        <v>36634</v>
      </c>
      <c r="G64" s="93">
        <v>36634</v>
      </c>
      <c r="H64" s="94">
        <v>36634</v>
      </c>
      <c r="I64" s="91">
        <v>36634</v>
      </c>
      <c r="J64" s="92">
        <v>36634</v>
      </c>
      <c r="K64" s="93">
        <v>36634</v>
      </c>
    </row>
    <row r="65" spans="1:11" ht="13.5">
      <c r="A65" s="90" t="s">
        <v>63</v>
      </c>
      <c r="B65" s="91">
        <v>40175</v>
      </c>
      <c r="C65" s="92">
        <v>40175</v>
      </c>
      <c r="D65" s="93">
        <v>42344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0.7662747597552076</v>
      </c>
      <c r="C70" s="5">
        <f aca="true" t="shared" si="8" ref="C70:K70">IF(ISERROR(C71/C72),0,(C71/C72))</f>
        <v>0.8268694962591542</v>
      </c>
      <c r="D70" s="5">
        <f t="shared" si="8"/>
        <v>0.7993550925157675</v>
      </c>
      <c r="E70" s="5">
        <f t="shared" si="8"/>
        <v>0.7497665448450617</v>
      </c>
      <c r="F70" s="5">
        <f t="shared" si="8"/>
        <v>0.7317658781389127</v>
      </c>
      <c r="G70" s="5">
        <f t="shared" si="8"/>
        <v>0.7317658781389127</v>
      </c>
      <c r="H70" s="5">
        <f t="shared" si="8"/>
        <v>0.6561448147497193</v>
      </c>
      <c r="I70" s="5">
        <f t="shared" si="8"/>
        <v>0.75926276843636</v>
      </c>
      <c r="J70" s="5">
        <f t="shared" si="8"/>
        <v>0.7564205239622319</v>
      </c>
      <c r="K70" s="5">
        <f t="shared" si="8"/>
        <v>0.7595341146857995</v>
      </c>
    </row>
    <row r="71" spans="1:11" ht="12.75" hidden="1">
      <c r="A71" s="1" t="s">
        <v>100</v>
      </c>
      <c r="B71" s="1">
        <f>+B83</f>
        <v>145850206</v>
      </c>
      <c r="C71" s="1">
        <f aca="true" t="shared" si="9" ref="C71:K71">+C83</f>
        <v>179023741</v>
      </c>
      <c r="D71" s="1">
        <f t="shared" si="9"/>
        <v>208742919</v>
      </c>
      <c r="E71" s="1">
        <f t="shared" si="9"/>
        <v>176129424</v>
      </c>
      <c r="F71" s="1">
        <f t="shared" si="9"/>
        <v>180313418</v>
      </c>
      <c r="G71" s="1">
        <f t="shared" si="9"/>
        <v>180313418</v>
      </c>
      <c r="H71" s="1">
        <f t="shared" si="9"/>
        <v>160655991</v>
      </c>
      <c r="I71" s="1">
        <f t="shared" si="9"/>
        <v>197621293</v>
      </c>
      <c r="J71" s="1">
        <f t="shared" si="9"/>
        <v>203324324</v>
      </c>
      <c r="K71" s="1">
        <f t="shared" si="9"/>
        <v>213882680</v>
      </c>
    </row>
    <row r="72" spans="1:11" ht="12.75" hidden="1">
      <c r="A72" s="1" t="s">
        <v>101</v>
      </c>
      <c r="B72" s="1">
        <f>+B77</f>
        <v>190336696</v>
      </c>
      <c r="C72" s="1">
        <f aca="true" t="shared" si="10" ref="C72:K72">+C77</f>
        <v>216507855</v>
      </c>
      <c r="D72" s="1">
        <f t="shared" si="10"/>
        <v>261139162</v>
      </c>
      <c r="E72" s="1">
        <f t="shared" si="10"/>
        <v>234912354</v>
      </c>
      <c r="F72" s="1">
        <f t="shared" si="10"/>
        <v>246408617</v>
      </c>
      <c r="G72" s="1">
        <f t="shared" si="10"/>
        <v>246408617</v>
      </c>
      <c r="H72" s="1">
        <f t="shared" si="10"/>
        <v>244848374</v>
      </c>
      <c r="I72" s="1">
        <f t="shared" si="10"/>
        <v>260280500</v>
      </c>
      <c r="J72" s="1">
        <f t="shared" si="10"/>
        <v>268798000</v>
      </c>
      <c r="K72" s="1">
        <f t="shared" si="10"/>
        <v>281597200</v>
      </c>
    </row>
    <row r="73" spans="1:11" ht="12.75" hidden="1">
      <c r="A73" s="1" t="s">
        <v>102</v>
      </c>
      <c r="B73" s="1">
        <f>+B74</f>
        <v>-20574276.833333336</v>
      </c>
      <c r="C73" s="1">
        <f aca="true" t="shared" si="11" ref="C73:K73">+(C78+C80+C81+C82)-(B78+B80+B81+B82)</f>
        <v>-5721921</v>
      </c>
      <c r="D73" s="1">
        <f t="shared" si="11"/>
        <v>-3589714</v>
      </c>
      <c r="E73" s="1">
        <f t="shared" si="11"/>
        <v>87656628</v>
      </c>
      <c r="F73" s="1">
        <f>+(F78+F80+F81+F82)-(D78+D80+D81+D82)</f>
        <v>112662088</v>
      </c>
      <c r="G73" s="1">
        <f>+(G78+G80+G81+G82)-(D78+D80+D81+D82)</f>
        <v>112662088</v>
      </c>
      <c r="H73" s="1">
        <f>+(H78+H80+H81+H82)-(D78+D80+D81+D82)</f>
        <v>8840467</v>
      </c>
      <c r="I73" s="1">
        <f>+(I78+I80+I81+I82)-(E78+E80+E81+E82)</f>
        <v>40116524</v>
      </c>
      <c r="J73" s="1">
        <f t="shared" si="11"/>
        <v>9792130</v>
      </c>
      <c r="K73" s="1">
        <f t="shared" si="11"/>
        <v>10385659</v>
      </c>
    </row>
    <row r="74" spans="1:11" ht="12.75" hidden="1">
      <c r="A74" s="1" t="s">
        <v>103</v>
      </c>
      <c r="B74" s="1">
        <f>+TREND(C74:E74)</f>
        <v>-20574276.833333336</v>
      </c>
      <c r="C74" s="1">
        <f>+C73</f>
        <v>-5721921</v>
      </c>
      <c r="D74" s="1">
        <f aca="true" t="shared" si="12" ref="D74:K74">+D73</f>
        <v>-3589714</v>
      </c>
      <c r="E74" s="1">
        <f t="shared" si="12"/>
        <v>87656628</v>
      </c>
      <c r="F74" s="1">
        <f t="shared" si="12"/>
        <v>112662088</v>
      </c>
      <c r="G74" s="1">
        <f t="shared" si="12"/>
        <v>112662088</v>
      </c>
      <c r="H74" s="1">
        <f t="shared" si="12"/>
        <v>8840467</v>
      </c>
      <c r="I74" s="1">
        <f t="shared" si="12"/>
        <v>40116524</v>
      </c>
      <c r="J74" s="1">
        <f t="shared" si="12"/>
        <v>9792130</v>
      </c>
      <c r="K74" s="1">
        <f t="shared" si="12"/>
        <v>10385659</v>
      </c>
    </row>
    <row r="75" spans="1:11" ht="12.75" hidden="1">
      <c r="A75" s="1" t="s">
        <v>104</v>
      </c>
      <c r="B75" s="1">
        <f>+B84-(((B80+B81+B78)*B70)-B79)</f>
        <v>110486232.53863904</v>
      </c>
      <c r="C75" s="1">
        <f aca="true" t="shared" si="13" ref="C75:K75">+C84-(((C80+C81+C78)*C70)-C79)</f>
        <v>137930596.91373348</v>
      </c>
      <c r="D75" s="1">
        <f t="shared" si="13"/>
        <v>178447125.87798724</v>
      </c>
      <c r="E75" s="1">
        <f t="shared" si="13"/>
        <v>-19204.92538714409</v>
      </c>
      <c r="F75" s="1">
        <f t="shared" si="13"/>
        <v>-59994.79253460467</v>
      </c>
      <c r="G75" s="1">
        <f t="shared" si="13"/>
        <v>-59994.79253460467</v>
      </c>
      <c r="H75" s="1">
        <f t="shared" si="13"/>
        <v>249474455.60608715</v>
      </c>
      <c r="I75" s="1">
        <f t="shared" si="13"/>
        <v>-3811899.1136912704</v>
      </c>
      <c r="J75" s="1">
        <f t="shared" si="13"/>
        <v>-25677455.32494396</v>
      </c>
      <c r="K75" s="1">
        <f t="shared" si="13"/>
        <v>-48226665.16387847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190336696</v>
      </c>
      <c r="C77" s="3">
        <v>216507855</v>
      </c>
      <c r="D77" s="3">
        <v>261139162</v>
      </c>
      <c r="E77" s="3">
        <v>234912354</v>
      </c>
      <c r="F77" s="3">
        <v>246408617</v>
      </c>
      <c r="G77" s="3">
        <v>246408617</v>
      </c>
      <c r="H77" s="3">
        <v>244848374</v>
      </c>
      <c r="I77" s="3">
        <v>260280500</v>
      </c>
      <c r="J77" s="3">
        <v>268798000</v>
      </c>
      <c r="K77" s="3">
        <v>281597200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150261504</v>
      </c>
      <c r="C79" s="3">
        <v>176119897</v>
      </c>
      <c r="D79" s="3">
        <v>212496206</v>
      </c>
      <c r="E79" s="3">
        <v>97639624</v>
      </c>
      <c r="F79" s="3">
        <v>113552348</v>
      </c>
      <c r="G79" s="3">
        <v>113552348</v>
      </c>
      <c r="H79" s="3">
        <v>283224022</v>
      </c>
      <c r="I79" s="3">
        <v>125542818</v>
      </c>
      <c r="J79" s="3">
        <v>110600000</v>
      </c>
      <c r="K79" s="3">
        <v>96500000</v>
      </c>
    </row>
    <row r="80" spans="1:11" ht="12.75" hidden="1">
      <c r="A80" s="2" t="s">
        <v>67</v>
      </c>
      <c r="B80" s="3">
        <v>23647617</v>
      </c>
      <c r="C80" s="3">
        <v>28325503</v>
      </c>
      <c r="D80" s="3">
        <v>37276663</v>
      </c>
      <c r="E80" s="3">
        <v>115998479</v>
      </c>
      <c r="F80" s="3">
        <v>141003939</v>
      </c>
      <c r="G80" s="3">
        <v>141003939</v>
      </c>
      <c r="H80" s="3">
        <v>41692978</v>
      </c>
      <c r="I80" s="3">
        <v>164868840</v>
      </c>
      <c r="J80" s="3">
        <v>174760970</v>
      </c>
      <c r="K80" s="3">
        <v>185246629</v>
      </c>
    </row>
    <row r="81" spans="1:11" ht="12.75" hidden="1">
      <c r="A81" s="2" t="s">
        <v>68</v>
      </c>
      <c r="B81" s="3">
        <v>28259706</v>
      </c>
      <c r="C81" s="3">
        <v>17859899</v>
      </c>
      <c r="D81" s="3">
        <v>5319025</v>
      </c>
      <c r="E81" s="3">
        <v>14253837</v>
      </c>
      <c r="F81" s="3">
        <v>14253837</v>
      </c>
      <c r="G81" s="3">
        <v>14253837</v>
      </c>
      <c r="H81" s="3">
        <v>9743177</v>
      </c>
      <c r="I81" s="3">
        <v>5500000</v>
      </c>
      <c r="J81" s="3">
        <v>5400000</v>
      </c>
      <c r="K81" s="3">
        <v>5300000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145850206</v>
      </c>
      <c r="C83" s="3">
        <v>179023741</v>
      </c>
      <c r="D83" s="3">
        <v>208742919</v>
      </c>
      <c r="E83" s="3">
        <v>176129424</v>
      </c>
      <c r="F83" s="3">
        <v>180313418</v>
      </c>
      <c r="G83" s="3">
        <v>180313418</v>
      </c>
      <c r="H83" s="3">
        <v>160655991</v>
      </c>
      <c r="I83" s="3">
        <v>197621293</v>
      </c>
      <c r="J83" s="3">
        <v>203324324</v>
      </c>
      <c r="K83" s="3">
        <v>213882680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30129148</v>
      </c>
      <c r="C5" s="6">
        <v>33059783</v>
      </c>
      <c r="D5" s="23">
        <v>36068131</v>
      </c>
      <c r="E5" s="24">
        <v>45080541</v>
      </c>
      <c r="F5" s="6">
        <v>45080541</v>
      </c>
      <c r="G5" s="25">
        <v>45080541</v>
      </c>
      <c r="H5" s="26">
        <v>36513942</v>
      </c>
      <c r="I5" s="24">
        <v>47920615</v>
      </c>
      <c r="J5" s="6">
        <v>50987534</v>
      </c>
      <c r="K5" s="25">
        <v>54301724</v>
      </c>
    </row>
    <row r="6" spans="1:11" ht="13.5">
      <c r="A6" s="22" t="s">
        <v>18</v>
      </c>
      <c r="B6" s="6">
        <v>93140227</v>
      </c>
      <c r="C6" s="6">
        <v>91288738</v>
      </c>
      <c r="D6" s="23">
        <v>95102776</v>
      </c>
      <c r="E6" s="24">
        <v>107655891</v>
      </c>
      <c r="F6" s="6">
        <v>107655891</v>
      </c>
      <c r="G6" s="25">
        <v>107655891</v>
      </c>
      <c r="H6" s="26">
        <v>94171845</v>
      </c>
      <c r="I6" s="24">
        <v>114728211</v>
      </c>
      <c r="J6" s="6">
        <v>122323273</v>
      </c>
      <c r="K6" s="25">
        <v>126146590</v>
      </c>
    </row>
    <row r="7" spans="1:11" ht="13.5">
      <c r="A7" s="22" t="s">
        <v>19</v>
      </c>
      <c r="B7" s="6">
        <v>3097181</v>
      </c>
      <c r="C7" s="6">
        <v>5633780</v>
      </c>
      <c r="D7" s="23">
        <v>5342507</v>
      </c>
      <c r="E7" s="24">
        <v>4240652</v>
      </c>
      <c r="F7" s="6">
        <v>4240652</v>
      </c>
      <c r="G7" s="25">
        <v>4240652</v>
      </c>
      <c r="H7" s="26">
        <v>0</v>
      </c>
      <c r="I7" s="24">
        <v>4473888</v>
      </c>
      <c r="J7" s="6">
        <v>4719952</v>
      </c>
      <c r="K7" s="25">
        <v>4979549</v>
      </c>
    </row>
    <row r="8" spans="1:11" ht="13.5">
      <c r="A8" s="22" t="s">
        <v>20</v>
      </c>
      <c r="B8" s="6">
        <v>112941530</v>
      </c>
      <c r="C8" s="6">
        <v>96272053</v>
      </c>
      <c r="D8" s="23">
        <v>95291117</v>
      </c>
      <c r="E8" s="24">
        <v>101168000</v>
      </c>
      <c r="F8" s="6">
        <v>101168000</v>
      </c>
      <c r="G8" s="25">
        <v>101168000</v>
      </c>
      <c r="H8" s="26">
        <v>99770829</v>
      </c>
      <c r="I8" s="24">
        <v>110597000</v>
      </c>
      <c r="J8" s="6">
        <v>161372000</v>
      </c>
      <c r="K8" s="25">
        <v>130116998</v>
      </c>
    </row>
    <row r="9" spans="1:11" ht="13.5">
      <c r="A9" s="22" t="s">
        <v>21</v>
      </c>
      <c r="B9" s="6">
        <v>23512421</v>
      </c>
      <c r="C9" s="6">
        <v>31923886</v>
      </c>
      <c r="D9" s="23">
        <v>47274877</v>
      </c>
      <c r="E9" s="24">
        <v>38605097</v>
      </c>
      <c r="F9" s="6">
        <v>38605097</v>
      </c>
      <c r="G9" s="25">
        <v>38605097</v>
      </c>
      <c r="H9" s="26">
        <v>55203381</v>
      </c>
      <c r="I9" s="24">
        <v>42503519</v>
      </c>
      <c r="J9" s="6">
        <v>45170117</v>
      </c>
      <c r="K9" s="25">
        <v>48035121</v>
      </c>
    </row>
    <row r="10" spans="1:11" ht="25.5">
      <c r="A10" s="27" t="s">
        <v>93</v>
      </c>
      <c r="B10" s="28">
        <f>SUM(B5:B9)</f>
        <v>262820507</v>
      </c>
      <c r="C10" s="29">
        <f aca="true" t="shared" si="0" ref="C10:K10">SUM(C5:C9)</f>
        <v>258178240</v>
      </c>
      <c r="D10" s="30">
        <f t="shared" si="0"/>
        <v>279079408</v>
      </c>
      <c r="E10" s="28">
        <f t="shared" si="0"/>
        <v>296750181</v>
      </c>
      <c r="F10" s="29">
        <f t="shared" si="0"/>
        <v>296750181</v>
      </c>
      <c r="G10" s="31">
        <f t="shared" si="0"/>
        <v>296750181</v>
      </c>
      <c r="H10" s="32">
        <f t="shared" si="0"/>
        <v>285659997</v>
      </c>
      <c r="I10" s="28">
        <f t="shared" si="0"/>
        <v>320223233</v>
      </c>
      <c r="J10" s="29">
        <f t="shared" si="0"/>
        <v>384572876</v>
      </c>
      <c r="K10" s="31">
        <f t="shared" si="0"/>
        <v>363579982</v>
      </c>
    </row>
    <row r="11" spans="1:11" ht="13.5">
      <c r="A11" s="22" t="s">
        <v>22</v>
      </c>
      <c r="B11" s="6">
        <v>71039936</v>
      </c>
      <c r="C11" s="6">
        <v>67111820</v>
      </c>
      <c r="D11" s="23">
        <v>69387110</v>
      </c>
      <c r="E11" s="24">
        <v>88298688</v>
      </c>
      <c r="F11" s="6">
        <v>88298688</v>
      </c>
      <c r="G11" s="25">
        <v>88298688</v>
      </c>
      <c r="H11" s="26">
        <v>73191440</v>
      </c>
      <c r="I11" s="24">
        <v>94656190</v>
      </c>
      <c r="J11" s="6">
        <v>101471436</v>
      </c>
      <c r="K11" s="25">
        <v>108777379</v>
      </c>
    </row>
    <row r="12" spans="1:11" ht="13.5">
      <c r="A12" s="22" t="s">
        <v>23</v>
      </c>
      <c r="B12" s="6">
        <v>6981942</v>
      </c>
      <c r="C12" s="6">
        <v>7464421</v>
      </c>
      <c r="D12" s="23">
        <v>7584314</v>
      </c>
      <c r="E12" s="24">
        <v>8192726</v>
      </c>
      <c r="F12" s="6">
        <v>8192726</v>
      </c>
      <c r="G12" s="25">
        <v>8192726</v>
      </c>
      <c r="H12" s="26">
        <v>8358196</v>
      </c>
      <c r="I12" s="24">
        <v>9055515</v>
      </c>
      <c r="J12" s="6">
        <v>9761845</v>
      </c>
      <c r="K12" s="25">
        <v>10523269</v>
      </c>
    </row>
    <row r="13" spans="1:11" ht="13.5">
      <c r="A13" s="22" t="s">
        <v>94</v>
      </c>
      <c r="B13" s="6">
        <v>33946501</v>
      </c>
      <c r="C13" s="6">
        <v>28701181</v>
      </c>
      <c r="D13" s="23">
        <v>26640831</v>
      </c>
      <c r="E13" s="24">
        <v>37214094</v>
      </c>
      <c r="F13" s="6">
        <v>37214094</v>
      </c>
      <c r="G13" s="25">
        <v>37214094</v>
      </c>
      <c r="H13" s="26">
        <v>31211752</v>
      </c>
      <c r="I13" s="24">
        <v>41000000</v>
      </c>
      <c r="J13" s="6">
        <v>41000000</v>
      </c>
      <c r="K13" s="25">
        <v>41000000</v>
      </c>
    </row>
    <row r="14" spans="1:11" ht="13.5">
      <c r="A14" s="22" t="s">
        <v>24</v>
      </c>
      <c r="B14" s="6">
        <v>344891</v>
      </c>
      <c r="C14" s="6">
        <v>398000</v>
      </c>
      <c r="D14" s="23">
        <v>2613757</v>
      </c>
      <c r="E14" s="24">
        <v>0</v>
      </c>
      <c r="F14" s="6">
        <v>0</v>
      </c>
      <c r="G14" s="25">
        <v>0</v>
      </c>
      <c r="H14" s="26">
        <v>3563869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58895844</v>
      </c>
      <c r="C15" s="6">
        <v>79099499</v>
      </c>
      <c r="D15" s="23">
        <v>70610372</v>
      </c>
      <c r="E15" s="24">
        <v>78811317</v>
      </c>
      <c r="F15" s="6">
        <v>78811317</v>
      </c>
      <c r="G15" s="25">
        <v>78811317</v>
      </c>
      <c r="H15" s="26">
        <v>65693129</v>
      </c>
      <c r="I15" s="24">
        <v>84057362</v>
      </c>
      <c r="J15" s="6">
        <v>89662946</v>
      </c>
      <c r="K15" s="25">
        <v>95677548</v>
      </c>
    </row>
    <row r="16" spans="1:11" ht="13.5">
      <c r="A16" s="33" t="s">
        <v>26</v>
      </c>
      <c r="B16" s="6">
        <v>0</v>
      </c>
      <c r="C16" s="6">
        <v>1633991</v>
      </c>
      <c r="D16" s="23">
        <v>3950375</v>
      </c>
      <c r="E16" s="24">
        <v>6334148</v>
      </c>
      <c r="F16" s="6">
        <v>6334148</v>
      </c>
      <c r="G16" s="25">
        <v>6334148</v>
      </c>
      <c r="H16" s="26">
        <v>0</v>
      </c>
      <c r="I16" s="24">
        <v>6733199</v>
      </c>
      <c r="J16" s="6">
        <v>7164124</v>
      </c>
      <c r="K16" s="25">
        <v>7629792</v>
      </c>
    </row>
    <row r="17" spans="1:11" ht="13.5">
      <c r="A17" s="22" t="s">
        <v>27</v>
      </c>
      <c r="B17" s="6">
        <v>169268839</v>
      </c>
      <c r="C17" s="6">
        <v>69372296</v>
      </c>
      <c r="D17" s="23">
        <v>96667322</v>
      </c>
      <c r="E17" s="24">
        <v>88272367</v>
      </c>
      <c r="F17" s="6">
        <v>88272367</v>
      </c>
      <c r="G17" s="25">
        <v>88272367</v>
      </c>
      <c r="H17" s="26">
        <v>148243241</v>
      </c>
      <c r="I17" s="24">
        <v>124492946</v>
      </c>
      <c r="J17" s="6">
        <v>94090180</v>
      </c>
      <c r="K17" s="25">
        <v>95201041</v>
      </c>
    </row>
    <row r="18" spans="1:11" ht="13.5">
      <c r="A18" s="34" t="s">
        <v>28</v>
      </c>
      <c r="B18" s="35">
        <f>SUM(B11:B17)</f>
        <v>340477953</v>
      </c>
      <c r="C18" s="36">
        <f aca="true" t="shared" si="1" ref="C18:K18">SUM(C11:C17)</f>
        <v>253781208</v>
      </c>
      <c r="D18" s="37">
        <f t="shared" si="1"/>
        <v>277454081</v>
      </c>
      <c r="E18" s="35">
        <f t="shared" si="1"/>
        <v>307123340</v>
      </c>
      <c r="F18" s="36">
        <f t="shared" si="1"/>
        <v>307123340</v>
      </c>
      <c r="G18" s="38">
        <f t="shared" si="1"/>
        <v>307123340</v>
      </c>
      <c r="H18" s="39">
        <f t="shared" si="1"/>
        <v>330261627</v>
      </c>
      <c r="I18" s="35">
        <f t="shared" si="1"/>
        <v>359995212</v>
      </c>
      <c r="J18" s="36">
        <f t="shared" si="1"/>
        <v>343150531</v>
      </c>
      <c r="K18" s="38">
        <f t="shared" si="1"/>
        <v>358809029</v>
      </c>
    </row>
    <row r="19" spans="1:11" ht="13.5">
      <c r="A19" s="34" t="s">
        <v>29</v>
      </c>
      <c r="B19" s="40">
        <f>+B10-B18</f>
        <v>-77657446</v>
      </c>
      <c r="C19" s="41">
        <f aca="true" t="shared" si="2" ref="C19:K19">+C10-C18</f>
        <v>4397032</v>
      </c>
      <c r="D19" s="42">
        <f t="shared" si="2"/>
        <v>1625327</v>
      </c>
      <c r="E19" s="40">
        <f t="shared" si="2"/>
        <v>-10373159</v>
      </c>
      <c r="F19" s="41">
        <f t="shared" si="2"/>
        <v>-10373159</v>
      </c>
      <c r="G19" s="43">
        <f t="shared" si="2"/>
        <v>-10373159</v>
      </c>
      <c r="H19" s="44">
        <f t="shared" si="2"/>
        <v>-44601630</v>
      </c>
      <c r="I19" s="40">
        <f t="shared" si="2"/>
        <v>-39771979</v>
      </c>
      <c r="J19" s="41">
        <f t="shared" si="2"/>
        <v>41422345</v>
      </c>
      <c r="K19" s="43">
        <f t="shared" si="2"/>
        <v>4770953</v>
      </c>
    </row>
    <row r="20" spans="1:11" ht="13.5">
      <c r="A20" s="22" t="s">
        <v>30</v>
      </c>
      <c r="B20" s="24">
        <v>0</v>
      </c>
      <c r="C20" s="6">
        <v>32836727</v>
      </c>
      <c r="D20" s="23">
        <v>32086047</v>
      </c>
      <c r="E20" s="24">
        <v>44930000</v>
      </c>
      <c r="F20" s="6">
        <v>44930000</v>
      </c>
      <c r="G20" s="25">
        <v>44930000</v>
      </c>
      <c r="H20" s="26">
        <v>46327000</v>
      </c>
      <c r="I20" s="24">
        <v>68331000</v>
      </c>
      <c r="J20" s="6">
        <v>107624000</v>
      </c>
      <c r="K20" s="25">
        <v>316770000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-77657446</v>
      </c>
      <c r="C22" s="52">
        <f aca="true" t="shared" si="3" ref="C22:K22">SUM(C19:C21)</f>
        <v>37233759</v>
      </c>
      <c r="D22" s="53">
        <f t="shared" si="3"/>
        <v>33711374</v>
      </c>
      <c r="E22" s="51">
        <f t="shared" si="3"/>
        <v>34556841</v>
      </c>
      <c r="F22" s="52">
        <f t="shared" si="3"/>
        <v>34556841</v>
      </c>
      <c r="G22" s="54">
        <f t="shared" si="3"/>
        <v>34556841</v>
      </c>
      <c r="H22" s="55">
        <f t="shared" si="3"/>
        <v>1725370</v>
      </c>
      <c r="I22" s="51">
        <f t="shared" si="3"/>
        <v>28559021</v>
      </c>
      <c r="J22" s="52">
        <f t="shared" si="3"/>
        <v>149046345</v>
      </c>
      <c r="K22" s="54">
        <f t="shared" si="3"/>
        <v>321540953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-77657446</v>
      </c>
      <c r="C24" s="41">
        <f aca="true" t="shared" si="4" ref="C24:K24">SUM(C22:C23)</f>
        <v>37233759</v>
      </c>
      <c r="D24" s="42">
        <f t="shared" si="4"/>
        <v>33711374</v>
      </c>
      <c r="E24" s="40">
        <f t="shared" si="4"/>
        <v>34556841</v>
      </c>
      <c r="F24" s="41">
        <f t="shared" si="4"/>
        <v>34556841</v>
      </c>
      <c r="G24" s="43">
        <f t="shared" si="4"/>
        <v>34556841</v>
      </c>
      <c r="H24" s="44">
        <f t="shared" si="4"/>
        <v>1725370</v>
      </c>
      <c r="I24" s="40">
        <f t="shared" si="4"/>
        <v>28559021</v>
      </c>
      <c r="J24" s="41">
        <f t="shared" si="4"/>
        <v>149046345</v>
      </c>
      <c r="K24" s="43">
        <f t="shared" si="4"/>
        <v>321540953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33676977</v>
      </c>
      <c r="C27" s="7">
        <v>44639860</v>
      </c>
      <c r="D27" s="64">
        <v>36252518</v>
      </c>
      <c r="E27" s="65">
        <v>48930000</v>
      </c>
      <c r="F27" s="7">
        <v>53337812</v>
      </c>
      <c r="G27" s="66">
        <v>53337812</v>
      </c>
      <c r="H27" s="67">
        <v>46713011</v>
      </c>
      <c r="I27" s="65">
        <v>84431000</v>
      </c>
      <c r="J27" s="7">
        <v>81133000</v>
      </c>
      <c r="K27" s="66">
        <v>86198000</v>
      </c>
    </row>
    <row r="28" spans="1:11" ht="13.5">
      <c r="A28" s="68" t="s">
        <v>30</v>
      </c>
      <c r="B28" s="6">
        <v>32951292</v>
      </c>
      <c r="C28" s="6">
        <v>38039860</v>
      </c>
      <c r="D28" s="23">
        <v>23212585</v>
      </c>
      <c r="E28" s="24">
        <v>44930000</v>
      </c>
      <c r="F28" s="6">
        <v>48930000</v>
      </c>
      <c r="G28" s="25">
        <v>48930000</v>
      </c>
      <c r="H28" s="26">
        <v>42394683</v>
      </c>
      <c r="I28" s="24">
        <v>68331000</v>
      </c>
      <c r="J28" s="6">
        <v>76533000</v>
      </c>
      <c r="K28" s="25">
        <v>80098000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725685</v>
      </c>
      <c r="C31" s="6">
        <v>6600000</v>
      </c>
      <c r="D31" s="23">
        <v>13039933</v>
      </c>
      <c r="E31" s="24">
        <v>4000000</v>
      </c>
      <c r="F31" s="6">
        <v>4407812</v>
      </c>
      <c r="G31" s="25">
        <v>4407812</v>
      </c>
      <c r="H31" s="26">
        <v>4318328</v>
      </c>
      <c r="I31" s="24">
        <v>16100000</v>
      </c>
      <c r="J31" s="6">
        <v>4600000</v>
      </c>
      <c r="K31" s="25">
        <v>6100000</v>
      </c>
    </row>
    <row r="32" spans="1:11" ht="13.5">
      <c r="A32" s="34" t="s">
        <v>36</v>
      </c>
      <c r="B32" s="7">
        <f>SUM(B28:B31)</f>
        <v>33676977</v>
      </c>
      <c r="C32" s="7">
        <f aca="true" t="shared" si="5" ref="C32:K32">SUM(C28:C31)</f>
        <v>44639860</v>
      </c>
      <c r="D32" s="64">
        <f t="shared" si="5"/>
        <v>36252518</v>
      </c>
      <c r="E32" s="65">
        <f t="shared" si="5"/>
        <v>48930000</v>
      </c>
      <c r="F32" s="7">
        <f t="shared" si="5"/>
        <v>53337812</v>
      </c>
      <c r="G32" s="66">
        <f t="shared" si="5"/>
        <v>53337812</v>
      </c>
      <c r="H32" s="67">
        <f t="shared" si="5"/>
        <v>46713011</v>
      </c>
      <c r="I32" s="65">
        <f t="shared" si="5"/>
        <v>84431000</v>
      </c>
      <c r="J32" s="7">
        <f t="shared" si="5"/>
        <v>81133000</v>
      </c>
      <c r="K32" s="66">
        <f t="shared" si="5"/>
        <v>86198000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103456831</v>
      </c>
      <c r="C35" s="6">
        <v>166408555</v>
      </c>
      <c r="D35" s="23">
        <v>182511565</v>
      </c>
      <c r="E35" s="24">
        <v>114328708</v>
      </c>
      <c r="F35" s="6">
        <v>114328708</v>
      </c>
      <c r="G35" s="25">
        <v>114328708</v>
      </c>
      <c r="H35" s="26">
        <v>185787992</v>
      </c>
      <c r="I35" s="24">
        <v>121531417</v>
      </c>
      <c r="J35" s="6">
        <v>129309427</v>
      </c>
      <c r="K35" s="25">
        <v>137714540</v>
      </c>
    </row>
    <row r="36" spans="1:11" ht="13.5">
      <c r="A36" s="22" t="s">
        <v>39</v>
      </c>
      <c r="B36" s="6">
        <v>718136431</v>
      </c>
      <c r="C36" s="6">
        <v>703701408</v>
      </c>
      <c r="D36" s="23">
        <v>713420326</v>
      </c>
      <c r="E36" s="24">
        <v>838464032</v>
      </c>
      <c r="F36" s="6">
        <v>838464032</v>
      </c>
      <c r="G36" s="25">
        <v>838464032</v>
      </c>
      <c r="H36" s="26">
        <v>724331399</v>
      </c>
      <c r="I36" s="24">
        <v>891287266</v>
      </c>
      <c r="J36" s="6">
        <v>948329652</v>
      </c>
      <c r="K36" s="25">
        <v>1009971078</v>
      </c>
    </row>
    <row r="37" spans="1:11" ht="13.5">
      <c r="A37" s="22" t="s">
        <v>40</v>
      </c>
      <c r="B37" s="6">
        <v>44377558</v>
      </c>
      <c r="C37" s="6">
        <v>51562908</v>
      </c>
      <c r="D37" s="23">
        <v>46056731</v>
      </c>
      <c r="E37" s="24">
        <v>38100426</v>
      </c>
      <c r="F37" s="6">
        <v>38100426</v>
      </c>
      <c r="G37" s="25">
        <v>38100426</v>
      </c>
      <c r="H37" s="26">
        <v>52141891</v>
      </c>
      <c r="I37" s="24">
        <v>40500753</v>
      </c>
      <c r="J37" s="6">
        <v>43092802</v>
      </c>
      <c r="K37" s="25">
        <v>45893832</v>
      </c>
    </row>
    <row r="38" spans="1:11" ht="13.5">
      <c r="A38" s="22" t="s">
        <v>41</v>
      </c>
      <c r="B38" s="6">
        <v>115390692</v>
      </c>
      <c r="C38" s="6">
        <v>127063020</v>
      </c>
      <c r="D38" s="23">
        <v>124679757</v>
      </c>
      <c r="E38" s="24">
        <v>121226000</v>
      </c>
      <c r="F38" s="6">
        <v>121226000</v>
      </c>
      <c r="G38" s="25">
        <v>121226000</v>
      </c>
      <c r="H38" s="26">
        <v>131056730</v>
      </c>
      <c r="I38" s="24">
        <v>128863238</v>
      </c>
      <c r="J38" s="6">
        <v>137110485</v>
      </c>
      <c r="K38" s="25">
        <v>146022667</v>
      </c>
    </row>
    <row r="39" spans="1:11" ht="13.5">
      <c r="A39" s="22" t="s">
        <v>42</v>
      </c>
      <c r="B39" s="6">
        <v>661825012</v>
      </c>
      <c r="C39" s="6">
        <v>691484035</v>
      </c>
      <c r="D39" s="23">
        <v>725195403</v>
      </c>
      <c r="E39" s="24">
        <v>793466314</v>
      </c>
      <c r="F39" s="6">
        <v>793466314</v>
      </c>
      <c r="G39" s="25">
        <v>793466314</v>
      </c>
      <c r="H39" s="26">
        <v>726920770</v>
      </c>
      <c r="I39" s="24">
        <v>843454692</v>
      </c>
      <c r="J39" s="6">
        <v>897435792</v>
      </c>
      <c r="K39" s="25">
        <v>955769119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7063649</v>
      </c>
      <c r="C42" s="6">
        <v>55830997</v>
      </c>
      <c r="D42" s="23">
        <v>40006423</v>
      </c>
      <c r="E42" s="24">
        <v>45085032</v>
      </c>
      <c r="F42" s="6">
        <v>45085032</v>
      </c>
      <c r="G42" s="25">
        <v>45085032</v>
      </c>
      <c r="H42" s="26">
        <v>66189407</v>
      </c>
      <c r="I42" s="24">
        <v>58388184</v>
      </c>
      <c r="J42" s="6">
        <v>57055725</v>
      </c>
      <c r="K42" s="25">
        <v>28561821</v>
      </c>
    </row>
    <row r="43" spans="1:11" ht="13.5">
      <c r="A43" s="22" t="s">
        <v>45</v>
      </c>
      <c r="B43" s="6">
        <v>1807306</v>
      </c>
      <c r="C43" s="6">
        <v>-28343980</v>
      </c>
      <c r="D43" s="23">
        <v>-36521459</v>
      </c>
      <c r="E43" s="24">
        <v>-44930000</v>
      </c>
      <c r="F43" s="6">
        <v>-44930000</v>
      </c>
      <c r="G43" s="25">
        <v>-44930000</v>
      </c>
      <c r="H43" s="26">
        <v>-57950909</v>
      </c>
      <c r="I43" s="24">
        <v>-82830996</v>
      </c>
      <c r="J43" s="6">
        <v>-58730772</v>
      </c>
      <c r="K43" s="25">
        <v>-62548272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58813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55468791</v>
      </c>
      <c r="C45" s="7">
        <v>82886810</v>
      </c>
      <c r="D45" s="64">
        <v>86371774</v>
      </c>
      <c r="E45" s="65">
        <v>83041842</v>
      </c>
      <c r="F45" s="7">
        <v>83041842</v>
      </c>
      <c r="G45" s="66">
        <v>83041842</v>
      </c>
      <c r="H45" s="67">
        <v>94669084</v>
      </c>
      <c r="I45" s="65">
        <v>67370383</v>
      </c>
      <c r="J45" s="7">
        <v>65695336</v>
      </c>
      <c r="K45" s="66">
        <v>31708885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56116281</v>
      </c>
      <c r="C48" s="6">
        <v>83626107</v>
      </c>
      <c r="D48" s="23">
        <v>87078973</v>
      </c>
      <c r="E48" s="24">
        <v>52000772</v>
      </c>
      <c r="F48" s="6">
        <v>52000772</v>
      </c>
      <c r="G48" s="25">
        <v>52000772</v>
      </c>
      <c r="H48" s="26">
        <v>95410141</v>
      </c>
      <c r="I48" s="24">
        <v>55276821</v>
      </c>
      <c r="J48" s="6">
        <v>58814537</v>
      </c>
      <c r="K48" s="25">
        <v>62637482</v>
      </c>
    </row>
    <row r="49" spans="1:11" ht="13.5">
      <c r="A49" s="22" t="s">
        <v>50</v>
      </c>
      <c r="B49" s="6">
        <f>+B75</f>
        <v>10900199.988237098</v>
      </c>
      <c r="C49" s="6">
        <f aca="true" t="shared" si="6" ref="C49:K49">+C75</f>
        <v>-7962989.827073194</v>
      </c>
      <c r="D49" s="23">
        <f t="shared" si="6"/>
        <v>-14231310.750459798</v>
      </c>
      <c r="E49" s="24">
        <f t="shared" si="6"/>
        <v>-16331518.879678234</v>
      </c>
      <c r="F49" s="6">
        <f t="shared" si="6"/>
        <v>-16331518.879678234</v>
      </c>
      <c r="G49" s="25">
        <f t="shared" si="6"/>
        <v>-16331518.879678234</v>
      </c>
      <c r="H49" s="26">
        <f t="shared" si="6"/>
        <v>-20490499.802421376</v>
      </c>
      <c r="I49" s="24">
        <f t="shared" si="6"/>
        <v>-30717788.811347336</v>
      </c>
      <c r="J49" s="6">
        <f t="shared" si="6"/>
        <v>-32714551.77038881</v>
      </c>
      <c r="K49" s="25">
        <f t="shared" si="6"/>
        <v>-34536962.16948855</v>
      </c>
    </row>
    <row r="50" spans="1:11" ht="13.5">
      <c r="A50" s="34" t="s">
        <v>51</v>
      </c>
      <c r="B50" s="7">
        <f>+B48-B49</f>
        <v>45216081.0117629</v>
      </c>
      <c r="C50" s="7">
        <f aca="true" t="shared" si="7" ref="C50:K50">+C48-C49</f>
        <v>91589096.82707319</v>
      </c>
      <c r="D50" s="64">
        <f t="shared" si="7"/>
        <v>101310283.75045979</v>
      </c>
      <c r="E50" s="65">
        <f t="shared" si="7"/>
        <v>68332290.87967823</v>
      </c>
      <c r="F50" s="7">
        <f t="shared" si="7"/>
        <v>68332290.87967823</v>
      </c>
      <c r="G50" s="66">
        <f t="shared" si="7"/>
        <v>68332290.87967823</v>
      </c>
      <c r="H50" s="67">
        <f t="shared" si="7"/>
        <v>115900640.80242138</v>
      </c>
      <c r="I50" s="65">
        <f t="shared" si="7"/>
        <v>85994609.81134734</v>
      </c>
      <c r="J50" s="7">
        <f t="shared" si="7"/>
        <v>91529088.77038881</v>
      </c>
      <c r="K50" s="66">
        <f t="shared" si="7"/>
        <v>97174444.16948855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717876234</v>
      </c>
      <c r="C53" s="6">
        <v>825901535</v>
      </c>
      <c r="D53" s="23">
        <v>726460259</v>
      </c>
      <c r="E53" s="24">
        <v>904985904</v>
      </c>
      <c r="F53" s="6">
        <v>958323714</v>
      </c>
      <c r="G53" s="25">
        <v>958323714</v>
      </c>
      <c r="H53" s="26">
        <v>771044410</v>
      </c>
      <c r="I53" s="24">
        <v>962000016</v>
      </c>
      <c r="J53" s="6">
        <v>1023568017</v>
      </c>
      <c r="K53" s="25">
        <v>1090099937</v>
      </c>
    </row>
    <row r="54" spans="1:11" ht="13.5">
      <c r="A54" s="22" t="s">
        <v>94</v>
      </c>
      <c r="B54" s="6">
        <v>33946501</v>
      </c>
      <c r="C54" s="6">
        <v>28701181</v>
      </c>
      <c r="D54" s="23">
        <v>26640831</v>
      </c>
      <c r="E54" s="24">
        <v>37214094</v>
      </c>
      <c r="F54" s="6">
        <v>37214094</v>
      </c>
      <c r="G54" s="25">
        <v>37214094</v>
      </c>
      <c r="H54" s="26">
        <v>31211752</v>
      </c>
      <c r="I54" s="24">
        <v>41000000</v>
      </c>
      <c r="J54" s="6">
        <v>41000000</v>
      </c>
      <c r="K54" s="25">
        <v>41000000</v>
      </c>
    </row>
    <row r="55" spans="1:11" ht="13.5">
      <c r="A55" s="22" t="s">
        <v>54</v>
      </c>
      <c r="B55" s="6">
        <v>0</v>
      </c>
      <c r="C55" s="6">
        <v>0</v>
      </c>
      <c r="D55" s="23">
        <v>13039933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10049953</v>
      </c>
      <c r="C56" s="6">
        <v>14633802</v>
      </c>
      <c r="D56" s="23">
        <v>0</v>
      </c>
      <c r="E56" s="24">
        <v>17591870</v>
      </c>
      <c r="F56" s="6">
        <v>0</v>
      </c>
      <c r="G56" s="25">
        <v>0</v>
      </c>
      <c r="H56" s="26">
        <v>0</v>
      </c>
      <c r="I56" s="24">
        <v>18247094</v>
      </c>
      <c r="J56" s="6">
        <v>19414908</v>
      </c>
      <c r="K56" s="25">
        <v>20676877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1984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654</v>
      </c>
      <c r="C64" s="92">
        <v>7533</v>
      </c>
      <c r="D64" s="93">
        <v>0</v>
      </c>
      <c r="E64" s="91">
        <v>701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7538</v>
      </c>
      <c r="C65" s="92">
        <v>7538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0.5884575291611774</v>
      </c>
      <c r="C70" s="5">
        <f aca="true" t="shared" si="8" ref="C70:K70">IF(ISERROR(C71/C72),0,(C71/C72))</f>
        <v>0.6880204641629408</v>
      </c>
      <c r="D70" s="5">
        <f t="shared" si="8"/>
        <v>0.6526328747559539</v>
      </c>
      <c r="E70" s="5">
        <f t="shared" si="8"/>
        <v>0.5565286456971921</v>
      </c>
      <c r="F70" s="5">
        <f t="shared" si="8"/>
        <v>0.5565286456971921</v>
      </c>
      <c r="G70" s="5">
        <f t="shared" si="8"/>
        <v>0.5565286456971921</v>
      </c>
      <c r="H70" s="5">
        <f t="shared" si="8"/>
        <v>0.7656082628762962</v>
      </c>
      <c r="I70" s="5">
        <f t="shared" si="8"/>
        <v>0.7615865361137875</v>
      </c>
      <c r="J70" s="5">
        <f t="shared" si="8"/>
        <v>0.7620312825999118</v>
      </c>
      <c r="K70" s="5">
        <f t="shared" si="8"/>
        <v>0.757912311718221</v>
      </c>
    </row>
    <row r="71" spans="1:11" ht="12.75" hidden="1">
      <c r="A71" s="1" t="s">
        <v>100</v>
      </c>
      <c r="B71" s="1">
        <f>+B83</f>
        <v>86374853</v>
      </c>
      <c r="C71" s="1">
        <f aca="true" t="shared" si="9" ref="C71:K71">+C83</f>
        <v>107518614</v>
      </c>
      <c r="D71" s="1">
        <f t="shared" si="9"/>
        <v>116459585</v>
      </c>
      <c r="E71" s="1">
        <f t="shared" si="9"/>
        <v>106487042</v>
      </c>
      <c r="F71" s="1">
        <f t="shared" si="9"/>
        <v>106487042</v>
      </c>
      <c r="G71" s="1">
        <f t="shared" si="9"/>
        <v>106487042</v>
      </c>
      <c r="H71" s="1">
        <f t="shared" si="9"/>
        <v>142318283</v>
      </c>
      <c r="I71" s="1">
        <f t="shared" si="9"/>
        <v>155098884</v>
      </c>
      <c r="J71" s="1">
        <f t="shared" si="9"/>
        <v>165277669</v>
      </c>
      <c r="K71" s="1">
        <f t="shared" si="9"/>
        <v>171893023</v>
      </c>
    </row>
    <row r="72" spans="1:11" ht="12.75" hidden="1">
      <c r="A72" s="1" t="s">
        <v>101</v>
      </c>
      <c r="B72" s="1">
        <f>+B77</f>
        <v>146781796</v>
      </c>
      <c r="C72" s="1">
        <f aca="true" t="shared" si="10" ref="C72:K72">+C77</f>
        <v>156272407</v>
      </c>
      <c r="D72" s="1">
        <f t="shared" si="10"/>
        <v>178445784</v>
      </c>
      <c r="E72" s="1">
        <f t="shared" si="10"/>
        <v>191341529</v>
      </c>
      <c r="F72" s="1">
        <f t="shared" si="10"/>
        <v>191341529</v>
      </c>
      <c r="G72" s="1">
        <f t="shared" si="10"/>
        <v>191341529</v>
      </c>
      <c r="H72" s="1">
        <f t="shared" si="10"/>
        <v>185889168</v>
      </c>
      <c r="I72" s="1">
        <f t="shared" si="10"/>
        <v>203652345</v>
      </c>
      <c r="J72" s="1">
        <f t="shared" si="10"/>
        <v>216890924</v>
      </c>
      <c r="K72" s="1">
        <f t="shared" si="10"/>
        <v>226798035</v>
      </c>
    </row>
    <row r="73" spans="1:11" ht="12.75" hidden="1">
      <c r="A73" s="1" t="s">
        <v>102</v>
      </c>
      <c r="B73" s="1">
        <f>+B74</f>
        <v>38936703.16666667</v>
      </c>
      <c r="C73" s="1">
        <f aca="true" t="shared" si="11" ref="C73:K73">+(C78+C80+C81+C82)-(B78+B80+B81+B82)</f>
        <v>36055898</v>
      </c>
      <c r="D73" s="1">
        <f t="shared" si="11"/>
        <v>10941041</v>
      </c>
      <c r="E73" s="1">
        <f t="shared" si="11"/>
        <v>-31458647</v>
      </c>
      <c r="F73" s="1">
        <f>+(F78+F80+F81+F82)-(D78+D80+D81+D82)</f>
        <v>-31458647</v>
      </c>
      <c r="G73" s="1">
        <f>+(G78+G80+G81+G82)-(D78+D80+D81+D82)</f>
        <v>-31458647</v>
      </c>
      <c r="H73" s="1">
        <f>+(H78+H80+H81+H82)-(D78+D80+D81+D82)</f>
        <v>-3156054</v>
      </c>
      <c r="I73" s="1">
        <f>+(I78+I80+I81+I82)-(E78+E80+E81+E82)</f>
        <v>3860577</v>
      </c>
      <c r="J73" s="1">
        <f t="shared" si="11"/>
        <v>4168933</v>
      </c>
      <c r="K73" s="1">
        <f t="shared" si="11"/>
        <v>4505053</v>
      </c>
    </row>
    <row r="74" spans="1:11" ht="12.75" hidden="1">
      <c r="A74" s="1" t="s">
        <v>103</v>
      </c>
      <c r="B74" s="1">
        <f>+TREND(C74:E74)</f>
        <v>38936703.16666667</v>
      </c>
      <c r="C74" s="1">
        <f>+C73</f>
        <v>36055898</v>
      </c>
      <c r="D74" s="1">
        <f aca="true" t="shared" si="12" ref="D74:K74">+D73</f>
        <v>10941041</v>
      </c>
      <c r="E74" s="1">
        <f t="shared" si="12"/>
        <v>-31458647</v>
      </c>
      <c r="F74" s="1">
        <f t="shared" si="12"/>
        <v>-31458647</v>
      </c>
      <c r="G74" s="1">
        <f t="shared" si="12"/>
        <v>-31458647</v>
      </c>
      <c r="H74" s="1">
        <f t="shared" si="12"/>
        <v>-3156054</v>
      </c>
      <c r="I74" s="1">
        <f t="shared" si="12"/>
        <v>3860577</v>
      </c>
      <c r="J74" s="1">
        <f t="shared" si="12"/>
        <v>4168933</v>
      </c>
      <c r="K74" s="1">
        <f t="shared" si="12"/>
        <v>4505053</v>
      </c>
    </row>
    <row r="75" spans="1:11" ht="12.75" hidden="1">
      <c r="A75" s="1" t="s">
        <v>104</v>
      </c>
      <c r="B75" s="1">
        <f>+B84-(((B80+B81+B78)*B70)-B79)</f>
        <v>10900199.988237098</v>
      </c>
      <c r="C75" s="1">
        <f aca="true" t="shared" si="13" ref="C75:K75">+C84-(((C80+C81+C78)*C70)-C79)</f>
        <v>-7962989.827073194</v>
      </c>
      <c r="D75" s="1">
        <f t="shared" si="13"/>
        <v>-14231310.750459798</v>
      </c>
      <c r="E75" s="1">
        <f t="shared" si="13"/>
        <v>-16331518.879678234</v>
      </c>
      <c r="F75" s="1">
        <f t="shared" si="13"/>
        <v>-16331518.879678234</v>
      </c>
      <c r="G75" s="1">
        <f t="shared" si="13"/>
        <v>-16331518.879678234</v>
      </c>
      <c r="H75" s="1">
        <f t="shared" si="13"/>
        <v>-20490499.802421376</v>
      </c>
      <c r="I75" s="1">
        <f t="shared" si="13"/>
        <v>-30717788.811347336</v>
      </c>
      <c r="J75" s="1">
        <f t="shared" si="13"/>
        <v>-32714551.77038881</v>
      </c>
      <c r="K75" s="1">
        <f t="shared" si="13"/>
        <v>-34536962.16948855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146781796</v>
      </c>
      <c r="C77" s="3">
        <v>156272407</v>
      </c>
      <c r="D77" s="3">
        <v>178445784</v>
      </c>
      <c r="E77" s="3">
        <v>191341529</v>
      </c>
      <c r="F77" s="3">
        <v>191341529</v>
      </c>
      <c r="G77" s="3">
        <v>191341529</v>
      </c>
      <c r="H77" s="3">
        <v>185889168</v>
      </c>
      <c r="I77" s="3">
        <v>203652345</v>
      </c>
      <c r="J77" s="3">
        <v>216890924</v>
      </c>
      <c r="K77" s="3">
        <v>226798035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37816664</v>
      </c>
      <c r="C79" s="3">
        <v>48314749</v>
      </c>
      <c r="D79" s="3">
        <v>43774722</v>
      </c>
      <c r="E79" s="3">
        <v>17772000</v>
      </c>
      <c r="F79" s="3">
        <v>17772000</v>
      </c>
      <c r="G79" s="3">
        <v>17772000</v>
      </c>
      <c r="H79" s="3">
        <v>48093908</v>
      </c>
      <c r="I79" s="3">
        <v>18891636</v>
      </c>
      <c r="J79" s="3">
        <v>20100701</v>
      </c>
      <c r="K79" s="3">
        <v>21407246</v>
      </c>
    </row>
    <row r="80" spans="1:11" ht="12.75" hidden="1">
      <c r="A80" s="2" t="s">
        <v>67</v>
      </c>
      <c r="B80" s="3">
        <v>42763286</v>
      </c>
      <c r="C80" s="3">
        <v>78428429</v>
      </c>
      <c r="D80" s="3">
        <v>88880035</v>
      </c>
      <c r="E80" s="3">
        <v>61279000</v>
      </c>
      <c r="F80" s="3">
        <v>61279000</v>
      </c>
      <c r="G80" s="3">
        <v>61279000</v>
      </c>
      <c r="H80" s="3">
        <v>86499899</v>
      </c>
      <c r="I80" s="3">
        <v>65139577</v>
      </c>
      <c r="J80" s="3">
        <v>69308510</v>
      </c>
      <c r="K80" s="3">
        <v>73813563</v>
      </c>
    </row>
    <row r="81" spans="1:11" ht="12.75" hidden="1">
      <c r="A81" s="2" t="s">
        <v>68</v>
      </c>
      <c r="B81" s="3">
        <v>2977422</v>
      </c>
      <c r="C81" s="3">
        <v>3368177</v>
      </c>
      <c r="D81" s="3">
        <v>0</v>
      </c>
      <c r="E81" s="3">
        <v>0</v>
      </c>
      <c r="F81" s="3">
        <v>0</v>
      </c>
      <c r="G81" s="3">
        <v>0</v>
      </c>
      <c r="H81" s="3">
        <v>3081694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3857612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86374853</v>
      </c>
      <c r="C83" s="3">
        <v>107518614</v>
      </c>
      <c r="D83" s="3">
        <v>116459585</v>
      </c>
      <c r="E83" s="3">
        <v>106487042</v>
      </c>
      <c r="F83" s="3">
        <v>106487042</v>
      </c>
      <c r="G83" s="3">
        <v>106487042</v>
      </c>
      <c r="H83" s="3">
        <v>142318283</v>
      </c>
      <c r="I83" s="3">
        <v>155098884</v>
      </c>
      <c r="J83" s="3">
        <v>165277669</v>
      </c>
      <c r="K83" s="3">
        <v>171893023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59192000</v>
      </c>
      <c r="C5" s="6">
        <v>53169130</v>
      </c>
      <c r="D5" s="23">
        <v>51824730</v>
      </c>
      <c r="E5" s="24">
        <v>69655879</v>
      </c>
      <c r="F5" s="6">
        <v>69655879</v>
      </c>
      <c r="G5" s="25">
        <v>69655879</v>
      </c>
      <c r="H5" s="26">
        <v>64082902</v>
      </c>
      <c r="I5" s="24">
        <v>80520000</v>
      </c>
      <c r="J5" s="6">
        <v>86417000</v>
      </c>
      <c r="K5" s="25">
        <v>92746000</v>
      </c>
    </row>
    <row r="6" spans="1:11" ht="13.5">
      <c r="A6" s="22" t="s">
        <v>18</v>
      </c>
      <c r="B6" s="6">
        <v>366793000</v>
      </c>
      <c r="C6" s="6">
        <v>342282968</v>
      </c>
      <c r="D6" s="23">
        <v>357205647</v>
      </c>
      <c r="E6" s="24">
        <v>454934333</v>
      </c>
      <c r="F6" s="6">
        <v>454934333</v>
      </c>
      <c r="G6" s="25">
        <v>454934333</v>
      </c>
      <c r="H6" s="26">
        <v>339308318</v>
      </c>
      <c r="I6" s="24">
        <v>517979000</v>
      </c>
      <c r="J6" s="6">
        <v>551629000</v>
      </c>
      <c r="K6" s="25">
        <v>592647000</v>
      </c>
    </row>
    <row r="7" spans="1:11" ht="13.5">
      <c r="A7" s="22" t="s">
        <v>19</v>
      </c>
      <c r="B7" s="6">
        <v>0</v>
      </c>
      <c r="C7" s="6">
        <v>0</v>
      </c>
      <c r="D7" s="23">
        <v>2238553</v>
      </c>
      <c r="E7" s="24">
        <v>70000</v>
      </c>
      <c r="F7" s="6">
        <v>70000</v>
      </c>
      <c r="G7" s="25">
        <v>70000</v>
      </c>
      <c r="H7" s="26">
        <v>4669117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87568000</v>
      </c>
      <c r="C8" s="6">
        <v>85227739</v>
      </c>
      <c r="D8" s="23">
        <v>88876623</v>
      </c>
      <c r="E8" s="24">
        <v>97112650</v>
      </c>
      <c r="F8" s="6">
        <v>97112650</v>
      </c>
      <c r="G8" s="25">
        <v>97112650</v>
      </c>
      <c r="H8" s="26">
        <v>96661000</v>
      </c>
      <c r="I8" s="24">
        <v>111527700</v>
      </c>
      <c r="J8" s="6">
        <v>121711200</v>
      </c>
      <c r="K8" s="25">
        <v>133458150</v>
      </c>
    </row>
    <row r="9" spans="1:11" ht="13.5">
      <c r="A9" s="22" t="s">
        <v>21</v>
      </c>
      <c r="B9" s="6">
        <v>88169508</v>
      </c>
      <c r="C9" s="6">
        <v>127221524</v>
      </c>
      <c r="D9" s="23">
        <v>71645264</v>
      </c>
      <c r="E9" s="24">
        <v>58176583</v>
      </c>
      <c r="F9" s="6">
        <v>58176583</v>
      </c>
      <c r="G9" s="25">
        <v>58176583</v>
      </c>
      <c r="H9" s="26">
        <v>48891556</v>
      </c>
      <c r="I9" s="24">
        <v>107233000</v>
      </c>
      <c r="J9" s="6">
        <v>89125000</v>
      </c>
      <c r="K9" s="25">
        <v>93497000</v>
      </c>
    </row>
    <row r="10" spans="1:11" ht="25.5">
      <c r="A10" s="27" t="s">
        <v>93</v>
      </c>
      <c r="B10" s="28">
        <f>SUM(B5:B9)</f>
        <v>601722508</v>
      </c>
      <c r="C10" s="29">
        <f aca="true" t="shared" si="0" ref="C10:K10">SUM(C5:C9)</f>
        <v>607901361</v>
      </c>
      <c r="D10" s="30">
        <f t="shared" si="0"/>
        <v>571790817</v>
      </c>
      <c r="E10" s="28">
        <f t="shared" si="0"/>
        <v>679949445</v>
      </c>
      <c r="F10" s="29">
        <f t="shared" si="0"/>
        <v>679949445</v>
      </c>
      <c r="G10" s="31">
        <f t="shared" si="0"/>
        <v>679949445</v>
      </c>
      <c r="H10" s="32">
        <f t="shared" si="0"/>
        <v>553612893</v>
      </c>
      <c r="I10" s="28">
        <f t="shared" si="0"/>
        <v>817259700</v>
      </c>
      <c r="J10" s="29">
        <f t="shared" si="0"/>
        <v>848882200</v>
      </c>
      <c r="K10" s="31">
        <f t="shared" si="0"/>
        <v>912348150</v>
      </c>
    </row>
    <row r="11" spans="1:11" ht="13.5">
      <c r="A11" s="22" t="s">
        <v>22</v>
      </c>
      <c r="B11" s="6">
        <v>128930970</v>
      </c>
      <c r="C11" s="6">
        <v>140325467</v>
      </c>
      <c r="D11" s="23">
        <v>196886696</v>
      </c>
      <c r="E11" s="24">
        <v>174060843</v>
      </c>
      <c r="F11" s="6">
        <v>174060843</v>
      </c>
      <c r="G11" s="25">
        <v>174060843</v>
      </c>
      <c r="H11" s="26">
        <v>194738090</v>
      </c>
      <c r="I11" s="24">
        <v>182749100</v>
      </c>
      <c r="J11" s="6">
        <v>200044100</v>
      </c>
      <c r="K11" s="25">
        <v>217364800</v>
      </c>
    </row>
    <row r="12" spans="1:11" ht="13.5">
      <c r="A12" s="22" t="s">
        <v>23</v>
      </c>
      <c r="B12" s="6">
        <v>9287432</v>
      </c>
      <c r="C12" s="6">
        <v>10286589</v>
      </c>
      <c r="D12" s="23">
        <v>10591720</v>
      </c>
      <c r="E12" s="24">
        <v>13865547</v>
      </c>
      <c r="F12" s="6">
        <v>13865547</v>
      </c>
      <c r="G12" s="25">
        <v>13865547</v>
      </c>
      <c r="H12" s="26">
        <v>13313663</v>
      </c>
      <c r="I12" s="24">
        <v>12627000</v>
      </c>
      <c r="J12" s="6">
        <v>13621500</v>
      </c>
      <c r="K12" s="25">
        <v>14692600</v>
      </c>
    </row>
    <row r="13" spans="1:11" ht="13.5">
      <c r="A13" s="22" t="s">
        <v>94</v>
      </c>
      <c r="B13" s="6">
        <v>89929636</v>
      </c>
      <c r="C13" s="6">
        <v>86247588</v>
      </c>
      <c r="D13" s="23">
        <v>81561987</v>
      </c>
      <c r="E13" s="24">
        <v>87223178</v>
      </c>
      <c r="F13" s="6">
        <v>87223178</v>
      </c>
      <c r="G13" s="25">
        <v>87223178</v>
      </c>
      <c r="H13" s="26">
        <v>75719451</v>
      </c>
      <c r="I13" s="24">
        <v>94027000</v>
      </c>
      <c r="J13" s="6">
        <v>101738000</v>
      </c>
      <c r="K13" s="25">
        <v>110488000</v>
      </c>
    </row>
    <row r="14" spans="1:11" ht="13.5">
      <c r="A14" s="22" t="s">
        <v>24</v>
      </c>
      <c r="B14" s="6">
        <v>27401008</v>
      </c>
      <c r="C14" s="6">
        <v>40949458</v>
      </c>
      <c r="D14" s="23">
        <v>64213741</v>
      </c>
      <c r="E14" s="24">
        <v>30000000</v>
      </c>
      <c r="F14" s="6">
        <v>30000000</v>
      </c>
      <c r="G14" s="25">
        <v>30000000</v>
      </c>
      <c r="H14" s="26">
        <v>82347382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229188293</v>
      </c>
      <c r="C15" s="6">
        <v>305006300</v>
      </c>
      <c r="D15" s="23">
        <v>342216580</v>
      </c>
      <c r="E15" s="24">
        <v>372815716</v>
      </c>
      <c r="F15" s="6">
        <v>372815716</v>
      </c>
      <c r="G15" s="25">
        <v>372815716</v>
      </c>
      <c r="H15" s="26">
        <v>357381853</v>
      </c>
      <c r="I15" s="24">
        <v>372163425</v>
      </c>
      <c r="J15" s="6">
        <v>402690000</v>
      </c>
      <c r="K15" s="25">
        <v>437329000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285844512</v>
      </c>
      <c r="C17" s="6">
        <v>233112635</v>
      </c>
      <c r="D17" s="23">
        <v>232341019</v>
      </c>
      <c r="E17" s="24">
        <v>243154078</v>
      </c>
      <c r="F17" s="6">
        <v>243154078</v>
      </c>
      <c r="G17" s="25">
        <v>243154078</v>
      </c>
      <c r="H17" s="26">
        <v>213165395</v>
      </c>
      <c r="I17" s="24">
        <v>202690264</v>
      </c>
      <c r="J17" s="6">
        <v>219260656</v>
      </c>
      <c r="K17" s="25">
        <v>237333574</v>
      </c>
    </row>
    <row r="18" spans="1:11" ht="13.5">
      <c r="A18" s="34" t="s">
        <v>28</v>
      </c>
      <c r="B18" s="35">
        <f>SUM(B11:B17)</f>
        <v>770581851</v>
      </c>
      <c r="C18" s="36">
        <f aca="true" t="shared" si="1" ref="C18:K18">SUM(C11:C17)</f>
        <v>815928037</v>
      </c>
      <c r="D18" s="37">
        <f t="shared" si="1"/>
        <v>927811743</v>
      </c>
      <c r="E18" s="35">
        <f t="shared" si="1"/>
        <v>921119362</v>
      </c>
      <c r="F18" s="36">
        <f t="shared" si="1"/>
        <v>921119362</v>
      </c>
      <c r="G18" s="38">
        <f t="shared" si="1"/>
        <v>921119362</v>
      </c>
      <c r="H18" s="39">
        <f t="shared" si="1"/>
        <v>936665834</v>
      </c>
      <c r="I18" s="35">
        <f t="shared" si="1"/>
        <v>864256789</v>
      </c>
      <c r="J18" s="36">
        <f t="shared" si="1"/>
        <v>937354256</v>
      </c>
      <c r="K18" s="38">
        <f t="shared" si="1"/>
        <v>1017207974</v>
      </c>
    </row>
    <row r="19" spans="1:11" ht="13.5">
      <c r="A19" s="34" t="s">
        <v>29</v>
      </c>
      <c r="B19" s="40">
        <f>+B10-B18</f>
        <v>-168859343</v>
      </c>
      <c r="C19" s="41">
        <f aca="true" t="shared" si="2" ref="C19:K19">+C10-C18</f>
        <v>-208026676</v>
      </c>
      <c r="D19" s="42">
        <f t="shared" si="2"/>
        <v>-356020926</v>
      </c>
      <c r="E19" s="40">
        <f t="shared" si="2"/>
        <v>-241169917</v>
      </c>
      <c r="F19" s="41">
        <f t="shared" si="2"/>
        <v>-241169917</v>
      </c>
      <c r="G19" s="43">
        <f t="shared" si="2"/>
        <v>-241169917</v>
      </c>
      <c r="H19" s="44">
        <f t="shared" si="2"/>
        <v>-383052941</v>
      </c>
      <c r="I19" s="40">
        <f t="shared" si="2"/>
        <v>-46997089</v>
      </c>
      <c r="J19" s="41">
        <f t="shared" si="2"/>
        <v>-88472056</v>
      </c>
      <c r="K19" s="43">
        <f t="shared" si="2"/>
        <v>-104859824</v>
      </c>
    </row>
    <row r="20" spans="1:11" ht="13.5">
      <c r="A20" s="22" t="s">
        <v>30</v>
      </c>
      <c r="B20" s="24">
        <v>0</v>
      </c>
      <c r="C20" s="6">
        <v>0</v>
      </c>
      <c r="D20" s="23">
        <v>45531001</v>
      </c>
      <c r="E20" s="24">
        <v>0</v>
      </c>
      <c r="F20" s="6">
        <v>0</v>
      </c>
      <c r="G20" s="25">
        <v>0</v>
      </c>
      <c r="H20" s="26">
        <v>34991887</v>
      </c>
      <c r="I20" s="24">
        <v>0</v>
      </c>
      <c r="J20" s="6">
        <v>0</v>
      </c>
      <c r="K20" s="25">
        <v>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-168859343</v>
      </c>
      <c r="C22" s="52">
        <f aca="true" t="shared" si="3" ref="C22:K22">SUM(C19:C21)</f>
        <v>-208026676</v>
      </c>
      <c r="D22" s="53">
        <f t="shared" si="3"/>
        <v>-310489925</v>
      </c>
      <c r="E22" s="51">
        <f t="shared" si="3"/>
        <v>-241169917</v>
      </c>
      <c r="F22" s="52">
        <f t="shared" si="3"/>
        <v>-241169917</v>
      </c>
      <c r="G22" s="54">
        <f t="shared" si="3"/>
        <v>-241169917</v>
      </c>
      <c r="H22" s="55">
        <f t="shared" si="3"/>
        <v>-348061054</v>
      </c>
      <c r="I22" s="51">
        <f t="shared" si="3"/>
        <v>-46997089</v>
      </c>
      <c r="J22" s="52">
        <f t="shared" si="3"/>
        <v>-88472056</v>
      </c>
      <c r="K22" s="54">
        <f t="shared" si="3"/>
        <v>-104859824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-168859343</v>
      </c>
      <c r="C24" s="41">
        <f aca="true" t="shared" si="4" ref="C24:K24">SUM(C22:C23)</f>
        <v>-208026676</v>
      </c>
      <c r="D24" s="42">
        <f t="shared" si="4"/>
        <v>-310489925</v>
      </c>
      <c r="E24" s="40">
        <f t="shared" si="4"/>
        <v>-241169917</v>
      </c>
      <c r="F24" s="41">
        <f t="shared" si="4"/>
        <v>-241169917</v>
      </c>
      <c r="G24" s="43">
        <f t="shared" si="4"/>
        <v>-241169917</v>
      </c>
      <c r="H24" s="44">
        <f t="shared" si="4"/>
        <v>-348061054</v>
      </c>
      <c r="I24" s="40">
        <f t="shared" si="4"/>
        <v>-46997089</v>
      </c>
      <c r="J24" s="41">
        <f t="shared" si="4"/>
        <v>-88472056</v>
      </c>
      <c r="K24" s="43">
        <f t="shared" si="4"/>
        <v>-104859824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32588538</v>
      </c>
      <c r="C27" s="7">
        <v>26579100</v>
      </c>
      <c r="D27" s="64">
        <v>47063447</v>
      </c>
      <c r="E27" s="65">
        <v>68341350</v>
      </c>
      <c r="F27" s="7">
        <v>98500000</v>
      </c>
      <c r="G27" s="66">
        <v>98500000</v>
      </c>
      <c r="H27" s="67">
        <v>38934496</v>
      </c>
      <c r="I27" s="65">
        <v>53491222</v>
      </c>
      <c r="J27" s="7">
        <v>68521800</v>
      </c>
      <c r="K27" s="66">
        <v>74098850</v>
      </c>
    </row>
    <row r="28" spans="1:11" ht="13.5">
      <c r="A28" s="68" t="s">
        <v>30</v>
      </c>
      <c r="B28" s="6">
        <v>32588538</v>
      </c>
      <c r="C28" s="6">
        <v>26579100</v>
      </c>
      <c r="D28" s="23">
        <v>44882541</v>
      </c>
      <c r="E28" s="24">
        <v>66841350</v>
      </c>
      <c r="F28" s="6">
        <v>91000000</v>
      </c>
      <c r="G28" s="25">
        <v>91000000</v>
      </c>
      <c r="H28" s="26">
        <v>34540737</v>
      </c>
      <c r="I28" s="24">
        <v>53491222</v>
      </c>
      <c r="J28" s="6">
        <v>68521800</v>
      </c>
      <c r="K28" s="25">
        <v>74098850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2180906</v>
      </c>
      <c r="E31" s="24">
        <v>1500000</v>
      </c>
      <c r="F31" s="6">
        <v>7500000</v>
      </c>
      <c r="G31" s="25">
        <v>7500000</v>
      </c>
      <c r="H31" s="26">
        <v>4393759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32588538</v>
      </c>
      <c r="C32" s="7">
        <f aca="true" t="shared" si="5" ref="C32:K32">SUM(C28:C31)</f>
        <v>26579100</v>
      </c>
      <c r="D32" s="64">
        <f t="shared" si="5"/>
        <v>47063447</v>
      </c>
      <c r="E32" s="65">
        <f t="shared" si="5"/>
        <v>68341350</v>
      </c>
      <c r="F32" s="7">
        <f t="shared" si="5"/>
        <v>98500000</v>
      </c>
      <c r="G32" s="66">
        <f t="shared" si="5"/>
        <v>98500000</v>
      </c>
      <c r="H32" s="67">
        <f t="shared" si="5"/>
        <v>38934496</v>
      </c>
      <c r="I32" s="65">
        <f t="shared" si="5"/>
        <v>53491222</v>
      </c>
      <c r="J32" s="7">
        <f t="shared" si="5"/>
        <v>68521800</v>
      </c>
      <c r="K32" s="66">
        <f t="shared" si="5"/>
        <v>74098850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107337158</v>
      </c>
      <c r="C35" s="6">
        <v>124574420</v>
      </c>
      <c r="D35" s="23">
        <v>245688653</v>
      </c>
      <c r="E35" s="24">
        <v>163409321</v>
      </c>
      <c r="F35" s="6">
        <v>163409321</v>
      </c>
      <c r="G35" s="25">
        <v>163409321</v>
      </c>
      <c r="H35" s="26">
        <v>269572874</v>
      </c>
      <c r="I35" s="24">
        <v>899808703</v>
      </c>
      <c r="J35" s="6">
        <v>899808703</v>
      </c>
      <c r="K35" s="25">
        <v>899808703</v>
      </c>
    </row>
    <row r="36" spans="1:11" ht="13.5">
      <c r="A36" s="22" t="s">
        <v>39</v>
      </c>
      <c r="B36" s="6">
        <v>1581575068</v>
      </c>
      <c r="C36" s="6">
        <v>1519257041</v>
      </c>
      <c r="D36" s="23">
        <v>1210840725</v>
      </c>
      <c r="E36" s="24">
        <v>1495219682</v>
      </c>
      <c r="F36" s="6">
        <v>1495219682</v>
      </c>
      <c r="G36" s="25">
        <v>1495219682</v>
      </c>
      <c r="H36" s="26">
        <v>1171085953</v>
      </c>
      <c r="I36" s="24">
        <v>1149627703</v>
      </c>
      <c r="J36" s="6">
        <v>1149627703</v>
      </c>
      <c r="K36" s="25">
        <v>1149627703</v>
      </c>
    </row>
    <row r="37" spans="1:11" ht="13.5">
      <c r="A37" s="22" t="s">
        <v>40</v>
      </c>
      <c r="B37" s="6">
        <v>374585250</v>
      </c>
      <c r="C37" s="6">
        <v>481551647</v>
      </c>
      <c r="D37" s="23">
        <v>699866589</v>
      </c>
      <c r="E37" s="24">
        <v>386863586</v>
      </c>
      <c r="F37" s="6">
        <v>386863586</v>
      </c>
      <c r="G37" s="25">
        <v>386863586</v>
      </c>
      <c r="H37" s="26">
        <v>957314449</v>
      </c>
      <c r="I37" s="24">
        <v>1729607472</v>
      </c>
      <c r="J37" s="6">
        <v>1729607472</v>
      </c>
      <c r="K37" s="25">
        <v>1729607472</v>
      </c>
    </row>
    <row r="38" spans="1:11" ht="13.5">
      <c r="A38" s="22" t="s">
        <v>41</v>
      </c>
      <c r="B38" s="6">
        <v>209298399</v>
      </c>
      <c r="C38" s="6">
        <v>290614428</v>
      </c>
      <c r="D38" s="23">
        <v>506530247</v>
      </c>
      <c r="E38" s="24">
        <v>933836111</v>
      </c>
      <c r="F38" s="6">
        <v>933836111</v>
      </c>
      <c r="G38" s="25">
        <v>933836111</v>
      </c>
      <c r="H38" s="26">
        <v>589411307</v>
      </c>
      <c r="I38" s="24">
        <v>506530247</v>
      </c>
      <c r="J38" s="6">
        <v>506530247</v>
      </c>
      <c r="K38" s="25">
        <v>506530247</v>
      </c>
    </row>
    <row r="39" spans="1:11" ht="13.5">
      <c r="A39" s="22" t="s">
        <v>42</v>
      </c>
      <c r="B39" s="6">
        <v>1105028577</v>
      </c>
      <c r="C39" s="6">
        <v>871665386</v>
      </c>
      <c r="D39" s="23">
        <v>250132542</v>
      </c>
      <c r="E39" s="24">
        <v>337929306</v>
      </c>
      <c r="F39" s="6">
        <v>337929306</v>
      </c>
      <c r="G39" s="25">
        <v>337929306</v>
      </c>
      <c r="H39" s="26">
        <v>-106066929</v>
      </c>
      <c r="I39" s="24">
        <v>-186701313</v>
      </c>
      <c r="J39" s="6">
        <v>-186701313</v>
      </c>
      <c r="K39" s="25">
        <v>-186701313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37040421</v>
      </c>
      <c r="C42" s="6">
        <v>-5571718</v>
      </c>
      <c r="D42" s="23">
        <v>1461968</v>
      </c>
      <c r="E42" s="24">
        <v>65828372</v>
      </c>
      <c r="F42" s="6">
        <v>-317409139</v>
      </c>
      <c r="G42" s="25">
        <v>-317409139</v>
      </c>
      <c r="H42" s="26">
        <v>61874887</v>
      </c>
      <c r="I42" s="24">
        <v>45279353</v>
      </c>
      <c r="J42" s="6">
        <v>130824764</v>
      </c>
      <c r="K42" s="25">
        <v>153857476</v>
      </c>
    </row>
    <row r="43" spans="1:11" ht="13.5">
      <c r="A43" s="22" t="s">
        <v>45</v>
      </c>
      <c r="B43" s="6">
        <v>-35281022</v>
      </c>
      <c r="C43" s="6">
        <v>-24377328</v>
      </c>
      <c r="D43" s="23">
        <v>-4028391</v>
      </c>
      <c r="E43" s="24">
        <v>-65828350</v>
      </c>
      <c r="F43" s="6">
        <v>-99999999</v>
      </c>
      <c r="G43" s="25">
        <v>-99999999</v>
      </c>
      <c r="H43" s="26">
        <v>-35966153</v>
      </c>
      <c r="I43" s="24">
        <v>-53491222</v>
      </c>
      <c r="J43" s="6">
        <v>-68521800</v>
      </c>
      <c r="K43" s="25">
        <v>-74098850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33703603</v>
      </c>
      <c r="C45" s="7">
        <v>3754556</v>
      </c>
      <c r="D45" s="64">
        <v>1229343</v>
      </c>
      <c r="E45" s="65">
        <v>3631209</v>
      </c>
      <c r="F45" s="7">
        <v>-413323640</v>
      </c>
      <c r="G45" s="66">
        <v>-413323640</v>
      </c>
      <c r="H45" s="67">
        <v>27138078</v>
      </c>
      <c r="I45" s="65">
        <v>-7052355</v>
      </c>
      <c r="J45" s="7">
        <v>55250609</v>
      </c>
      <c r="K45" s="66">
        <v>135009235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33703603</v>
      </c>
      <c r="C48" s="6">
        <v>3754554</v>
      </c>
      <c r="D48" s="23">
        <v>1229343</v>
      </c>
      <c r="E48" s="24">
        <v>6066958</v>
      </c>
      <c r="F48" s="6">
        <v>6066958</v>
      </c>
      <c r="G48" s="25">
        <v>6066958</v>
      </c>
      <c r="H48" s="26">
        <v>27138077</v>
      </c>
      <c r="I48" s="24">
        <v>43308327</v>
      </c>
      <c r="J48" s="6">
        <v>43308327</v>
      </c>
      <c r="K48" s="25">
        <v>43308327</v>
      </c>
    </row>
    <row r="49" spans="1:11" ht="13.5">
      <c r="A49" s="22" t="s">
        <v>50</v>
      </c>
      <c r="B49" s="6">
        <f>+B75</f>
        <v>337761455.24008065</v>
      </c>
      <c r="C49" s="6">
        <f aca="true" t="shared" si="6" ref="C49:K49">+C75</f>
        <v>432483008.0878269</v>
      </c>
      <c r="D49" s="23">
        <f t="shared" si="6"/>
        <v>539954291.9005575</v>
      </c>
      <c r="E49" s="24">
        <f t="shared" si="6"/>
        <v>287882968.08423275</v>
      </c>
      <c r="F49" s="6">
        <f t="shared" si="6"/>
        <v>252960443.16881254</v>
      </c>
      <c r="G49" s="25">
        <f t="shared" si="6"/>
        <v>252960443.16881254</v>
      </c>
      <c r="H49" s="26">
        <f t="shared" si="6"/>
        <v>800842455.4337443</v>
      </c>
      <c r="I49" s="24">
        <f t="shared" si="6"/>
        <v>1139749802.3737195</v>
      </c>
      <c r="J49" s="6">
        <f t="shared" si="6"/>
        <v>1040999740.7687463</v>
      </c>
      <c r="K49" s="25">
        <f t="shared" si="6"/>
        <v>1027919239.653815</v>
      </c>
    </row>
    <row r="50" spans="1:11" ht="13.5">
      <c r="A50" s="34" t="s">
        <v>51</v>
      </c>
      <c r="B50" s="7">
        <f>+B48-B49</f>
        <v>-304057852.24008065</v>
      </c>
      <c r="C50" s="7">
        <f aca="true" t="shared" si="7" ref="C50:K50">+C48-C49</f>
        <v>-428728454.0878269</v>
      </c>
      <c r="D50" s="64">
        <f t="shared" si="7"/>
        <v>-538724948.9005575</v>
      </c>
      <c r="E50" s="65">
        <f t="shared" si="7"/>
        <v>-281816010.08423275</v>
      </c>
      <c r="F50" s="7">
        <f t="shared" si="7"/>
        <v>-246893485.16881254</v>
      </c>
      <c r="G50" s="66">
        <f t="shared" si="7"/>
        <v>-246893485.16881254</v>
      </c>
      <c r="H50" s="67">
        <f t="shared" si="7"/>
        <v>-773704378.4337443</v>
      </c>
      <c r="I50" s="65">
        <f t="shared" si="7"/>
        <v>-1096441475.3737195</v>
      </c>
      <c r="J50" s="7">
        <f t="shared" si="7"/>
        <v>-997691413.7687463</v>
      </c>
      <c r="K50" s="66">
        <f t="shared" si="7"/>
        <v>-984610912.653815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1496266900</v>
      </c>
      <c r="C53" s="6">
        <v>1463834185</v>
      </c>
      <c r="D53" s="23">
        <v>1191444194</v>
      </c>
      <c r="E53" s="24">
        <v>1472156862</v>
      </c>
      <c r="F53" s="6">
        <v>1502315512</v>
      </c>
      <c r="G53" s="25">
        <v>1502315512</v>
      </c>
      <c r="H53" s="26">
        <v>1121906165</v>
      </c>
      <c r="I53" s="24">
        <v>1125504718</v>
      </c>
      <c r="J53" s="6">
        <v>1125504718</v>
      </c>
      <c r="K53" s="25">
        <v>1125504718</v>
      </c>
    </row>
    <row r="54" spans="1:11" ht="13.5">
      <c r="A54" s="22" t="s">
        <v>94</v>
      </c>
      <c r="B54" s="6">
        <v>89929636</v>
      </c>
      <c r="C54" s="6">
        <v>86247588</v>
      </c>
      <c r="D54" s="23">
        <v>81561987</v>
      </c>
      <c r="E54" s="24">
        <v>87223178</v>
      </c>
      <c r="F54" s="6">
        <v>87223178</v>
      </c>
      <c r="G54" s="25">
        <v>87223178</v>
      </c>
      <c r="H54" s="26">
        <v>75719451</v>
      </c>
      <c r="I54" s="24">
        <v>94027000</v>
      </c>
      <c r="J54" s="6">
        <v>101738000</v>
      </c>
      <c r="K54" s="25">
        <v>110488000</v>
      </c>
    </row>
    <row r="55" spans="1:11" ht="13.5">
      <c r="A55" s="22" t="s">
        <v>54</v>
      </c>
      <c r="B55" s="6">
        <v>7176123</v>
      </c>
      <c r="C55" s="6">
        <v>15210037</v>
      </c>
      <c r="D55" s="23">
        <v>0</v>
      </c>
      <c r="E55" s="24">
        <v>62828350</v>
      </c>
      <c r="F55" s="6">
        <v>64981850</v>
      </c>
      <c r="G55" s="25">
        <v>64981850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36933921</v>
      </c>
      <c r="C56" s="6">
        <v>44498487</v>
      </c>
      <c r="D56" s="23">
        <v>0</v>
      </c>
      <c r="E56" s="24">
        <v>30252670</v>
      </c>
      <c r="F56" s="6">
        <v>1500000</v>
      </c>
      <c r="G56" s="25">
        <v>1500000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0.5078658689889383</v>
      </c>
      <c r="C70" s="5">
        <f aca="true" t="shared" si="8" ref="C70:K70">IF(ISERROR(C71/C72),0,(C71/C72))</f>
        <v>0.5250311177938113</v>
      </c>
      <c r="D70" s="5">
        <f t="shared" si="8"/>
        <v>0.7962721456068126</v>
      </c>
      <c r="E70" s="5">
        <f t="shared" si="8"/>
        <v>0.7928696280645159</v>
      </c>
      <c r="F70" s="5">
        <f t="shared" si="8"/>
        <v>1.0995472382739309</v>
      </c>
      <c r="G70" s="5">
        <f t="shared" si="8"/>
        <v>1.0995472382739309</v>
      </c>
      <c r="H70" s="5">
        <f t="shared" si="8"/>
        <v>0.7622771223991957</v>
      </c>
      <c r="I70" s="5">
        <f t="shared" si="8"/>
        <v>0.7446813535449718</v>
      </c>
      <c r="J70" s="5">
        <f t="shared" si="8"/>
        <v>0.8705632100290028</v>
      </c>
      <c r="K70" s="5">
        <f t="shared" si="8"/>
        <v>0.8872376073643261</v>
      </c>
    </row>
    <row r="71" spans="1:11" ht="12.75" hidden="1">
      <c r="A71" s="1" t="s">
        <v>100</v>
      </c>
      <c r="B71" s="1">
        <f>+B83</f>
        <v>261121526</v>
      </c>
      <c r="C71" s="1">
        <f aca="true" t="shared" si="9" ref="C71:K71">+C83</f>
        <v>274419916</v>
      </c>
      <c r="D71" s="1">
        <f t="shared" si="9"/>
        <v>382748624</v>
      </c>
      <c r="E71" s="1">
        <f t="shared" si="9"/>
        <v>462058092</v>
      </c>
      <c r="F71" s="1">
        <f t="shared" si="9"/>
        <v>640779620</v>
      </c>
      <c r="G71" s="1">
        <f t="shared" si="9"/>
        <v>640779620</v>
      </c>
      <c r="H71" s="1">
        <f t="shared" si="9"/>
        <v>344764813</v>
      </c>
      <c r="I71" s="1">
        <f t="shared" si="9"/>
        <v>525545461</v>
      </c>
      <c r="J71" s="1">
        <f t="shared" si="9"/>
        <v>633048320</v>
      </c>
      <c r="K71" s="1">
        <f t="shared" si="9"/>
        <v>691060500</v>
      </c>
    </row>
    <row r="72" spans="1:11" ht="12.75" hidden="1">
      <c r="A72" s="1" t="s">
        <v>101</v>
      </c>
      <c r="B72" s="1">
        <f>+B77</f>
        <v>514154508</v>
      </c>
      <c r="C72" s="1">
        <f aca="true" t="shared" si="10" ref="C72:K72">+C77</f>
        <v>522673622</v>
      </c>
      <c r="D72" s="1">
        <f t="shared" si="10"/>
        <v>480675641</v>
      </c>
      <c r="E72" s="1">
        <f t="shared" si="10"/>
        <v>582766795</v>
      </c>
      <c r="F72" s="1">
        <f t="shared" si="10"/>
        <v>582766795</v>
      </c>
      <c r="G72" s="1">
        <f t="shared" si="10"/>
        <v>582766795</v>
      </c>
      <c r="H72" s="1">
        <f t="shared" si="10"/>
        <v>452282776</v>
      </c>
      <c r="I72" s="1">
        <f t="shared" si="10"/>
        <v>705732000</v>
      </c>
      <c r="J72" s="1">
        <f t="shared" si="10"/>
        <v>727171000</v>
      </c>
      <c r="K72" s="1">
        <f t="shared" si="10"/>
        <v>778890000</v>
      </c>
    </row>
    <row r="73" spans="1:11" ht="12.75" hidden="1">
      <c r="A73" s="1" t="s">
        <v>102</v>
      </c>
      <c r="B73" s="1">
        <f>+B74</f>
        <v>71357091.66666666</v>
      </c>
      <c r="C73" s="1">
        <f aca="true" t="shared" si="11" ref="C73:K73">+(C78+C80+C81+C82)-(B78+B80+B81+B82)</f>
        <v>47779202</v>
      </c>
      <c r="D73" s="1">
        <f t="shared" si="11"/>
        <v>75078058</v>
      </c>
      <c r="E73" s="1">
        <f t="shared" si="11"/>
        <v>-39090424</v>
      </c>
      <c r="F73" s="1">
        <f>+(F78+F80+F81+F82)-(D78+D80+D81+D82)</f>
        <v>-39090424</v>
      </c>
      <c r="G73" s="1">
        <f>+(G78+G80+G81+G82)-(D78+D80+D81+D82)</f>
        <v>-39090424</v>
      </c>
      <c r="H73" s="1">
        <f>+(H78+H80+H81+H82)-(D78+D80+D81+D82)</f>
        <v>3110946</v>
      </c>
      <c r="I73" s="1">
        <f>+(I78+I80+I81+I82)-(E78+E80+E81+E82)</f>
        <v>629924678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103</v>
      </c>
      <c r="B74" s="1">
        <f>+TREND(C74:E74)</f>
        <v>71357091.66666666</v>
      </c>
      <c r="C74" s="1">
        <f>+C73</f>
        <v>47779202</v>
      </c>
      <c r="D74" s="1">
        <f aca="true" t="shared" si="12" ref="D74:K74">+D73</f>
        <v>75078058</v>
      </c>
      <c r="E74" s="1">
        <f t="shared" si="12"/>
        <v>-39090424</v>
      </c>
      <c r="F74" s="1">
        <f t="shared" si="12"/>
        <v>-39090424</v>
      </c>
      <c r="G74" s="1">
        <f t="shared" si="12"/>
        <v>-39090424</v>
      </c>
      <c r="H74" s="1">
        <f t="shared" si="12"/>
        <v>3110946</v>
      </c>
      <c r="I74" s="1">
        <f t="shared" si="12"/>
        <v>629924678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104</v>
      </c>
      <c r="B75" s="1">
        <f>+B84-(((B80+B81+B78)*B70)-B79)</f>
        <v>337761455.24008065</v>
      </c>
      <c r="C75" s="1">
        <f aca="true" t="shared" si="13" ref="C75:K75">+C84-(((C80+C81+C78)*C70)-C79)</f>
        <v>432483008.0878269</v>
      </c>
      <c r="D75" s="1">
        <f t="shared" si="13"/>
        <v>539954291.9005575</v>
      </c>
      <c r="E75" s="1">
        <f t="shared" si="13"/>
        <v>287882968.08423275</v>
      </c>
      <c r="F75" s="1">
        <f t="shared" si="13"/>
        <v>252960443.16881254</v>
      </c>
      <c r="G75" s="1">
        <f t="shared" si="13"/>
        <v>252960443.16881254</v>
      </c>
      <c r="H75" s="1">
        <f t="shared" si="13"/>
        <v>800842455.4337443</v>
      </c>
      <c r="I75" s="1">
        <f t="shared" si="13"/>
        <v>1139749802.3737195</v>
      </c>
      <c r="J75" s="1">
        <f t="shared" si="13"/>
        <v>1040999740.7687463</v>
      </c>
      <c r="K75" s="1">
        <f t="shared" si="13"/>
        <v>1027919239.653815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514154508</v>
      </c>
      <c r="C77" s="3">
        <v>522673622</v>
      </c>
      <c r="D77" s="3">
        <v>480675641</v>
      </c>
      <c r="E77" s="3">
        <v>582766795</v>
      </c>
      <c r="F77" s="3">
        <v>582766795</v>
      </c>
      <c r="G77" s="3">
        <v>582766795</v>
      </c>
      <c r="H77" s="3">
        <v>452282776</v>
      </c>
      <c r="I77" s="3">
        <v>705732000</v>
      </c>
      <c r="J77" s="3">
        <v>727171000</v>
      </c>
      <c r="K77" s="3">
        <v>778890000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21692150</v>
      </c>
      <c r="E78" s="3">
        <v>0</v>
      </c>
      <c r="F78" s="3">
        <v>0</v>
      </c>
      <c r="G78" s="3">
        <v>0</v>
      </c>
      <c r="H78" s="3">
        <v>21692150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366662982</v>
      </c>
      <c r="C79" s="3">
        <v>472801865</v>
      </c>
      <c r="D79" s="3">
        <v>694138017</v>
      </c>
      <c r="E79" s="3">
        <v>378169994</v>
      </c>
      <c r="F79" s="3">
        <v>378169994</v>
      </c>
      <c r="G79" s="3">
        <v>378169994</v>
      </c>
      <c r="H79" s="3">
        <v>950815061</v>
      </c>
      <c r="I79" s="3">
        <v>1723927154</v>
      </c>
      <c r="J79" s="3">
        <v>1723927154</v>
      </c>
      <c r="K79" s="3">
        <v>1723927154</v>
      </c>
    </row>
    <row r="80" spans="1:11" ht="12.75" hidden="1">
      <c r="A80" s="2" t="s">
        <v>67</v>
      </c>
      <c r="B80" s="3">
        <v>51739662</v>
      </c>
      <c r="C80" s="3">
        <v>67736059</v>
      </c>
      <c r="D80" s="3">
        <v>151806848</v>
      </c>
      <c r="E80" s="3">
        <v>104892244</v>
      </c>
      <c r="F80" s="3">
        <v>104892244</v>
      </c>
      <c r="G80" s="3">
        <v>104892244</v>
      </c>
      <c r="H80" s="3">
        <v>120835319</v>
      </c>
      <c r="I80" s="3">
        <v>756269096</v>
      </c>
      <c r="J80" s="3">
        <v>756269096</v>
      </c>
      <c r="K80" s="3">
        <v>756269096</v>
      </c>
    </row>
    <row r="81" spans="1:11" ht="12.75" hidden="1">
      <c r="A81" s="2" t="s">
        <v>68</v>
      </c>
      <c r="B81" s="3">
        <v>5168133</v>
      </c>
      <c r="C81" s="3">
        <v>9057212</v>
      </c>
      <c r="D81" s="3">
        <v>20132948</v>
      </c>
      <c r="E81" s="3">
        <v>8981491</v>
      </c>
      <c r="F81" s="3">
        <v>8981491</v>
      </c>
      <c r="G81" s="3">
        <v>8981491</v>
      </c>
      <c r="H81" s="3">
        <v>54215423</v>
      </c>
      <c r="I81" s="3">
        <v>28197104</v>
      </c>
      <c r="J81" s="3">
        <v>28197104</v>
      </c>
      <c r="K81" s="3">
        <v>28197104</v>
      </c>
    </row>
    <row r="82" spans="1:11" ht="12.75" hidden="1">
      <c r="A82" s="2" t="s">
        <v>69</v>
      </c>
      <c r="B82" s="3">
        <v>13866891</v>
      </c>
      <c r="C82" s="3">
        <v>41760617</v>
      </c>
      <c r="D82" s="3">
        <v>0</v>
      </c>
      <c r="E82" s="3">
        <v>40667787</v>
      </c>
      <c r="F82" s="3">
        <v>40667787</v>
      </c>
      <c r="G82" s="3">
        <v>40667787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261121526</v>
      </c>
      <c r="C83" s="3">
        <v>274419916</v>
      </c>
      <c r="D83" s="3">
        <v>382748624</v>
      </c>
      <c r="E83" s="3">
        <v>462058092</v>
      </c>
      <c r="F83" s="3">
        <v>640779620</v>
      </c>
      <c r="G83" s="3">
        <v>640779620</v>
      </c>
      <c r="H83" s="3">
        <v>344764813</v>
      </c>
      <c r="I83" s="3">
        <v>525545461</v>
      </c>
      <c r="J83" s="3">
        <v>633048320</v>
      </c>
      <c r="K83" s="3">
        <v>691060500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10203275</v>
      </c>
      <c r="C5" s="6">
        <v>13645484</v>
      </c>
      <c r="D5" s="23">
        <v>13724227</v>
      </c>
      <c r="E5" s="24">
        <v>15834364</v>
      </c>
      <c r="F5" s="6">
        <v>15834364</v>
      </c>
      <c r="G5" s="25">
        <v>15834364</v>
      </c>
      <c r="H5" s="26">
        <v>0</v>
      </c>
      <c r="I5" s="24">
        <v>18320722</v>
      </c>
      <c r="J5" s="6">
        <v>19291720</v>
      </c>
      <c r="K5" s="25">
        <v>20333473</v>
      </c>
    </row>
    <row r="6" spans="1:11" ht="13.5">
      <c r="A6" s="22" t="s">
        <v>18</v>
      </c>
      <c r="B6" s="6">
        <v>68304496</v>
      </c>
      <c r="C6" s="6">
        <v>76685478</v>
      </c>
      <c r="D6" s="23">
        <v>85115254</v>
      </c>
      <c r="E6" s="24">
        <v>89795891</v>
      </c>
      <c r="F6" s="6">
        <v>89795891</v>
      </c>
      <c r="G6" s="25">
        <v>89795891</v>
      </c>
      <c r="H6" s="26">
        <v>0</v>
      </c>
      <c r="I6" s="24">
        <v>94839695</v>
      </c>
      <c r="J6" s="6">
        <v>99961038</v>
      </c>
      <c r="K6" s="25">
        <v>105458895</v>
      </c>
    </row>
    <row r="7" spans="1:11" ht="13.5">
      <c r="A7" s="22" t="s">
        <v>19</v>
      </c>
      <c r="B7" s="6">
        <v>705277</v>
      </c>
      <c r="C7" s="6">
        <v>1389611</v>
      </c>
      <c r="D7" s="23">
        <v>648697</v>
      </c>
      <c r="E7" s="24">
        <v>1099994</v>
      </c>
      <c r="F7" s="6">
        <v>1099994</v>
      </c>
      <c r="G7" s="25">
        <v>1099994</v>
      </c>
      <c r="H7" s="26">
        <v>0</v>
      </c>
      <c r="I7" s="24">
        <v>700000</v>
      </c>
      <c r="J7" s="6">
        <v>737800</v>
      </c>
      <c r="K7" s="25">
        <v>778379</v>
      </c>
    </row>
    <row r="8" spans="1:11" ht="13.5">
      <c r="A8" s="22" t="s">
        <v>20</v>
      </c>
      <c r="B8" s="6">
        <v>98082868</v>
      </c>
      <c r="C8" s="6">
        <v>56678000</v>
      </c>
      <c r="D8" s="23">
        <v>57675262</v>
      </c>
      <c r="E8" s="24">
        <v>64312800</v>
      </c>
      <c r="F8" s="6">
        <v>64312800</v>
      </c>
      <c r="G8" s="25">
        <v>64312800</v>
      </c>
      <c r="H8" s="26">
        <v>0</v>
      </c>
      <c r="I8" s="24">
        <v>69695000</v>
      </c>
      <c r="J8" s="6">
        <v>74579798</v>
      </c>
      <c r="K8" s="25">
        <v>81714501</v>
      </c>
    </row>
    <row r="9" spans="1:11" ht="13.5">
      <c r="A9" s="22" t="s">
        <v>21</v>
      </c>
      <c r="B9" s="6">
        <v>35134835</v>
      </c>
      <c r="C9" s="6">
        <v>25915021</v>
      </c>
      <c r="D9" s="23">
        <v>21166405</v>
      </c>
      <c r="E9" s="24">
        <v>28882785</v>
      </c>
      <c r="F9" s="6">
        <v>28882785</v>
      </c>
      <c r="G9" s="25">
        <v>28882785</v>
      </c>
      <c r="H9" s="26">
        <v>0</v>
      </c>
      <c r="I9" s="24">
        <v>27131880</v>
      </c>
      <c r="J9" s="6">
        <v>26360726</v>
      </c>
      <c r="K9" s="25">
        <v>28108641</v>
      </c>
    </row>
    <row r="10" spans="1:11" ht="25.5">
      <c r="A10" s="27" t="s">
        <v>93</v>
      </c>
      <c r="B10" s="28">
        <f>SUM(B5:B9)</f>
        <v>212430751</v>
      </c>
      <c r="C10" s="29">
        <f aca="true" t="shared" si="0" ref="C10:K10">SUM(C5:C9)</f>
        <v>174313594</v>
      </c>
      <c r="D10" s="30">
        <f t="shared" si="0"/>
        <v>178329845</v>
      </c>
      <c r="E10" s="28">
        <f t="shared" si="0"/>
        <v>199925834</v>
      </c>
      <c r="F10" s="29">
        <f t="shared" si="0"/>
        <v>199925834</v>
      </c>
      <c r="G10" s="31">
        <f t="shared" si="0"/>
        <v>199925834</v>
      </c>
      <c r="H10" s="32">
        <f t="shared" si="0"/>
        <v>0</v>
      </c>
      <c r="I10" s="28">
        <f t="shared" si="0"/>
        <v>210687297</v>
      </c>
      <c r="J10" s="29">
        <f t="shared" si="0"/>
        <v>220931082</v>
      </c>
      <c r="K10" s="31">
        <f t="shared" si="0"/>
        <v>236393889</v>
      </c>
    </row>
    <row r="11" spans="1:11" ht="13.5">
      <c r="A11" s="22" t="s">
        <v>22</v>
      </c>
      <c r="B11" s="6">
        <v>46948414</v>
      </c>
      <c r="C11" s="6">
        <v>50691457</v>
      </c>
      <c r="D11" s="23">
        <v>50410801</v>
      </c>
      <c r="E11" s="24">
        <v>52744725</v>
      </c>
      <c r="F11" s="6">
        <v>52744725</v>
      </c>
      <c r="G11" s="25">
        <v>52744725</v>
      </c>
      <c r="H11" s="26">
        <v>0</v>
      </c>
      <c r="I11" s="24">
        <v>55772980</v>
      </c>
      <c r="J11" s="6">
        <v>58866784</v>
      </c>
      <c r="K11" s="25">
        <v>62186777</v>
      </c>
    </row>
    <row r="12" spans="1:11" ht="13.5">
      <c r="A12" s="22" t="s">
        <v>23</v>
      </c>
      <c r="B12" s="6">
        <v>4922783</v>
      </c>
      <c r="C12" s="6">
        <v>4959312</v>
      </c>
      <c r="D12" s="23">
        <v>5103823</v>
      </c>
      <c r="E12" s="24">
        <v>5207277</v>
      </c>
      <c r="F12" s="6">
        <v>5207277</v>
      </c>
      <c r="G12" s="25">
        <v>5207277</v>
      </c>
      <c r="H12" s="26">
        <v>0</v>
      </c>
      <c r="I12" s="24">
        <v>5355762</v>
      </c>
      <c r="J12" s="6">
        <v>5644973</v>
      </c>
      <c r="K12" s="25">
        <v>5955446</v>
      </c>
    </row>
    <row r="13" spans="1:11" ht="13.5">
      <c r="A13" s="22" t="s">
        <v>94</v>
      </c>
      <c r="B13" s="6">
        <v>21181201</v>
      </c>
      <c r="C13" s="6">
        <v>18310835</v>
      </c>
      <c r="D13" s="23">
        <v>19558704</v>
      </c>
      <c r="E13" s="24">
        <v>18000000</v>
      </c>
      <c r="F13" s="6">
        <v>18000000</v>
      </c>
      <c r="G13" s="25">
        <v>18000000</v>
      </c>
      <c r="H13" s="26">
        <v>0</v>
      </c>
      <c r="I13" s="24">
        <v>18580768</v>
      </c>
      <c r="J13" s="6">
        <v>17651730</v>
      </c>
      <c r="K13" s="25">
        <v>16769144</v>
      </c>
    </row>
    <row r="14" spans="1:11" ht="13.5">
      <c r="A14" s="22" t="s">
        <v>24</v>
      </c>
      <c r="B14" s="6">
        <v>932455</v>
      </c>
      <c r="C14" s="6">
        <v>395393</v>
      </c>
      <c r="D14" s="23">
        <v>1910179</v>
      </c>
      <c r="E14" s="24">
        <v>173638</v>
      </c>
      <c r="F14" s="6">
        <v>173638</v>
      </c>
      <c r="G14" s="25">
        <v>173638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41266645</v>
      </c>
      <c r="C15" s="6">
        <v>43356775</v>
      </c>
      <c r="D15" s="23">
        <v>55334943</v>
      </c>
      <c r="E15" s="24">
        <v>75668512</v>
      </c>
      <c r="F15" s="6">
        <v>75668512</v>
      </c>
      <c r="G15" s="25">
        <v>75668512</v>
      </c>
      <c r="H15" s="26">
        <v>0</v>
      </c>
      <c r="I15" s="24">
        <v>62487276</v>
      </c>
      <c r="J15" s="6">
        <v>72338960</v>
      </c>
      <c r="K15" s="25">
        <v>79923569</v>
      </c>
    </row>
    <row r="16" spans="1:11" ht="13.5">
      <c r="A16" s="33" t="s">
        <v>26</v>
      </c>
      <c r="B16" s="6">
        <v>584678</v>
      </c>
      <c r="C16" s="6">
        <v>3163334</v>
      </c>
      <c r="D16" s="23">
        <v>3384303</v>
      </c>
      <c r="E16" s="24">
        <v>3163000</v>
      </c>
      <c r="F16" s="6">
        <v>3163000</v>
      </c>
      <c r="G16" s="25">
        <v>3163000</v>
      </c>
      <c r="H16" s="26">
        <v>0</v>
      </c>
      <c r="I16" s="24">
        <v>3221046</v>
      </c>
      <c r="J16" s="6">
        <v>3221046</v>
      </c>
      <c r="K16" s="25">
        <v>3221046</v>
      </c>
    </row>
    <row r="17" spans="1:11" ht="13.5">
      <c r="A17" s="22" t="s">
        <v>27</v>
      </c>
      <c r="B17" s="6">
        <v>76514397</v>
      </c>
      <c r="C17" s="6">
        <v>103758082</v>
      </c>
      <c r="D17" s="23">
        <v>74120235</v>
      </c>
      <c r="E17" s="24">
        <v>58397911</v>
      </c>
      <c r="F17" s="6">
        <v>72397911</v>
      </c>
      <c r="G17" s="25">
        <v>72397911</v>
      </c>
      <c r="H17" s="26">
        <v>0</v>
      </c>
      <c r="I17" s="24">
        <v>66613911</v>
      </c>
      <c r="J17" s="6">
        <v>76973573</v>
      </c>
      <c r="K17" s="25">
        <v>79399364</v>
      </c>
    </row>
    <row r="18" spans="1:11" ht="13.5">
      <c r="A18" s="34" t="s">
        <v>28</v>
      </c>
      <c r="B18" s="35">
        <f>SUM(B11:B17)</f>
        <v>192350573</v>
      </c>
      <c r="C18" s="36">
        <f aca="true" t="shared" si="1" ref="C18:K18">SUM(C11:C17)</f>
        <v>224635188</v>
      </c>
      <c r="D18" s="37">
        <f t="shared" si="1"/>
        <v>209822988</v>
      </c>
      <c r="E18" s="35">
        <f t="shared" si="1"/>
        <v>213355063</v>
      </c>
      <c r="F18" s="36">
        <f t="shared" si="1"/>
        <v>227355063</v>
      </c>
      <c r="G18" s="38">
        <f t="shared" si="1"/>
        <v>227355063</v>
      </c>
      <c r="H18" s="39">
        <f t="shared" si="1"/>
        <v>0</v>
      </c>
      <c r="I18" s="35">
        <f t="shared" si="1"/>
        <v>212031743</v>
      </c>
      <c r="J18" s="36">
        <f t="shared" si="1"/>
        <v>234697066</v>
      </c>
      <c r="K18" s="38">
        <f t="shared" si="1"/>
        <v>247455346</v>
      </c>
    </row>
    <row r="19" spans="1:11" ht="13.5">
      <c r="A19" s="34" t="s">
        <v>29</v>
      </c>
      <c r="B19" s="40">
        <f>+B10-B18</f>
        <v>20080178</v>
      </c>
      <c r="C19" s="41">
        <f aca="true" t="shared" si="2" ref="C19:K19">+C10-C18</f>
        <v>-50321594</v>
      </c>
      <c r="D19" s="42">
        <f t="shared" si="2"/>
        <v>-31493143</v>
      </c>
      <c r="E19" s="40">
        <f t="shared" si="2"/>
        <v>-13429229</v>
      </c>
      <c r="F19" s="41">
        <f t="shared" si="2"/>
        <v>-27429229</v>
      </c>
      <c r="G19" s="43">
        <f t="shared" si="2"/>
        <v>-27429229</v>
      </c>
      <c r="H19" s="44">
        <f t="shared" si="2"/>
        <v>0</v>
      </c>
      <c r="I19" s="40">
        <f t="shared" si="2"/>
        <v>-1344446</v>
      </c>
      <c r="J19" s="41">
        <f t="shared" si="2"/>
        <v>-13765984</v>
      </c>
      <c r="K19" s="43">
        <f t="shared" si="2"/>
        <v>-11061457</v>
      </c>
    </row>
    <row r="20" spans="1:11" ht="13.5">
      <c r="A20" s="22" t="s">
        <v>30</v>
      </c>
      <c r="B20" s="24">
        <v>0</v>
      </c>
      <c r="C20" s="6">
        <v>24746896</v>
      </c>
      <c r="D20" s="23">
        <v>37846869</v>
      </c>
      <c r="E20" s="24">
        <v>40122200</v>
      </c>
      <c r="F20" s="6">
        <v>40122200</v>
      </c>
      <c r="G20" s="25">
        <v>40122200</v>
      </c>
      <c r="H20" s="26">
        <v>0</v>
      </c>
      <c r="I20" s="24">
        <v>44884198</v>
      </c>
      <c r="J20" s="6">
        <v>25555200</v>
      </c>
      <c r="K20" s="25">
        <v>35307500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20080178</v>
      </c>
      <c r="C22" s="52">
        <f aca="true" t="shared" si="3" ref="C22:K22">SUM(C19:C21)</f>
        <v>-25574698</v>
      </c>
      <c r="D22" s="53">
        <f t="shared" si="3"/>
        <v>6353726</v>
      </c>
      <c r="E22" s="51">
        <f t="shared" si="3"/>
        <v>26692971</v>
      </c>
      <c r="F22" s="52">
        <f t="shared" si="3"/>
        <v>12692971</v>
      </c>
      <c r="G22" s="54">
        <f t="shared" si="3"/>
        <v>12692971</v>
      </c>
      <c r="H22" s="55">
        <f t="shared" si="3"/>
        <v>0</v>
      </c>
      <c r="I22" s="51">
        <f t="shared" si="3"/>
        <v>43539752</v>
      </c>
      <c r="J22" s="52">
        <f t="shared" si="3"/>
        <v>11789216</v>
      </c>
      <c r="K22" s="54">
        <f t="shared" si="3"/>
        <v>24246043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20080178</v>
      </c>
      <c r="C24" s="41">
        <f aca="true" t="shared" si="4" ref="C24:K24">SUM(C22:C23)</f>
        <v>-25574698</v>
      </c>
      <c r="D24" s="42">
        <f t="shared" si="4"/>
        <v>6353726</v>
      </c>
      <c r="E24" s="40">
        <f t="shared" si="4"/>
        <v>26692971</v>
      </c>
      <c r="F24" s="41">
        <f t="shared" si="4"/>
        <v>12692971</v>
      </c>
      <c r="G24" s="43">
        <f t="shared" si="4"/>
        <v>12692971</v>
      </c>
      <c r="H24" s="44">
        <f t="shared" si="4"/>
        <v>0</v>
      </c>
      <c r="I24" s="40">
        <f t="shared" si="4"/>
        <v>43539752</v>
      </c>
      <c r="J24" s="41">
        <f t="shared" si="4"/>
        <v>11789216</v>
      </c>
      <c r="K24" s="43">
        <f t="shared" si="4"/>
        <v>24246043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83577832</v>
      </c>
      <c r="C27" s="7">
        <v>63625832</v>
      </c>
      <c r="D27" s="64">
        <v>37846869</v>
      </c>
      <c r="E27" s="65">
        <v>40122200</v>
      </c>
      <c r="F27" s="7">
        <v>40122200</v>
      </c>
      <c r="G27" s="66">
        <v>40122200</v>
      </c>
      <c r="H27" s="67">
        <v>0</v>
      </c>
      <c r="I27" s="65">
        <v>44884200</v>
      </c>
      <c r="J27" s="7">
        <v>25555200</v>
      </c>
      <c r="K27" s="66">
        <v>35307500</v>
      </c>
    </row>
    <row r="28" spans="1:11" ht="13.5">
      <c r="A28" s="68" t="s">
        <v>30</v>
      </c>
      <c r="B28" s="6">
        <v>79095000</v>
      </c>
      <c r="C28" s="6">
        <v>63625832</v>
      </c>
      <c r="D28" s="23">
        <v>37846869</v>
      </c>
      <c r="E28" s="24">
        <v>40122200</v>
      </c>
      <c r="F28" s="6">
        <v>40122200</v>
      </c>
      <c r="G28" s="25">
        <v>40122200</v>
      </c>
      <c r="H28" s="26">
        <v>0</v>
      </c>
      <c r="I28" s="24">
        <v>44884200</v>
      </c>
      <c r="J28" s="6">
        <v>25555200</v>
      </c>
      <c r="K28" s="25">
        <v>35307500</v>
      </c>
    </row>
    <row r="29" spans="1:11" ht="13.5">
      <c r="A29" s="22" t="s">
        <v>98</v>
      </c>
      <c r="B29" s="6">
        <v>4482832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83577832</v>
      </c>
      <c r="C32" s="7">
        <f aca="true" t="shared" si="5" ref="C32:K32">SUM(C28:C31)</f>
        <v>63625832</v>
      </c>
      <c r="D32" s="64">
        <f t="shared" si="5"/>
        <v>37846869</v>
      </c>
      <c r="E32" s="65">
        <f t="shared" si="5"/>
        <v>40122200</v>
      </c>
      <c r="F32" s="7">
        <f t="shared" si="5"/>
        <v>40122200</v>
      </c>
      <c r="G32" s="66">
        <f t="shared" si="5"/>
        <v>40122200</v>
      </c>
      <c r="H32" s="67">
        <f t="shared" si="5"/>
        <v>0</v>
      </c>
      <c r="I32" s="65">
        <f t="shared" si="5"/>
        <v>44884200</v>
      </c>
      <c r="J32" s="7">
        <f t="shared" si="5"/>
        <v>25555200</v>
      </c>
      <c r="K32" s="66">
        <f t="shared" si="5"/>
        <v>35307500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45480323</v>
      </c>
      <c r="C35" s="6">
        <v>37948570</v>
      </c>
      <c r="D35" s="23">
        <v>12268548</v>
      </c>
      <c r="E35" s="24">
        <v>47605483</v>
      </c>
      <c r="F35" s="6">
        <v>47605483</v>
      </c>
      <c r="G35" s="25">
        <v>47605483</v>
      </c>
      <c r="H35" s="26">
        <v>19771376</v>
      </c>
      <c r="I35" s="24">
        <v>50905374</v>
      </c>
      <c r="J35" s="6">
        <v>19285238</v>
      </c>
      <c r="K35" s="25">
        <v>4785418</v>
      </c>
    </row>
    <row r="36" spans="1:11" ht="13.5">
      <c r="A36" s="22" t="s">
        <v>39</v>
      </c>
      <c r="B36" s="6">
        <v>316152703</v>
      </c>
      <c r="C36" s="6">
        <v>433884414</v>
      </c>
      <c r="D36" s="23">
        <v>466770899</v>
      </c>
      <c r="E36" s="24">
        <v>428871280</v>
      </c>
      <c r="F36" s="6">
        <v>461541904</v>
      </c>
      <c r="G36" s="25">
        <v>461541904</v>
      </c>
      <c r="H36" s="26">
        <v>401642075</v>
      </c>
      <c r="I36" s="24">
        <v>441155096</v>
      </c>
      <c r="J36" s="6">
        <v>421747134</v>
      </c>
      <c r="K36" s="25">
        <v>403311594</v>
      </c>
    </row>
    <row r="37" spans="1:11" ht="13.5">
      <c r="A37" s="22" t="s">
        <v>40</v>
      </c>
      <c r="B37" s="6">
        <v>109784598</v>
      </c>
      <c r="C37" s="6">
        <v>127777617</v>
      </c>
      <c r="D37" s="23">
        <v>116626376</v>
      </c>
      <c r="E37" s="24">
        <v>53595080</v>
      </c>
      <c r="F37" s="6">
        <v>53595080</v>
      </c>
      <c r="G37" s="25">
        <v>53595080</v>
      </c>
      <c r="H37" s="26">
        <v>58188631</v>
      </c>
      <c r="I37" s="24">
        <v>51632123</v>
      </c>
      <c r="J37" s="6">
        <v>48608486</v>
      </c>
      <c r="K37" s="25">
        <v>45882863</v>
      </c>
    </row>
    <row r="38" spans="1:11" ht="13.5">
      <c r="A38" s="22" t="s">
        <v>41</v>
      </c>
      <c r="B38" s="6">
        <v>24051836</v>
      </c>
      <c r="C38" s="6">
        <v>30731352</v>
      </c>
      <c r="D38" s="23">
        <v>42735334</v>
      </c>
      <c r="E38" s="24">
        <v>30731352</v>
      </c>
      <c r="F38" s="6">
        <v>30731352</v>
      </c>
      <c r="G38" s="25">
        <v>30731352</v>
      </c>
      <c r="H38" s="26">
        <v>30731352</v>
      </c>
      <c r="I38" s="24">
        <v>28849023</v>
      </c>
      <c r="J38" s="6">
        <v>26966694</v>
      </c>
      <c r="K38" s="25">
        <v>25084364</v>
      </c>
    </row>
    <row r="39" spans="1:11" ht="13.5">
      <c r="A39" s="22" t="s">
        <v>42</v>
      </c>
      <c r="B39" s="6">
        <v>227796592</v>
      </c>
      <c r="C39" s="6">
        <v>313324015</v>
      </c>
      <c r="D39" s="23">
        <v>319677737</v>
      </c>
      <c r="E39" s="24">
        <v>392150331</v>
      </c>
      <c r="F39" s="6">
        <v>424820955</v>
      </c>
      <c r="G39" s="25">
        <v>424820955</v>
      </c>
      <c r="H39" s="26">
        <v>332493468</v>
      </c>
      <c r="I39" s="24">
        <v>411579323</v>
      </c>
      <c r="J39" s="6">
        <v>365457192</v>
      </c>
      <c r="K39" s="25">
        <v>337129784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61190669</v>
      </c>
      <c r="C42" s="6">
        <v>19582634</v>
      </c>
      <c r="D42" s="23">
        <v>25119958</v>
      </c>
      <c r="E42" s="24">
        <v>40208439</v>
      </c>
      <c r="F42" s="6">
        <v>40208438</v>
      </c>
      <c r="G42" s="25">
        <v>40208438</v>
      </c>
      <c r="H42" s="26">
        <v>42916361</v>
      </c>
      <c r="I42" s="24">
        <v>44973723</v>
      </c>
      <c r="J42" s="6">
        <v>10156074</v>
      </c>
      <c r="K42" s="25">
        <v>18691098</v>
      </c>
    </row>
    <row r="43" spans="1:11" ht="13.5">
      <c r="A43" s="22" t="s">
        <v>45</v>
      </c>
      <c r="B43" s="6">
        <v>-56290278</v>
      </c>
      <c r="C43" s="6">
        <v>-20810203</v>
      </c>
      <c r="D43" s="23">
        <v>-48599071</v>
      </c>
      <c r="E43" s="24">
        <v>-40122204</v>
      </c>
      <c r="F43" s="6">
        <v>-40122200</v>
      </c>
      <c r="G43" s="25">
        <v>-40122200</v>
      </c>
      <c r="H43" s="26">
        <v>-37992024</v>
      </c>
      <c r="I43" s="24">
        <v>-44191000</v>
      </c>
      <c r="J43" s="6">
        <v>-25555200</v>
      </c>
      <c r="K43" s="25">
        <v>-35307500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16162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24852135</v>
      </c>
      <c r="C45" s="7">
        <v>23624566</v>
      </c>
      <c r="D45" s="64">
        <v>145446</v>
      </c>
      <c r="E45" s="65">
        <v>33831844</v>
      </c>
      <c r="F45" s="7">
        <v>231686</v>
      </c>
      <c r="G45" s="66">
        <v>231686</v>
      </c>
      <c r="H45" s="67">
        <v>5085945</v>
      </c>
      <c r="I45" s="65">
        <v>1014723</v>
      </c>
      <c r="J45" s="7">
        <v>-14384403</v>
      </c>
      <c r="K45" s="66">
        <v>-31000805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24852111</v>
      </c>
      <c r="C48" s="6">
        <v>23624559</v>
      </c>
      <c r="D48" s="23">
        <v>145446</v>
      </c>
      <c r="E48" s="24">
        <v>2422882</v>
      </c>
      <c r="F48" s="6">
        <v>2422882</v>
      </c>
      <c r="G48" s="25">
        <v>2422882</v>
      </c>
      <c r="H48" s="26">
        <v>3107730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97912976.51455809</v>
      </c>
      <c r="C49" s="6">
        <f aca="true" t="shared" si="6" ref="C49:K49">+C75</f>
        <v>97406832.65865484</v>
      </c>
      <c r="D49" s="23">
        <f t="shared" si="6"/>
        <v>88145434.24318835</v>
      </c>
      <c r="E49" s="24">
        <f t="shared" si="6"/>
        <v>2312681.513236899</v>
      </c>
      <c r="F49" s="6">
        <f t="shared" si="6"/>
        <v>2312681.513236899</v>
      </c>
      <c r="G49" s="25">
        <f t="shared" si="6"/>
        <v>2312681.513236899</v>
      </c>
      <c r="H49" s="26">
        <f t="shared" si="6"/>
        <v>35927178</v>
      </c>
      <c r="I49" s="24">
        <f t="shared" si="6"/>
        <v>-840015.6966978535</v>
      </c>
      <c r="J49" s="6">
        <f t="shared" si="6"/>
        <v>15311436.825244056</v>
      </c>
      <c r="K49" s="25">
        <f t="shared" si="6"/>
        <v>21312729.07836989</v>
      </c>
    </row>
    <row r="50" spans="1:11" ht="13.5">
      <c r="A50" s="34" t="s">
        <v>51</v>
      </c>
      <c r="B50" s="7">
        <f>+B48-B49</f>
        <v>-73060865.51455809</v>
      </c>
      <c r="C50" s="7">
        <f aca="true" t="shared" si="7" ref="C50:K50">+C48-C49</f>
        <v>-73782273.65865484</v>
      </c>
      <c r="D50" s="64">
        <f t="shared" si="7"/>
        <v>-87999988.24318835</v>
      </c>
      <c r="E50" s="65">
        <f t="shared" si="7"/>
        <v>110200.48676310107</v>
      </c>
      <c r="F50" s="7">
        <f t="shared" si="7"/>
        <v>110200.48676310107</v>
      </c>
      <c r="G50" s="66">
        <f t="shared" si="7"/>
        <v>110200.48676310107</v>
      </c>
      <c r="H50" s="67">
        <f t="shared" si="7"/>
        <v>-32819448</v>
      </c>
      <c r="I50" s="65">
        <f t="shared" si="7"/>
        <v>840015.6966978535</v>
      </c>
      <c r="J50" s="7">
        <f t="shared" si="7"/>
        <v>-15311436.825244056</v>
      </c>
      <c r="K50" s="66">
        <f t="shared" si="7"/>
        <v>-21312729.07836989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324332323</v>
      </c>
      <c r="C53" s="6">
        <v>366963751</v>
      </c>
      <c r="D53" s="23">
        <v>436665143</v>
      </c>
      <c r="E53" s="24">
        <v>366963751</v>
      </c>
      <c r="F53" s="6">
        <v>408141186</v>
      </c>
      <c r="G53" s="25">
        <v>408141186</v>
      </c>
      <c r="H53" s="26">
        <v>364820338</v>
      </c>
      <c r="I53" s="24">
        <v>408654385</v>
      </c>
      <c r="J53" s="6">
        <v>408141185</v>
      </c>
      <c r="K53" s="25">
        <v>408141185</v>
      </c>
    </row>
    <row r="54" spans="1:11" ht="13.5">
      <c r="A54" s="22" t="s">
        <v>94</v>
      </c>
      <c r="B54" s="6">
        <v>21181201</v>
      </c>
      <c r="C54" s="6">
        <v>18310835</v>
      </c>
      <c r="D54" s="23">
        <v>19558704</v>
      </c>
      <c r="E54" s="24">
        <v>18000000</v>
      </c>
      <c r="F54" s="6">
        <v>18000000</v>
      </c>
      <c r="G54" s="25">
        <v>18000000</v>
      </c>
      <c r="H54" s="26">
        <v>0</v>
      </c>
      <c r="I54" s="24">
        <v>18580768</v>
      </c>
      <c r="J54" s="6">
        <v>17651730</v>
      </c>
      <c r="K54" s="25">
        <v>16769144</v>
      </c>
    </row>
    <row r="55" spans="1:11" ht="13.5">
      <c r="A55" s="22" t="s">
        <v>54</v>
      </c>
      <c r="B55" s="6">
        <v>4482832</v>
      </c>
      <c r="C55" s="6">
        <v>4482832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180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2000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540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0.4787745979707646</v>
      </c>
      <c r="C70" s="5">
        <f aca="true" t="shared" si="8" ref="C70:K70">IF(ISERROR(C71/C72),0,(C71/C72))</f>
        <v>0.5728063996843659</v>
      </c>
      <c r="D70" s="5">
        <f t="shared" si="8"/>
        <v>0.5617548042601844</v>
      </c>
      <c r="E70" s="5">
        <f t="shared" si="8"/>
        <v>0.6525436641681729</v>
      </c>
      <c r="F70" s="5">
        <f t="shared" si="8"/>
        <v>0.6525436641681729</v>
      </c>
      <c r="G70" s="5">
        <f t="shared" si="8"/>
        <v>0.6525436641681729</v>
      </c>
      <c r="H70" s="5">
        <f t="shared" si="8"/>
        <v>0</v>
      </c>
      <c r="I70" s="5">
        <f t="shared" si="8"/>
        <v>0.5983889407698557</v>
      </c>
      <c r="J70" s="5">
        <f t="shared" si="8"/>
        <v>0.5922121401888852</v>
      </c>
      <c r="K70" s="5">
        <f t="shared" si="8"/>
        <v>0.5929921940927626</v>
      </c>
    </row>
    <row r="71" spans="1:11" ht="12.75" hidden="1">
      <c r="A71" s="1" t="s">
        <v>100</v>
      </c>
      <c r="B71" s="1">
        <f>+B83</f>
        <v>54409193</v>
      </c>
      <c r="C71" s="1">
        <f aca="true" t="shared" si="9" ref="C71:K71">+C83</f>
        <v>66586443</v>
      </c>
      <c r="D71" s="1">
        <f t="shared" si="9"/>
        <v>67413883</v>
      </c>
      <c r="E71" s="1">
        <f t="shared" si="9"/>
        <v>87775632</v>
      </c>
      <c r="F71" s="1">
        <f t="shared" si="9"/>
        <v>87775632</v>
      </c>
      <c r="G71" s="1">
        <f t="shared" si="9"/>
        <v>87775632</v>
      </c>
      <c r="H71" s="1">
        <f t="shared" si="9"/>
        <v>104472793</v>
      </c>
      <c r="I71" s="1">
        <f t="shared" si="9"/>
        <v>83949359</v>
      </c>
      <c r="J71" s="1">
        <f t="shared" si="9"/>
        <v>86234073</v>
      </c>
      <c r="K71" s="1">
        <f t="shared" si="9"/>
        <v>91262097</v>
      </c>
    </row>
    <row r="72" spans="1:11" ht="12.75" hidden="1">
      <c r="A72" s="1" t="s">
        <v>101</v>
      </c>
      <c r="B72" s="1">
        <f>+B77</f>
        <v>113642606</v>
      </c>
      <c r="C72" s="1">
        <f aca="true" t="shared" si="10" ref="C72:K72">+C77</f>
        <v>116245983</v>
      </c>
      <c r="D72" s="1">
        <f t="shared" si="10"/>
        <v>120005886</v>
      </c>
      <c r="E72" s="1">
        <f t="shared" si="10"/>
        <v>134513040</v>
      </c>
      <c r="F72" s="1">
        <f t="shared" si="10"/>
        <v>134513040</v>
      </c>
      <c r="G72" s="1">
        <f t="shared" si="10"/>
        <v>134513040</v>
      </c>
      <c r="H72" s="1">
        <f t="shared" si="10"/>
        <v>0</v>
      </c>
      <c r="I72" s="1">
        <f t="shared" si="10"/>
        <v>140292297</v>
      </c>
      <c r="J72" s="1">
        <f t="shared" si="10"/>
        <v>145613484</v>
      </c>
      <c r="K72" s="1">
        <f t="shared" si="10"/>
        <v>153901009</v>
      </c>
    </row>
    <row r="73" spans="1:11" ht="12.75" hidden="1">
      <c r="A73" s="1" t="s">
        <v>102</v>
      </c>
      <c r="B73" s="1">
        <f>+B74</f>
        <v>-11200890.5</v>
      </c>
      <c r="C73" s="1">
        <f aca="true" t="shared" si="11" ref="C73:K73">+(C78+C80+C81+C82)-(B78+B80+B81+B82)</f>
        <v>-6135972</v>
      </c>
      <c r="D73" s="1">
        <f t="shared" si="11"/>
        <v>-1954738</v>
      </c>
      <c r="E73" s="1">
        <f t="shared" si="11"/>
        <v>32616007</v>
      </c>
      <c r="F73" s="1">
        <f>+(F78+F80+F81+F82)-(D78+D80+D81+D82)</f>
        <v>32616007</v>
      </c>
      <c r="G73" s="1">
        <f>+(G78+G80+G81+G82)-(D78+D80+D81+D82)</f>
        <v>32616007</v>
      </c>
      <c r="H73" s="1">
        <f>+(H78+H80+H81+H82)-(D78+D80+D81+D82)</f>
        <v>4541839</v>
      </c>
      <c r="I73" s="1">
        <f>+(I78+I80+I81+I82)-(E78+E80+E81+E82)</f>
        <v>5770103</v>
      </c>
      <c r="J73" s="1">
        <f t="shared" si="11"/>
        <v>-31705330</v>
      </c>
      <c r="K73" s="1">
        <f t="shared" si="11"/>
        <v>-14602054</v>
      </c>
    </row>
    <row r="74" spans="1:11" ht="12.75" hidden="1">
      <c r="A74" s="1" t="s">
        <v>103</v>
      </c>
      <c r="B74" s="1">
        <f>+TREND(C74:E74)</f>
        <v>-11200890.5</v>
      </c>
      <c r="C74" s="1">
        <f>+C73</f>
        <v>-6135972</v>
      </c>
      <c r="D74" s="1">
        <f aca="true" t="shared" si="12" ref="D74:K74">+D73</f>
        <v>-1954738</v>
      </c>
      <c r="E74" s="1">
        <f t="shared" si="12"/>
        <v>32616007</v>
      </c>
      <c r="F74" s="1">
        <f t="shared" si="12"/>
        <v>32616007</v>
      </c>
      <c r="G74" s="1">
        <f t="shared" si="12"/>
        <v>32616007</v>
      </c>
      <c r="H74" s="1">
        <f t="shared" si="12"/>
        <v>4541839</v>
      </c>
      <c r="I74" s="1">
        <f t="shared" si="12"/>
        <v>5770103</v>
      </c>
      <c r="J74" s="1">
        <f t="shared" si="12"/>
        <v>-31705330</v>
      </c>
      <c r="K74" s="1">
        <f t="shared" si="12"/>
        <v>-14602054</v>
      </c>
    </row>
    <row r="75" spans="1:11" ht="12.75" hidden="1">
      <c r="A75" s="1" t="s">
        <v>104</v>
      </c>
      <c r="B75" s="1">
        <f>+B84-(((B80+B81+B78)*B70)-B79)</f>
        <v>97912976.51455809</v>
      </c>
      <c r="C75" s="1">
        <f aca="true" t="shared" si="13" ref="C75:K75">+C84-(((C80+C81+C78)*C70)-C79)</f>
        <v>97406832.65865484</v>
      </c>
      <c r="D75" s="1">
        <f t="shared" si="13"/>
        <v>88145434.24318835</v>
      </c>
      <c r="E75" s="1">
        <f t="shared" si="13"/>
        <v>2312681.513236899</v>
      </c>
      <c r="F75" s="1">
        <f t="shared" si="13"/>
        <v>2312681.513236899</v>
      </c>
      <c r="G75" s="1">
        <f t="shared" si="13"/>
        <v>2312681.513236899</v>
      </c>
      <c r="H75" s="1">
        <f t="shared" si="13"/>
        <v>35927178</v>
      </c>
      <c r="I75" s="1">
        <f t="shared" si="13"/>
        <v>-840015.6966978535</v>
      </c>
      <c r="J75" s="1">
        <f t="shared" si="13"/>
        <v>15311436.825244056</v>
      </c>
      <c r="K75" s="1">
        <f t="shared" si="13"/>
        <v>21312729.07836989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113642606</v>
      </c>
      <c r="C77" s="3">
        <v>116245983</v>
      </c>
      <c r="D77" s="3">
        <v>120005886</v>
      </c>
      <c r="E77" s="3">
        <v>134513040</v>
      </c>
      <c r="F77" s="3">
        <v>134513040</v>
      </c>
      <c r="G77" s="3">
        <v>134513040</v>
      </c>
      <c r="H77" s="3">
        <v>0</v>
      </c>
      <c r="I77" s="3">
        <v>140292297</v>
      </c>
      <c r="J77" s="3">
        <v>145613484</v>
      </c>
      <c r="K77" s="3">
        <v>153901009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93978772</v>
      </c>
      <c r="C79" s="3">
        <v>105453633</v>
      </c>
      <c r="D79" s="3">
        <v>94938898</v>
      </c>
      <c r="E79" s="3">
        <v>31487450</v>
      </c>
      <c r="F79" s="3">
        <v>31487450</v>
      </c>
      <c r="G79" s="3">
        <v>31487450</v>
      </c>
      <c r="H79" s="3">
        <v>35927178</v>
      </c>
      <c r="I79" s="3">
        <v>29366299</v>
      </c>
      <c r="J79" s="3">
        <v>26429669</v>
      </c>
      <c r="K79" s="3">
        <v>23786702</v>
      </c>
    </row>
    <row r="80" spans="1:11" ht="12.75" hidden="1">
      <c r="A80" s="2" t="s">
        <v>67</v>
      </c>
      <c r="B80" s="3">
        <v>20184000</v>
      </c>
      <c r="C80" s="3">
        <v>14048028</v>
      </c>
      <c r="D80" s="3">
        <v>10231577</v>
      </c>
      <c r="E80" s="3">
        <v>44709297</v>
      </c>
      <c r="F80" s="3">
        <v>44709297</v>
      </c>
      <c r="G80" s="3">
        <v>44709297</v>
      </c>
      <c r="H80" s="3">
        <v>16635129</v>
      </c>
      <c r="I80" s="3">
        <v>50479400</v>
      </c>
      <c r="J80" s="3">
        <v>18774070</v>
      </c>
      <c r="K80" s="3">
        <v>4172016</v>
      </c>
    </row>
    <row r="81" spans="1:11" ht="12.75" hidden="1">
      <c r="A81" s="2" t="s">
        <v>68</v>
      </c>
      <c r="B81" s="3">
        <v>0</v>
      </c>
      <c r="C81" s="3">
        <v>0</v>
      </c>
      <c r="D81" s="3">
        <v>1861713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54409193</v>
      </c>
      <c r="C83" s="3">
        <v>66586443</v>
      </c>
      <c r="D83" s="3">
        <v>67413883</v>
      </c>
      <c r="E83" s="3">
        <v>87775632</v>
      </c>
      <c r="F83" s="3">
        <v>87775632</v>
      </c>
      <c r="G83" s="3">
        <v>87775632</v>
      </c>
      <c r="H83" s="3">
        <v>104472793</v>
      </c>
      <c r="I83" s="3">
        <v>83949359</v>
      </c>
      <c r="J83" s="3">
        <v>86234073</v>
      </c>
      <c r="K83" s="3">
        <v>91262097</v>
      </c>
    </row>
    <row r="84" spans="1:11" ht="12.75" hidden="1">
      <c r="A84" s="2" t="s">
        <v>71</v>
      </c>
      <c r="B84" s="3">
        <v>13597791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184965065</v>
      </c>
      <c r="C5" s="6">
        <v>190532285</v>
      </c>
      <c r="D5" s="23">
        <v>232691020</v>
      </c>
      <c r="E5" s="24">
        <v>266065863</v>
      </c>
      <c r="F5" s="6">
        <v>266065863</v>
      </c>
      <c r="G5" s="25">
        <v>266065863</v>
      </c>
      <c r="H5" s="26">
        <v>0</v>
      </c>
      <c r="I5" s="24">
        <v>350789676</v>
      </c>
      <c r="J5" s="6">
        <v>368329164</v>
      </c>
      <c r="K5" s="25">
        <v>386745612</v>
      </c>
    </row>
    <row r="6" spans="1:11" ht="13.5">
      <c r="A6" s="22" t="s">
        <v>18</v>
      </c>
      <c r="B6" s="6">
        <v>824104702</v>
      </c>
      <c r="C6" s="6">
        <v>951143613</v>
      </c>
      <c r="D6" s="23">
        <v>1011673962</v>
      </c>
      <c r="E6" s="24">
        <v>1017013095</v>
      </c>
      <c r="F6" s="6">
        <v>1017013095</v>
      </c>
      <c r="G6" s="25">
        <v>1017013095</v>
      </c>
      <c r="H6" s="26">
        <v>0</v>
      </c>
      <c r="I6" s="24">
        <v>1069151126</v>
      </c>
      <c r="J6" s="6">
        <v>1122676156</v>
      </c>
      <c r="K6" s="25">
        <v>1178809946</v>
      </c>
    </row>
    <row r="7" spans="1:11" ht="13.5">
      <c r="A7" s="22" t="s">
        <v>19</v>
      </c>
      <c r="B7" s="6">
        <v>2645995</v>
      </c>
      <c r="C7" s="6">
        <v>56597342</v>
      </c>
      <c r="D7" s="23">
        <v>46076075</v>
      </c>
      <c r="E7" s="24">
        <v>3403045</v>
      </c>
      <c r="F7" s="6">
        <v>3403045</v>
      </c>
      <c r="G7" s="25">
        <v>3403045</v>
      </c>
      <c r="H7" s="26">
        <v>0</v>
      </c>
      <c r="I7" s="24">
        <v>1200000</v>
      </c>
      <c r="J7" s="6">
        <v>1278360</v>
      </c>
      <c r="K7" s="25">
        <v>1342272</v>
      </c>
    </row>
    <row r="8" spans="1:11" ht="13.5">
      <c r="A8" s="22" t="s">
        <v>20</v>
      </c>
      <c r="B8" s="6">
        <v>225519067</v>
      </c>
      <c r="C8" s="6">
        <v>223141082</v>
      </c>
      <c r="D8" s="23">
        <v>227607689</v>
      </c>
      <c r="E8" s="24">
        <v>247125000</v>
      </c>
      <c r="F8" s="6">
        <v>247125000</v>
      </c>
      <c r="G8" s="25">
        <v>247125000</v>
      </c>
      <c r="H8" s="26">
        <v>0</v>
      </c>
      <c r="I8" s="24">
        <v>289452000</v>
      </c>
      <c r="J8" s="6">
        <v>297624600</v>
      </c>
      <c r="K8" s="25">
        <v>312505836</v>
      </c>
    </row>
    <row r="9" spans="1:11" ht="13.5">
      <c r="A9" s="22" t="s">
        <v>21</v>
      </c>
      <c r="B9" s="6">
        <v>162019834</v>
      </c>
      <c r="C9" s="6">
        <v>66011543</v>
      </c>
      <c r="D9" s="23">
        <v>160950668</v>
      </c>
      <c r="E9" s="24">
        <v>153864793</v>
      </c>
      <c r="F9" s="6">
        <v>153864793</v>
      </c>
      <c r="G9" s="25">
        <v>153864793</v>
      </c>
      <c r="H9" s="26">
        <v>0</v>
      </c>
      <c r="I9" s="24">
        <v>48354348</v>
      </c>
      <c r="J9" s="6">
        <v>50686272</v>
      </c>
      <c r="K9" s="25">
        <v>53220516</v>
      </c>
    </row>
    <row r="10" spans="1:11" ht="25.5">
      <c r="A10" s="27" t="s">
        <v>93</v>
      </c>
      <c r="B10" s="28">
        <f>SUM(B5:B9)</f>
        <v>1399254663</v>
      </c>
      <c r="C10" s="29">
        <f aca="true" t="shared" si="0" ref="C10:K10">SUM(C5:C9)</f>
        <v>1487425865</v>
      </c>
      <c r="D10" s="30">
        <f t="shared" si="0"/>
        <v>1678999414</v>
      </c>
      <c r="E10" s="28">
        <f t="shared" si="0"/>
        <v>1687471796</v>
      </c>
      <c r="F10" s="29">
        <f t="shared" si="0"/>
        <v>1687471796</v>
      </c>
      <c r="G10" s="31">
        <f t="shared" si="0"/>
        <v>1687471796</v>
      </c>
      <c r="H10" s="32">
        <f t="shared" si="0"/>
        <v>0</v>
      </c>
      <c r="I10" s="28">
        <f t="shared" si="0"/>
        <v>1758947150</v>
      </c>
      <c r="J10" s="29">
        <f t="shared" si="0"/>
        <v>1840594552</v>
      </c>
      <c r="K10" s="31">
        <f t="shared" si="0"/>
        <v>1932624182</v>
      </c>
    </row>
    <row r="11" spans="1:11" ht="13.5">
      <c r="A11" s="22" t="s">
        <v>22</v>
      </c>
      <c r="B11" s="6">
        <v>389943131</v>
      </c>
      <c r="C11" s="6">
        <v>411812656</v>
      </c>
      <c r="D11" s="23">
        <v>442877792</v>
      </c>
      <c r="E11" s="24">
        <v>474659610</v>
      </c>
      <c r="F11" s="6">
        <v>474659610</v>
      </c>
      <c r="G11" s="25">
        <v>474659610</v>
      </c>
      <c r="H11" s="26">
        <v>0</v>
      </c>
      <c r="I11" s="24">
        <v>488009016</v>
      </c>
      <c r="J11" s="6">
        <v>501080148</v>
      </c>
      <c r="K11" s="25">
        <v>526133868</v>
      </c>
    </row>
    <row r="12" spans="1:11" ht="13.5">
      <c r="A12" s="22" t="s">
        <v>23</v>
      </c>
      <c r="B12" s="6">
        <v>18652842</v>
      </c>
      <c r="C12" s="6">
        <v>19725917</v>
      </c>
      <c r="D12" s="23">
        <v>20574230</v>
      </c>
      <c r="E12" s="24">
        <v>22616138</v>
      </c>
      <c r="F12" s="6">
        <v>22616138</v>
      </c>
      <c r="G12" s="25">
        <v>22616138</v>
      </c>
      <c r="H12" s="26">
        <v>0</v>
      </c>
      <c r="I12" s="24">
        <v>24618008</v>
      </c>
      <c r="J12" s="6">
        <v>25848900</v>
      </c>
      <c r="K12" s="25">
        <v>27141360</v>
      </c>
    </row>
    <row r="13" spans="1:11" ht="13.5">
      <c r="A13" s="22" t="s">
        <v>94</v>
      </c>
      <c r="B13" s="6">
        <v>157827504</v>
      </c>
      <c r="C13" s="6">
        <v>163619025</v>
      </c>
      <c r="D13" s="23">
        <v>167939755</v>
      </c>
      <c r="E13" s="24">
        <v>162164992</v>
      </c>
      <c r="F13" s="6">
        <v>162164992</v>
      </c>
      <c r="G13" s="25">
        <v>162164992</v>
      </c>
      <c r="H13" s="26">
        <v>0</v>
      </c>
      <c r="I13" s="24">
        <v>110895670</v>
      </c>
      <c r="J13" s="6">
        <v>179127444</v>
      </c>
      <c r="K13" s="25">
        <v>188083824</v>
      </c>
    </row>
    <row r="14" spans="1:11" ht="13.5">
      <c r="A14" s="22" t="s">
        <v>24</v>
      </c>
      <c r="B14" s="6">
        <v>38322117</v>
      </c>
      <c r="C14" s="6">
        <v>40426315</v>
      </c>
      <c r="D14" s="23">
        <v>42449372</v>
      </c>
      <c r="E14" s="24">
        <v>3429562</v>
      </c>
      <c r="F14" s="6">
        <v>3429562</v>
      </c>
      <c r="G14" s="25">
        <v>3429562</v>
      </c>
      <c r="H14" s="26">
        <v>0</v>
      </c>
      <c r="I14" s="24">
        <v>3607896</v>
      </c>
      <c r="J14" s="6">
        <v>3788292</v>
      </c>
      <c r="K14" s="25">
        <v>3977712</v>
      </c>
    </row>
    <row r="15" spans="1:11" ht="13.5">
      <c r="A15" s="22" t="s">
        <v>25</v>
      </c>
      <c r="B15" s="6">
        <v>620630534</v>
      </c>
      <c r="C15" s="6">
        <v>725551014</v>
      </c>
      <c r="D15" s="23">
        <v>817286667</v>
      </c>
      <c r="E15" s="24">
        <v>670000000</v>
      </c>
      <c r="F15" s="6">
        <v>670000000</v>
      </c>
      <c r="G15" s="25">
        <v>670000000</v>
      </c>
      <c r="H15" s="26">
        <v>0</v>
      </c>
      <c r="I15" s="24">
        <v>684191760</v>
      </c>
      <c r="J15" s="6">
        <v>875281944</v>
      </c>
      <c r="K15" s="25">
        <v>919046016</v>
      </c>
    </row>
    <row r="16" spans="1:11" ht="13.5">
      <c r="A16" s="33" t="s">
        <v>26</v>
      </c>
      <c r="B16" s="6">
        <v>53220341</v>
      </c>
      <c r="C16" s="6">
        <v>25376450</v>
      </c>
      <c r="D16" s="23">
        <v>33161349</v>
      </c>
      <c r="E16" s="24">
        <v>39609874</v>
      </c>
      <c r="F16" s="6">
        <v>39609874</v>
      </c>
      <c r="G16" s="25">
        <v>39609874</v>
      </c>
      <c r="H16" s="26">
        <v>0</v>
      </c>
      <c r="I16" s="24">
        <v>3862644</v>
      </c>
      <c r="J16" s="6">
        <v>3969684</v>
      </c>
      <c r="K16" s="25">
        <v>4168164</v>
      </c>
    </row>
    <row r="17" spans="1:11" ht="13.5">
      <c r="A17" s="22" t="s">
        <v>27</v>
      </c>
      <c r="B17" s="6">
        <v>418858257</v>
      </c>
      <c r="C17" s="6">
        <v>420524559</v>
      </c>
      <c r="D17" s="23">
        <v>843879763</v>
      </c>
      <c r="E17" s="24">
        <v>283326401</v>
      </c>
      <c r="F17" s="6">
        <v>283326401</v>
      </c>
      <c r="G17" s="25">
        <v>283326401</v>
      </c>
      <c r="H17" s="26">
        <v>0</v>
      </c>
      <c r="I17" s="24">
        <v>384985554</v>
      </c>
      <c r="J17" s="6">
        <v>415266120</v>
      </c>
      <c r="K17" s="25">
        <v>436029288</v>
      </c>
    </row>
    <row r="18" spans="1:11" ht="13.5">
      <c r="A18" s="34" t="s">
        <v>28</v>
      </c>
      <c r="B18" s="35">
        <f>SUM(B11:B17)</f>
        <v>1697454726</v>
      </c>
      <c r="C18" s="36">
        <f aca="true" t="shared" si="1" ref="C18:K18">SUM(C11:C17)</f>
        <v>1807035936</v>
      </c>
      <c r="D18" s="37">
        <f t="shared" si="1"/>
        <v>2368168928</v>
      </c>
      <c r="E18" s="35">
        <f t="shared" si="1"/>
        <v>1655806577</v>
      </c>
      <c r="F18" s="36">
        <f t="shared" si="1"/>
        <v>1655806577</v>
      </c>
      <c r="G18" s="38">
        <f t="shared" si="1"/>
        <v>1655806577</v>
      </c>
      <c r="H18" s="39">
        <f t="shared" si="1"/>
        <v>0</v>
      </c>
      <c r="I18" s="35">
        <f t="shared" si="1"/>
        <v>1700170548</v>
      </c>
      <c r="J18" s="36">
        <f t="shared" si="1"/>
        <v>2004362532</v>
      </c>
      <c r="K18" s="38">
        <f t="shared" si="1"/>
        <v>2104580232</v>
      </c>
    </row>
    <row r="19" spans="1:11" ht="13.5">
      <c r="A19" s="34" t="s">
        <v>29</v>
      </c>
      <c r="B19" s="40">
        <f>+B10-B18</f>
        <v>-298200063</v>
      </c>
      <c r="C19" s="41">
        <f aca="true" t="shared" si="2" ref="C19:K19">+C10-C18</f>
        <v>-319610071</v>
      </c>
      <c r="D19" s="42">
        <f t="shared" si="2"/>
        <v>-689169514</v>
      </c>
      <c r="E19" s="40">
        <f t="shared" si="2"/>
        <v>31665219</v>
      </c>
      <c r="F19" s="41">
        <f t="shared" si="2"/>
        <v>31665219</v>
      </c>
      <c r="G19" s="43">
        <f t="shared" si="2"/>
        <v>31665219</v>
      </c>
      <c r="H19" s="44">
        <f t="shared" si="2"/>
        <v>0</v>
      </c>
      <c r="I19" s="40">
        <f t="shared" si="2"/>
        <v>58776602</v>
      </c>
      <c r="J19" s="41">
        <f t="shared" si="2"/>
        <v>-163767980</v>
      </c>
      <c r="K19" s="43">
        <f t="shared" si="2"/>
        <v>-171956050</v>
      </c>
    </row>
    <row r="20" spans="1:11" ht="13.5">
      <c r="A20" s="22" t="s">
        <v>30</v>
      </c>
      <c r="B20" s="24">
        <v>128394648</v>
      </c>
      <c r="C20" s="6">
        <v>87617769</v>
      </c>
      <c r="D20" s="23">
        <v>57196295</v>
      </c>
      <c r="E20" s="24">
        <v>72796000</v>
      </c>
      <c r="F20" s="6">
        <v>72796000</v>
      </c>
      <c r="G20" s="25">
        <v>72796000</v>
      </c>
      <c r="H20" s="26">
        <v>0</v>
      </c>
      <c r="I20" s="24">
        <v>74651004</v>
      </c>
      <c r="J20" s="6">
        <v>67883556</v>
      </c>
      <c r="K20" s="25">
        <v>71277732</v>
      </c>
    </row>
    <row r="21" spans="1:11" ht="13.5">
      <c r="A21" s="22" t="s">
        <v>95</v>
      </c>
      <c r="B21" s="45">
        <v>25703679</v>
      </c>
      <c r="C21" s="46">
        <v>15875779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-144101736</v>
      </c>
      <c r="C22" s="52">
        <f aca="true" t="shared" si="3" ref="C22:K22">SUM(C19:C21)</f>
        <v>-216116523</v>
      </c>
      <c r="D22" s="53">
        <f t="shared" si="3"/>
        <v>-631973219</v>
      </c>
      <c r="E22" s="51">
        <f t="shared" si="3"/>
        <v>104461219</v>
      </c>
      <c r="F22" s="52">
        <f t="shared" si="3"/>
        <v>104461219</v>
      </c>
      <c r="G22" s="54">
        <f t="shared" si="3"/>
        <v>104461219</v>
      </c>
      <c r="H22" s="55">
        <f t="shared" si="3"/>
        <v>0</v>
      </c>
      <c r="I22" s="51">
        <f t="shared" si="3"/>
        <v>133427606</v>
      </c>
      <c r="J22" s="52">
        <f t="shared" si="3"/>
        <v>-95884424</v>
      </c>
      <c r="K22" s="54">
        <f t="shared" si="3"/>
        <v>-100678318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-144101736</v>
      </c>
      <c r="C24" s="41">
        <f aca="true" t="shared" si="4" ref="C24:K24">SUM(C22:C23)</f>
        <v>-216116523</v>
      </c>
      <c r="D24" s="42">
        <f t="shared" si="4"/>
        <v>-631973219</v>
      </c>
      <c r="E24" s="40">
        <f t="shared" si="4"/>
        <v>104461219</v>
      </c>
      <c r="F24" s="41">
        <f t="shared" si="4"/>
        <v>104461219</v>
      </c>
      <c r="G24" s="43">
        <f t="shared" si="4"/>
        <v>104461219</v>
      </c>
      <c r="H24" s="44">
        <f t="shared" si="4"/>
        <v>0</v>
      </c>
      <c r="I24" s="40">
        <f t="shared" si="4"/>
        <v>133427606</v>
      </c>
      <c r="J24" s="41">
        <f t="shared" si="4"/>
        <v>-95884424</v>
      </c>
      <c r="K24" s="43">
        <f t="shared" si="4"/>
        <v>-100678318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155289112</v>
      </c>
      <c r="C27" s="7">
        <v>121742516</v>
      </c>
      <c r="D27" s="64">
        <v>61206922</v>
      </c>
      <c r="E27" s="65">
        <v>104396000</v>
      </c>
      <c r="F27" s="7">
        <v>104396000</v>
      </c>
      <c r="G27" s="66">
        <v>104396000</v>
      </c>
      <c r="H27" s="67">
        <v>0</v>
      </c>
      <c r="I27" s="65">
        <v>133447667</v>
      </c>
      <c r="J27" s="7">
        <v>156570750</v>
      </c>
      <c r="K27" s="66">
        <v>165514038</v>
      </c>
    </row>
    <row r="28" spans="1:11" ht="13.5">
      <c r="A28" s="68" t="s">
        <v>30</v>
      </c>
      <c r="B28" s="6">
        <v>145828112</v>
      </c>
      <c r="C28" s="6">
        <v>71274116</v>
      </c>
      <c r="D28" s="23">
        <v>55858962</v>
      </c>
      <c r="E28" s="24">
        <v>72796000</v>
      </c>
      <c r="F28" s="6">
        <v>72796000</v>
      </c>
      <c r="G28" s="25">
        <v>72796000</v>
      </c>
      <c r="H28" s="26">
        <v>0</v>
      </c>
      <c r="I28" s="24">
        <v>74651000</v>
      </c>
      <c r="J28" s="6">
        <v>90650000</v>
      </c>
      <c r="K28" s="25">
        <v>96542250</v>
      </c>
    </row>
    <row r="29" spans="1:11" ht="13.5">
      <c r="A29" s="22" t="s">
        <v>98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9461000</v>
      </c>
      <c r="C31" s="6">
        <v>50468400</v>
      </c>
      <c r="D31" s="23">
        <v>5347960</v>
      </c>
      <c r="E31" s="24">
        <v>31600000</v>
      </c>
      <c r="F31" s="6">
        <v>31600000</v>
      </c>
      <c r="G31" s="25">
        <v>31600000</v>
      </c>
      <c r="H31" s="26">
        <v>0</v>
      </c>
      <c r="I31" s="24">
        <v>58796667</v>
      </c>
      <c r="J31" s="6">
        <v>65920750</v>
      </c>
      <c r="K31" s="25">
        <v>68971788</v>
      </c>
    </row>
    <row r="32" spans="1:11" ht="13.5">
      <c r="A32" s="34" t="s">
        <v>36</v>
      </c>
      <c r="B32" s="7">
        <f>SUM(B28:B31)</f>
        <v>155289112</v>
      </c>
      <c r="C32" s="7">
        <f aca="true" t="shared" si="5" ref="C32:K32">SUM(C28:C31)</f>
        <v>121742516</v>
      </c>
      <c r="D32" s="64">
        <f t="shared" si="5"/>
        <v>61206922</v>
      </c>
      <c r="E32" s="65">
        <f t="shared" si="5"/>
        <v>104396000</v>
      </c>
      <c r="F32" s="7">
        <f t="shared" si="5"/>
        <v>104396000</v>
      </c>
      <c r="G32" s="66">
        <f t="shared" si="5"/>
        <v>104396000</v>
      </c>
      <c r="H32" s="67">
        <f t="shared" si="5"/>
        <v>0</v>
      </c>
      <c r="I32" s="65">
        <f t="shared" si="5"/>
        <v>133447667</v>
      </c>
      <c r="J32" s="7">
        <f t="shared" si="5"/>
        <v>156570750</v>
      </c>
      <c r="K32" s="66">
        <f t="shared" si="5"/>
        <v>165514038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191391291</v>
      </c>
      <c r="C35" s="6">
        <v>244368165</v>
      </c>
      <c r="D35" s="23">
        <v>265811079</v>
      </c>
      <c r="E35" s="24">
        <v>397844807</v>
      </c>
      <c r="F35" s="6">
        <v>397844807</v>
      </c>
      <c r="G35" s="25">
        <v>397844807</v>
      </c>
      <c r="H35" s="26">
        <v>506336889</v>
      </c>
      <c r="I35" s="24">
        <v>281759741</v>
      </c>
      <c r="J35" s="6">
        <v>326841301</v>
      </c>
      <c r="K35" s="25">
        <v>379135908</v>
      </c>
    </row>
    <row r="36" spans="1:11" ht="13.5">
      <c r="A36" s="22" t="s">
        <v>39</v>
      </c>
      <c r="B36" s="6">
        <v>3486218421</v>
      </c>
      <c r="C36" s="6">
        <v>3404204757</v>
      </c>
      <c r="D36" s="23">
        <v>2961558075</v>
      </c>
      <c r="E36" s="24">
        <v>3558385237</v>
      </c>
      <c r="F36" s="6">
        <v>3558385238</v>
      </c>
      <c r="G36" s="25">
        <v>3558385238</v>
      </c>
      <c r="H36" s="26">
        <v>2847471642</v>
      </c>
      <c r="I36" s="24">
        <v>3145267439</v>
      </c>
      <c r="J36" s="6">
        <v>3647641685</v>
      </c>
      <c r="K36" s="25">
        <v>4230395810</v>
      </c>
    </row>
    <row r="37" spans="1:11" ht="13.5">
      <c r="A37" s="22" t="s">
        <v>40</v>
      </c>
      <c r="B37" s="6">
        <v>575220088</v>
      </c>
      <c r="C37" s="6">
        <v>717324315</v>
      </c>
      <c r="D37" s="23">
        <v>978052172</v>
      </c>
      <c r="E37" s="24">
        <v>375001325</v>
      </c>
      <c r="F37" s="6">
        <v>375001325</v>
      </c>
      <c r="G37" s="25">
        <v>375001325</v>
      </c>
      <c r="H37" s="26">
        <v>1070172025</v>
      </c>
      <c r="I37" s="24">
        <v>1036735296</v>
      </c>
      <c r="J37" s="6">
        <v>1098134082</v>
      </c>
      <c r="K37" s="25">
        <v>1167603556</v>
      </c>
    </row>
    <row r="38" spans="1:11" ht="13.5">
      <c r="A38" s="22" t="s">
        <v>41</v>
      </c>
      <c r="B38" s="6">
        <v>167177464</v>
      </c>
      <c r="C38" s="6">
        <v>209139099</v>
      </c>
      <c r="D38" s="23">
        <v>159151702</v>
      </c>
      <c r="E38" s="24">
        <v>179564013</v>
      </c>
      <c r="F38" s="6">
        <v>179564013</v>
      </c>
      <c r="G38" s="25">
        <v>179564013</v>
      </c>
      <c r="H38" s="26">
        <v>272735995</v>
      </c>
      <c r="I38" s="24">
        <v>168700803</v>
      </c>
      <c r="J38" s="6">
        <v>178822851</v>
      </c>
      <c r="K38" s="25">
        <v>189552223</v>
      </c>
    </row>
    <row r="39" spans="1:11" ht="13.5">
      <c r="A39" s="22" t="s">
        <v>42</v>
      </c>
      <c r="B39" s="6">
        <v>2935212160</v>
      </c>
      <c r="C39" s="6">
        <v>2722109508</v>
      </c>
      <c r="D39" s="23">
        <v>2090165280</v>
      </c>
      <c r="E39" s="24">
        <v>3401664705</v>
      </c>
      <c r="F39" s="6">
        <v>3401664706</v>
      </c>
      <c r="G39" s="25">
        <v>3401664706</v>
      </c>
      <c r="H39" s="26">
        <v>2010900511</v>
      </c>
      <c r="I39" s="24">
        <v>2221591081</v>
      </c>
      <c r="J39" s="6">
        <v>2697526053</v>
      </c>
      <c r="K39" s="25">
        <v>3252375939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104937094</v>
      </c>
      <c r="C42" s="6">
        <v>61972150</v>
      </c>
      <c r="D42" s="23">
        <v>85283849</v>
      </c>
      <c r="E42" s="24">
        <v>181947612</v>
      </c>
      <c r="F42" s="6">
        <v>181947612</v>
      </c>
      <c r="G42" s="25">
        <v>181947612</v>
      </c>
      <c r="H42" s="26">
        <v>-209083899</v>
      </c>
      <c r="I42" s="24">
        <v>-202202725</v>
      </c>
      <c r="J42" s="6">
        <v>-222498700</v>
      </c>
      <c r="K42" s="25">
        <v>-235590129</v>
      </c>
    </row>
    <row r="43" spans="1:11" ht="13.5">
      <c r="A43" s="22" t="s">
        <v>45</v>
      </c>
      <c r="B43" s="6">
        <v>-96744378</v>
      </c>
      <c r="C43" s="6">
        <v>-58575873</v>
      </c>
      <c r="D43" s="23">
        <v>-56670707</v>
      </c>
      <c r="E43" s="24">
        <v>-79396008</v>
      </c>
      <c r="F43" s="6">
        <v>-79396008</v>
      </c>
      <c r="G43" s="25">
        <v>-79396008</v>
      </c>
      <c r="H43" s="26">
        <v>-46279491</v>
      </c>
      <c r="I43" s="24">
        <v>-153066000</v>
      </c>
      <c r="J43" s="6">
        <v>-162249960</v>
      </c>
      <c r="K43" s="25">
        <v>-171984958</v>
      </c>
    </row>
    <row r="44" spans="1:11" ht="13.5">
      <c r="A44" s="22" t="s">
        <v>46</v>
      </c>
      <c r="B44" s="6">
        <v>-6028658</v>
      </c>
      <c r="C44" s="6">
        <v>-6802505</v>
      </c>
      <c r="D44" s="23">
        <v>-4216596</v>
      </c>
      <c r="E44" s="24">
        <v>-2225292</v>
      </c>
      <c r="F44" s="6">
        <v>-2225292</v>
      </c>
      <c r="G44" s="25">
        <v>-2225292</v>
      </c>
      <c r="H44" s="26">
        <v>106692929</v>
      </c>
      <c r="I44" s="24">
        <v>-2225000</v>
      </c>
      <c r="J44" s="6">
        <v>-2358500</v>
      </c>
      <c r="K44" s="25">
        <v>-2500010</v>
      </c>
    </row>
    <row r="45" spans="1:11" ht="13.5">
      <c r="A45" s="34" t="s">
        <v>47</v>
      </c>
      <c r="B45" s="7">
        <v>18396457</v>
      </c>
      <c r="C45" s="7">
        <v>14990227</v>
      </c>
      <c r="D45" s="64">
        <v>39386773</v>
      </c>
      <c r="E45" s="65">
        <v>121600603</v>
      </c>
      <c r="F45" s="7">
        <v>121600603</v>
      </c>
      <c r="G45" s="66">
        <v>121600603</v>
      </c>
      <c r="H45" s="67">
        <v>-109283688</v>
      </c>
      <c r="I45" s="65">
        <v>-305884330</v>
      </c>
      <c r="J45" s="7">
        <v>-692991490</v>
      </c>
      <c r="K45" s="66">
        <v>-1103066587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28205255</v>
      </c>
      <c r="C48" s="6">
        <v>25409890</v>
      </c>
      <c r="D48" s="23">
        <v>50371489</v>
      </c>
      <c r="E48" s="24">
        <v>133212030</v>
      </c>
      <c r="F48" s="6">
        <v>133212030</v>
      </c>
      <c r="G48" s="25">
        <v>133212030</v>
      </c>
      <c r="H48" s="26">
        <v>-109283688</v>
      </c>
      <c r="I48" s="24">
        <v>53393776</v>
      </c>
      <c r="J48" s="6">
        <v>61936781</v>
      </c>
      <c r="K48" s="25">
        <v>71846665</v>
      </c>
    </row>
    <row r="49" spans="1:11" ht="13.5">
      <c r="A49" s="22" t="s">
        <v>50</v>
      </c>
      <c r="B49" s="6">
        <f>+B75</f>
        <v>393554346.16001767</v>
      </c>
      <c r="C49" s="6">
        <f aca="true" t="shared" si="6" ref="C49:K49">+C75</f>
        <v>500985566.63405263</v>
      </c>
      <c r="D49" s="23">
        <f t="shared" si="6"/>
        <v>770038280.2088734</v>
      </c>
      <c r="E49" s="24">
        <f t="shared" si="6"/>
        <v>115468576.07290706</v>
      </c>
      <c r="F49" s="6">
        <f t="shared" si="6"/>
        <v>115468576.07290706</v>
      </c>
      <c r="G49" s="25">
        <f t="shared" si="6"/>
        <v>115468576.07290706</v>
      </c>
      <c r="H49" s="26">
        <f t="shared" si="6"/>
        <v>927764312</v>
      </c>
      <c r="I49" s="24">
        <f t="shared" si="6"/>
        <v>832363912.0989764</v>
      </c>
      <c r="J49" s="6">
        <f t="shared" si="6"/>
        <v>859636020.1280742</v>
      </c>
      <c r="K49" s="25">
        <f t="shared" si="6"/>
        <v>889229157.0156645</v>
      </c>
    </row>
    <row r="50" spans="1:11" ht="13.5">
      <c r="A50" s="34" t="s">
        <v>51</v>
      </c>
      <c r="B50" s="7">
        <f>+B48-B49</f>
        <v>-365349091.16001767</v>
      </c>
      <c r="C50" s="7">
        <f aca="true" t="shared" si="7" ref="C50:K50">+C48-C49</f>
        <v>-475575676.63405263</v>
      </c>
      <c r="D50" s="64">
        <f t="shared" si="7"/>
        <v>-719666791.2088734</v>
      </c>
      <c r="E50" s="65">
        <f t="shared" si="7"/>
        <v>17743453.92709294</v>
      </c>
      <c r="F50" s="7">
        <f t="shared" si="7"/>
        <v>17743453.92709294</v>
      </c>
      <c r="G50" s="66">
        <f t="shared" si="7"/>
        <v>17743453.92709294</v>
      </c>
      <c r="H50" s="67">
        <f t="shared" si="7"/>
        <v>-1037048000</v>
      </c>
      <c r="I50" s="65">
        <f t="shared" si="7"/>
        <v>-778970136.0989764</v>
      </c>
      <c r="J50" s="7">
        <f t="shared" si="7"/>
        <v>-797699239.1280742</v>
      </c>
      <c r="K50" s="66">
        <f t="shared" si="7"/>
        <v>-817382492.0156645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3452045273</v>
      </c>
      <c r="C53" s="6">
        <v>3356379369</v>
      </c>
      <c r="D53" s="23">
        <v>2947492326</v>
      </c>
      <c r="E53" s="24">
        <v>3422787398</v>
      </c>
      <c r="F53" s="6">
        <v>3422787398</v>
      </c>
      <c r="G53" s="25">
        <v>3422787398</v>
      </c>
      <c r="H53" s="26">
        <v>3370070479</v>
      </c>
      <c r="I53" s="24">
        <v>2917646105</v>
      </c>
      <c r="J53" s="6">
        <v>2895089411</v>
      </c>
      <c r="K53" s="25">
        <v>2872519625</v>
      </c>
    </row>
    <row r="54" spans="1:11" ht="13.5">
      <c r="A54" s="22" t="s">
        <v>94</v>
      </c>
      <c r="B54" s="6">
        <v>157827504</v>
      </c>
      <c r="C54" s="6">
        <v>163619025</v>
      </c>
      <c r="D54" s="23">
        <v>167939755</v>
      </c>
      <c r="E54" s="24">
        <v>162164992</v>
      </c>
      <c r="F54" s="6">
        <v>162164992</v>
      </c>
      <c r="G54" s="25">
        <v>162164992</v>
      </c>
      <c r="H54" s="26">
        <v>0</v>
      </c>
      <c r="I54" s="24">
        <v>110895670</v>
      </c>
      <c r="J54" s="6">
        <v>179127444</v>
      </c>
      <c r="K54" s="25">
        <v>188083824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54985914</v>
      </c>
      <c r="C56" s="6">
        <v>76133385</v>
      </c>
      <c r="D56" s="23">
        <v>0</v>
      </c>
      <c r="E56" s="24">
        <v>33128500</v>
      </c>
      <c r="F56" s="6">
        <v>33128500</v>
      </c>
      <c r="G56" s="25">
        <v>33128500</v>
      </c>
      <c r="H56" s="26">
        <v>0</v>
      </c>
      <c r="I56" s="24">
        <v>141203698</v>
      </c>
      <c r="J56" s="6">
        <v>150381439</v>
      </c>
      <c r="K56" s="25">
        <v>160156767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42795906</v>
      </c>
      <c r="C59" s="6">
        <v>19627563</v>
      </c>
      <c r="D59" s="23">
        <v>2117454</v>
      </c>
      <c r="E59" s="24">
        <v>0</v>
      </c>
      <c r="F59" s="6">
        <v>0</v>
      </c>
      <c r="G59" s="25">
        <v>0</v>
      </c>
      <c r="H59" s="26">
        <v>19000</v>
      </c>
      <c r="I59" s="24">
        <v>19950</v>
      </c>
      <c r="J59" s="6">
        <v>20948</v>
      </c>
      <c r="K59" s="25">
        <v>21995</v>
      </c>
    </row>
    <row r="60" spans="1:11" ht="13.5">
      <c r="A60" s="33" t="s">
        <v>58</v>
      </c>
      <c r="B60" s="6">
        <v>23679673</v>
      </c>
      <c r="C60" s="6">
        <v>24631746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626000</v>
      </c>
      <c r="E62" s="91">
        <v>626000</v>
      </c>
      <c r="F62" s="92">
        <v>0</v>
      </c>
      <c r="G62" s="93">
        <v>0</v>
      </c>
      <c r="H62" s="94">
        <v>626000</v>
      </c>
      <c r="I62" s="91">
        <v>657300</v>
      </c>
      <c r="J62" s="92">
        <v>690165</v>
      </c>
      <c r="K62" s="93">
        <v>724673</v>
      </c>
    </row>
    <row r="63" spans="1:11" ht="13.5">
      <c r="A63" s="90" t="s">
        <v>61</v>
      </c>
      <c r="B63" s="91">
        <v>851</v>
      </c>
      <c r="C63" s="92">
        <v>851</v>
      </c>
      <c r="D63" s="93">
        <v>851</v>
      </c>
      <c r="E63" s="91">
        <v>851</v>
      </c>
      <c r="F63" s="92">
        <v>0</v>
      </c>
      <c r="G63" s="93">
        <v>0</v>
      </c>
      <c r="H63" s="94">
        <v>851</v>
      </c>
      <c r="I63" s="91">
        <v>894</v>
      </c>
      <c r="J63" s="92">
        <v>938</v>
      </c>
      <c r="K63" s="93">
        <v>985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69169</v>
      </c>
      <c r="C65" s="92">
        <v>69627000</v>
      </c>
      <c r="D65" s="93">
        <v>68782</v>
      </c>
      <c r="E65" s="91">
        <v>68865</v>
      </c>
      <c r="F65" s="92">
        <v>0</v>
      </c>
      <c r="G65" s="93">
        <v>0</v>
      </c>
      <c r="H65" s="94">
        <v>68865</v>
      </c>
      <c r="I65" s="91">
        <v>72308</v>
      </c>
      <c r="J65" s="92">
        <v>75924</v>
      </c>
      <c r="K65" s="93">
        <v>79720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0.9387679923229895</v>
      </c>
      <c r="C70" s="5">
        <f aca="true" t="shared" si="8" ref="C70:K70">IF(ISERROR(C71/C72),0,(C71/C72))</f>
        <v>0.8414218406101555</v>
      </c>
      <c r="D70" s="5">
        <f t="shared" si="8"/>
        <v>0.8039525097479203</v>
      </c>
      <c r="E70" s="5">
        <f t="shared" si="8"/>
        <v>0.8447234669300631</v>
      </c>
      <c r="F70" s="5">
        <f t="shared" si="8"/>
        <v>0.8447234669300631</v>
      </c>
      <c r="G70" s="5">
        <f t="shared" si="8"/>
        <v>0.8447234669300631</v>
      </c>
      <c r="H70" s="5">
        <f t="shared" si="8"/>
        <v>0</v>
      </c>
      <c r="I70" s="5">
        <f t="shared" si="8"/>
        <v>0.7236913339193468</v>
      </c>
      <c r="J70" s="5">
        <f t="shared" si="8"/>
        <v>0.7305965215707658</v>
      </c>
      <c r="K70" s="5">
        <f t="shared" si="8"/>
        <v>0.7375546361299423</v>
      </c>
    </row>
    <row r="71" spans="1:11" ht="12.75" hidden="1">
      <c r="A71" s="1" t="s">
        <v>100</v>
      </c>
      <c r="B71" s="1">
        <f>+B83</f>
        <v>1099341918</v>
      </c>
      <c r="C71" s="1">
        <f aca="true" t="shared" si="9" ref="C71:K71">+C83</f>
        <v>1022600762</v>
      </c>
      <c r="D71" s="1">
        <f t="shared" si="9"/>
        <v>1129785604</v>
      </c>
      <c r="E71" s="1">
        <f t="shared" si="9"/>
        <v>1188431820</v>
      </c>
      <c r="F71" s="1">
        <f t="shared" si="9"/>
        <v>1188431820</v>
      </c>
      <c r="G71" s="1">
        <f t="shared" si="9"/>
        <v>1188431820</v>
      </c>
      <c r="H71" s="1">
        <f t="shared" si="9"/>
        <v>1152905405</v>
      </c>
      <c r="I71" s="1">
        <f t="shared" si="9"/>
        <v>1061378029</v>
      </c>
      <c r="J71" s="1">
        <f t="shared" si="9"/>
        <v>1125067180</v>
      </c>
      <c r="K71" s="1">
        <f t="shared" si="9"/>
        <v>1192571213</v>
      </c>
    </row>
    <row r="72" spans="1:11" ht="12.75" hidden="1">
      <c r="A72" s="1" t="s">
        <v>101</v>
      </c>
      <c r="B72" s="1">
        <f>+B77</f>
        <v>1171047508</v>
      </c>
      <c r="C72" s="1">
        <f aca="true" t="shared" si="10" ref="C72:K72">+C77</f>
        <v>1215324719</v>
      </c>
      <c r="D72" s="1">
        <f t="shared" si="10"/>
        <v>1405288982</v>
      </c>
      <c r="E72" s="1">
        <f t="shared" si="10"/>
        <v>1406888605</v>
      </c>
      <c r="F72" s="1">
        <f t="shared" si="10"/>
        <v>1406888605</v>
      </c>
      <c r="G72" s="1">
        <f t="shared" si="10"/>
        <v>1406888605</v>
      </c>
      <c r="H72" s="1">
        <f t="shared" si="10"/>
        <v>0</v>
      </c>
      <c r="I72" s="1">
        <f t="shared" si="10"/>
        <v>1466617022</v>
      </c>
      <c r="J72" s="1">
        <f t="shared" si="10"/>
        <v>1539929560</v>
      </c>
      <c r="K72" s="1">
        <f t="shared" si="10"/>
        <v>1616925926</v>
      </c>
    </row>
    <row r="73" spans="1:11" ht="12.75" hidden="1">
      <c r="A73" s="1" t="s">
        <v>102</v>
      </c>
      <c r="B73" s="1">
        <f>+B74</f>
        <v>38958307.16666667</v>
      </c>
      <c r="C73" s="1">
        <f aca="true" t="shared" si="11" ref="C73:K73">+(C78+C80+C81+C82)-(B78+B80+B81+B82)</f>
        <v>57179751</v>
      </c>
      <c r="D73" s="1">
        <f t="shared" si="11"/>
        <v>-1551925</v>
      </c>
      <c r="E73" s="1">
        <f t="shared" si="11"/>
        <v>49045062</v>
      </c>
      <c r="F73" s="1">
        <f>+(F78+F80+F81+F82)-(D78+D80+D81+D82)</f>
        <v>49045062</v>
      </c>
      <c r="G73" s="1">
        <f>+(G78+G80+G81+G82)-(D78+D80+D81+D82)</f>
        <v>49045062</v>
      </c>
      <c r="H73" s="1">
        <f>+(H78+H80+H81+H82)-(D78+D80+D81+D82)</f>
        <v>281568126</v>
      </c>
      <c r="I73" s="1">
        <f>+(I78+I80+I81+I82)-(E78+E80+E81+E82)</f>
        <v>-32702921</v>
      </c>
      <c r="J73" s="1">
        <f t="shared" si="11"/>
        <v>37483297</v>
      </c>
      <c r="K73" s="1">
        <f t="shared" si="11"/>
        <v>43480624</v>
      </c>
    </row>
    <row r="74" spans="1:11" ht="12.75" hidden="1">
      <c r="A74" s="1" t="s">
        <v>103</v>
      </c>
      <c r="B74" s="1">
        <f>+TREND(C74:E74)</f>
        <v>38958307.16666667</v>
      </c>
      <c r="C74" s="1">
        <f>+C73</f>
        <v>57179751</v>
      </c>
      <c r="D74" s="1">
        <f aca="true" t="shared" si="12" ref="D74:K74">+D73</f>
        <v>-1551925</v>
      </c>
      <c r="E74" s="1">
        <f t="shared" si="12"/>
        <v>49045062</v>
      </c>
      <c r="F74" s="1">
        <f t="shared" si="12"/>
        <v>49045062</v>
      </c>
      <c r="G74" s="1">
        <f t="shared" si="12"/>
        <v>49045062</v>
      </c>
      <c r="H74" s="1">
        <f t="shared" si="12"/>
        <v>281568126</v>
      </c>
      <c r="I74" s="1">
        <f t="shared" si="12"/>
        <v>-32702921</v>
      </c>
      <c r="J74" s="1">
        <f t="shared" si="12"/>
        <v>37483297</v>
      </c>
      <c r="K74" s="1">
        <f t="shared" si="12"/>
        <v>43480624</v>
      </c>
    </row>
    <row r="75" spans="1:11" ht="12.75" hidden="1">
      <c r="A75" s="1" t="s">
        <v>104</v>
      </c>
      <c r="B75" s="1">
        <f>+B84-(((B80+B81+B78)*B70)-B79)</f>
        <v>393554346.16001767</v>
      </c>
      <c r="C75" s="1">
        <f aca="true" t="shared" si="13" ref="C75:K75">+C84-(((C80+C81+C78)*C70)-C79)</f>
        <v>500985566.63405263</v>
      </c>
      <c r="D75" s="1">
        <f t="shared" si="13"/>
        <v>770038280.2088734</v>
      </c>
      <c r="E75" s="1">
        <f t="shared" si="13"/>
        <v>115468576.07290706</v>
      </c>
      <c r="F75" s="1">
        <f t="shared" si="13"/>
        <v>115468576.07290706</v>
      </c>
      <c r="G75" s="1">
        <f t="shared" si="13"/>
        <v>115468576.07290706</v>
      </c>
      <c r="H75" s="1">
        <f t="shared" si="13"/>
        <v>927764312</v>
      </c>
      <c r="I75" s="1">
        <f t="shared" si="13"/>
        <v>832363912.0989764</v>
      </c>
      <c r="J75" s="1">
        <f t="shared" si="13"/>
        <v>859636020.1280742</v>
      </c>
      <c r="K75" s="1">
        <f t="shared" si="13"/>
        <v>889229157.0156645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1171047508</v>
      </c>
      <c r="C77" s="3">
        <v>1215324719</v>
      </c>
      <c r="D77" s="3">
        <v>1405288982</v>
      </c>
      <c r="E77" s="3">
        <v>1406888605</v>
      </c>
      <c r="F77" s="3">
        <v>1406888605</v>
      </c>
      <c r="G77" s="3">
        <v>1406888605</v>
      </c>
      <c r="H77" s="3">
        <v>0</v>
      </c>
      <c r="I77" s="3">
        <v>1466617022</v>
      </c>
      <c r="J77" s="3">
        <v>1539929560</v>
      </c>
      <c r="K77" s="3">
        <v>1616925926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3068817</v>
      </c>
      <c r="I78" s="3">
        <v>3266434</v>
      </c>
      <c r="J78" s="3">
        <v>3789063</v>
      </c>
      <c r="K78" s="3">
        <v>4395314</v>
      </c>
    </row>
    <row r="79" spans="1:11" ht="12.75" hidden="1">
      <c r="A79" s="2" t="s">
        <v>66</v>
      </c>
      <c r="B79" s="3">
        <v>542589176</v>
      </c>
      <c r="C79" s="3">
        <v>685661157</v>
      </c>
      <c r="D79" s="3">
        <v>944737450</v>
      </c>
      <c r="E79" s="3">
        <v>340987376</v>
      </c>
      <c r="F79" s="3">
        <v>340987376</v>
      </c>
      <c r="G79" s="3">
        <v>340987376</v>
      </c>
      <c r="H79" s="3">
        <v>927764312</v>
      </c>
      <c r="I79" s="3">
        <v>1001421693</v>
      </c>
      <c r="J79" s="3">
        <v>1057614225</v>
      </c>
      <c r="K79" s="3">
        <v>1121071079</v>
      </c>
    </row>
    <row r="80" spans="1:11" ht="12.75" hidden="1">
      <c r="A80" s="2" t="s">
        <v>67</v>
      </c>
      <c r="B80" s="3">
        <v>129484151</v>
      </c>
      <c r="C80" s="3">
        <v>167550935</v>
      </c>
      <c r="D80" s="3">
        <v>181645587</v>
      </c>
      <c r="E80" s="3">
        <v>228735280</v>
      </c>
      <c r="F80" s="3">
        <v>228735280</v>
      </c>
      <c r="G80" s="3">
        <v>228735280</v>
      </c>
      <c r="H80" s="3">
        <v>268693407</v>
      </c>
      <c r="I80" s="3">
        <v>192544322</v>
      </c>
      <c r="J80" s="3">
        <v>223351414</v>
      </c>
      <c r="K80" s="3">
        <v>259087640</v>
      </c>
    </row>
    <row r="81" spans="1:11" ht="12.75" hidden="1">
      <c r="A81" s="2" t="s">
        <v>68</v>
      </c>
      <c r="B81" s="3">
        <v>29271613</v>
      </c>
      <c r="C81" s="3">
        <v>51929451</v>
      </c>
      <c r="D81" s="3">
        <v>35654773</v>
      </c>
      <c r="E81" s="3">
        <v>38238243</v>
      </c>
      <c r="F81" s="3">
        <v>38238243</v>
      </c>
      <c r="G81" s="3">
        <v>38238243</v>
      </c>
      <c r="H81" s="3">
        <v>142477586</v>
      </c>
      <c r="I81" s="3">
        <v>37794060</v>
      </c>
      <c r="J81" s="3">
        <v>43841110</v>
      </c>
      <c r="K81" s="3">
        <v>50855687</v>
      </c>
    </row>
    <row r="82" spans="1:11" ht="12.75" hidden="1">
      <c r="A82" s="2" t="s">
        <v>69</v>
      </c>
      <c r="B82" s="3">
        <v>3544871</v>
      </c>
      <c r="C82" s="3">
        <v>0</v>
      </c>
      <c r="D82" s="3">
        <v>628101</v>
      </c>
      <c r="E82" s="3">
        <v>0</v>
      </c>
      <c r="F82" s="3">
        <v>0</v>
      </c>
      <c r="G82" s="3">
        <v>0</v>
      </c>
      <c r="H82" s="3">
        <v>85256777</v>
      </c>
      <c r="I82" s="3">
        <v>665786</v>
      </c>
      <c r="J82" s="3">
        <v>772312</v>
      </c>
      <c r="K82" s="3">
        <v>895882</v>
      </c>
    </row>
    <row r="83" spans="1:11" ht="12.75" hidden="1">
      <c r="A83" s="2" t="s">
        <v>70</v>
      </c>
      <c r="B83" s="3">
        <v>1099341918</v>
      </c>
      <c r="C83" s="3">
        <v>1022600762</v>
      </c>
      <c r="D83" s="3">
        <v>1129785604</v>
      </c>
      <c r="E83" s="3">
        <v>1188431820</v>
      </c>
      <c r="F83" s="3">
        <v>1188431820</v>
      </c>
      <c r="G83" s="3">
        <v>1188431820</v>
      </c>
      <c r="H83" s="3">
        <v>1152905405</v>
      </c>
      <c r="I83" s="3">
        <v>1061378029</v>
      </c>
      <c r="J83" s="3">
        <v>1125067180</v>
      </c>
      <c r="K83" s="3">
        <v>1192571213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1774138</v>
      </c>
      <c r="C6" s="6">
        <v>2023409</v>
      </c>
      <c r="D6" s="23">
        <v>206176</v>
      </c>
      <c r="E6" s="24">
        <v>1900000</v>
      </c>
      <c r="F6" s="6">
        <v>2600000</v>
      </c>
      <c r="G6" s="25">
        <v>2600000</v>
      </c>
      <c r="H6" s="26">
        <v>2629338</v>
      </c>
      <c r="I6" s="24">
        <v>2756000</v>
      </c>
      <c r="J6" s="6">
        <v>2921360</v>
      </c>
      <c r="K6" s="25">
        <v>3096650</v>
      </c>
    </row>
    <row r="7" spans="1:11" ht="13.5">
      <c r="A7" s="22" t="s">
        <v>19</v>
      </c>
      <c r="B7" s="6">
        <v>3140041</v>
      </c>
      <c r="C7" s="6">
        <v>8048875</v>
      </c>
      <c r="D7" s="23">
        <v>14853282</v>
      </c>
      <c r="E7" s="24">
        <v>7000000</v>
      </c>
      <c r="F7" s="6">
        <v>14285000</v>
      </c>
      <c r="G7" s="25">
        <v>14285000</v>
      </c>
      <c r="H7" s="26">
        <v>16346681</v>
      </c>
      <c r="I7" s="24">
        <v>14946000</v>
      </c>
      <c r="J7" s="6">
        <v>15842760</v>
      </c>
      <c r="K7" s="25">
        <v>16793330</v>
      </c>
    </row>
    <row r="8" spans="1:11" ht="13.5">
      <c r="A8" s="22" t="s">
        <v>20</v>
      </c>
      <c r="B8" s="6">
        <v>296130794</v>
      </c>
      <c r="C8" s="6">
        <v>288311093</v>
      </c>
      <c r="D8" s="23">
        <v>358478444</v>
      </c>
      <c r="E8" s="24">
        <v>411612000</v>
      </c>
      <c r="F8" s="6">
        <v>435720820</v>
      </c>
      <c r="G8" s="25">
        <v>435720820</v>
      </c>
      <c r="H8" s="26">
        <v>431698560</v>
      </c>
      <c r="I8" s="24">
        <v>454585000</v>
      </c>
      <c r="J8" s="6">
        <v>615236000</v>
      </c>
      <c r="K8" s="25">
        <v>675638000</v>
      </c>
    </row>
    <row r="9" spans="1:11" ht="13.5">
      <c r="A9" s="22" t="s">
        <v>21</v>
      </c>
      <c r="B9" s="6">
        <v>22901590</v>
      </c>
      <c r="C9" s="6">
        <v>965094</v>
      </c>
      <c r="D9" s="23">
        <v>8141073</v>
      </c>
      <c r="E9" s="24">
        <v>372640</v>
      </c>
      <c r="F9" s="6">
        <v>430170</v>
      </c>
      <c r="G9" s="25">
        <v>430170</v>
      </c>
      <c r="H9" s="26">
        <v>669437</v>
      </c>
      <c r="I9" s="24">
        <v>371180</v>
      </c>
      <c r="J9" s="6">
        <v>393450</v>
      </c>
      <c r="K9" s="25">
        <v>417050</v>
      </c>
    </row>
    <row r="10" spans="1:11" ht="25.5">
      <c r="A10" s="27" t="s">
        <v>93</v>
      </c>
      <c r="B10" s="28">
        <f>SUM(B5:B9)</f>
        <v>323946563</v>
      </c>
      <c r="C10" s="29">
        <f aca="true" t="shared" si="0" ref="C10:K10">SUM(C5:C9)</f>
        <v>299348471</v>
      </c>
      <c r="D10" s="30">
        <f t="shared" si="0"/>
        <v>381678975</v>
      </c>
      <c r="E10" s="28">
        <f t="shared" si="0"/>
        <v>420884640</v>
      </c>
      <c r="F10" s="29">
        <f t="shared" si="0"/>
        <v>453035990</v>
      </c>
      <c r="G10" s="31">
        <f t="shared" si="0"/>
        <v>453035990</v>
      </c>
      <c r="H10" s="32">
        <f t="shared" si="0"/>
        <v>451344016</v>
      </c>
      <c r="I10" s="28">
        <f t="shared" si="0"/>
        <v>472658180</v>
      </c>
      <c r="J10" s="29">
        <f t="shared" si="0"/>
        <v>634393570</v>
      </c>
      <c r="K10" s="31">
        <f t="shared" si="0"/>
        <v>695945030</v>
      </c>
    </row>
    <row r="11" spans="1:11" ht="13.5">
      <c r="A11" s="22" t="s">
        <v>22</v>
      </c>
      <c r="B11" s="6">
        <v>95214497</v>
      </c>
      <c r="C11" s="6">
        <v>100024043</v>
      </c>
      <c r="D11" s="23">
        <v>111194694</v>
      </c>
      <c r="E11" s="24">
        <v>138988000</v>
      </c>
      <c r="F11" s="6">
        <v>141580990</v>
      </c>
      <c r="G11" s="25">
        <v>141580990</v>
      </c>
      <c r="H11" s="26">
        <v>130848598</v>
      </c>
      <c r="I11" s="24">
        <v>153856600</v>
      </c>
      <c r="J11" s="6">
        <v>163087980</v>
      </c>
      <c r="K11" s="25">
        <v>172873310</v>
      </c>
    </row>
    <row r="12" spans="1:11" ht="13.5">
      <c r="A12" s="22" t="s">
        <v>23</v>
      </c>
      <c r="B12" s="6">
        <v>10468612</v>
      </c>
      <c r="C12" s="6">
        <v>11308318</v>
      </c>
      <c r="D12" s="23">
        <v>11593628</v>
      </c>
      <c r="E12" s="24">
        <v>13282370</v>
      </c>
      <c r="F12" s="6">
        <v>12914640</v>
      </c>
      <c r="G12" s="25">
        <v>12914640</v>
      </c>
      <c r="H12" s="26">
        <v>12527187</v>
      </c>
      <c r="I12" s="24">
        <v>13632790</v>
      </c>
      <c r="J12" s="6">
        <v>14450760</v>
      </c>
      <c r="K12" s="25">
        <v>15317800</v>
      </c>
    </row>
    <row r="13" spans="1:11" ht="13.5">
      <c r="A13" s="22" t="s">
        <v>94</v>
      </c>
      <c r="B13" s="6">
        <v>20434441</v>
      </c>
      <c r="C13" s="6">
        <v>17900116</v>
      </c>
      <c r="D13" s="23">
        <v>19533220</v>
      </c>
      <c r="E13" s="24">
        <v>18281000</v>
      </c>
      <c r="F13" s="6">
        <v>20018050</v>
      </c>
      <c r="G13" s="25">
        <v>20018050</v>
      </c>
      <c r="H13" s="26">
        <v>19717453</v>
      </c>
      <c r="I13" s="24">
        <v>21219130</v>
      </c>
      <c r="J13" s="6">
        <v>22492270</v>
      </c>
      <c r="K13" s="25">
        <v>23841790</v>
      </c>
    </row>
    <row r="14" spans="1:11" ht="13.5">
      <c r="A14" s="22" t="s">
        <v>24</v>
      </c>
      <c r="B14" s="6">
        <v>5541618</v>
      </c>
      <c r="C14" s="6">
        <v>484314</v>
      </c>
      <c r="D14" s="23">
        <v>665209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10954600</v>
      </c>
      <c r="J15" s="6">
        <v>11611880</v>
      </c>
      <c r="K15" s="25">
        <v>12308610</v>
      </c>
    </row>
    <row r="16" spans="1:11" ht="13.5">
      <c r="A16" s="33" t="s">
        <v>26</v>
      </c>
      <c r="B16" s="6">
        <v>131035350</v>
      </c>
      <c r="C16" s="6">
        <v>123217887</v>
      </c>
      <c r="D16" s="23">
        <v>93334615</v>
      </c>
      <c r="E16" s="24">
        <v>255407325</v>
      </c>
      <c r="F16" s="6">
        <v>225750805</v>
      </c>
      <c r="G16" s="25">
        <v>225750805</v>
      </c>
      <c r="H16" s="26">
        <v>212297427</v>
      </c>
      <c r="I16" s="24">
        <v>219905040</v>
      </c>
      <c r="J16" s="6">
        <v>374223280</v>
      </c>
      <c r="K16" s="25">
        <v>409758040</v>
      </c>
    </row>
    <row r="17" spans="1:11" ht="13.5">
      <c r="A17" s="22" t="s">
        <v>27</v>
      </c>
      <c r="B17" s="6">
        <v>53958510</v>
      </c>
      <c r="C17" s="6">
        <v>44426249</v>
      </c>
      <c r="D17" s="23">
        <v>46758897</v>
      </c>
      <c r="E17" s="24">
        <v>57006660</v>
      </c>
      <c r="F17" s="6">
        <v>58137660</v>
      </c>
      <c r="G17" s="25">
        <v>58137660</v>
      </c>
      <c r="H17" s="26">
        <v>59509004</v>
      </c>
      <c r="I17" s="24">
        <v>50659150</v>
      </c>
      <c r="J17" s="6">
        <v>53698690</v>
      </c>
      <c r="K17" s="25">
        <v>56920670</v>
      </c>
    </row>
    <row r="18" spans="1:11" ht="13.5">
      <c r="A18" s="34" t="s">
        <v>28</v>
      </c>
      <c r="B18" s="35">
        <f>SUM(B11:B17)</f>
        <v>316653028</v>
      </c>
      <c r="C18" s="36">
        <f aca="true" t="shared" si="1" ref="C18:K18">SUM(C11:C17)</f>
        <v>297360927</v>
      </c>
      <c r="D18" s="37">
        <f t="shared" si="1"/>
        <v>283080263</v>
      </c>
      <c r="E18" s="35">
        <f t="shared" si="1"/>
        <v>482965355</v>
      </c>
      <c r="F18" s="36">
        <f t="shared" si="1"/>
        <v>458402145</v>
      </c>
      <c r="G18" s="38">
        <f t="shared" si="1"/>
        <v>458402145</v>
      </c>
      <c r="H18" s="39">
        <f t="shared" si="1"/>
        <v>434899669</v>
      </c>
      <c r="I18" s="35">
        <f t="shared" si="1"/>
        <v>470227310</v>
      </c>
      <c r="J18" s="36">
        <f t="shared" si="1"/>
        <v>639564860</v>
      </c>
      <c r="K18" s="38">
        <f t="shared" si="1"/>
        <v>691020220</v>
      </c>
    </row>
    <row r="19" spans="1:11" ht="13.5">
      <c r="A19" s="34" t="s">
        <v>29</v>
      </c>
      <c r="B19" s="40">
        <f>+B10-B18</f>
        <v>7293535</v>
      </c>
      <c r="C19" s="41">
        <f aca="true" t="shared" si="2" ref="C19:K19">+C10-C18</f>
        <v>1987544</v>
      </c>
      <c r="D19" s="42">
        <f t="shared" si="2"/>
        <v>98598712</v>
      </c>
      <c r="E19" s="40">
        <f t="shared" si="2"/>
        <v>-62080715</v>
      </c>
      <c r="F19" s="41">
        <f t="shared" si="2"/>
        <v>-5366155</v>
      </c>
      <c r="G19" s="43">
        <f t="shared" si="2"/>
        <v>-5366155</v>
      </c>
      <c r="H19" s="44">
        <f t="shared" si="2"/>
        <v>16444347</v>
      </c>
      <c r="I19" s="40">
        <f t="shared" si="2"/>
        <v>2430870</v>
      </c>
      <c r="J19" s="41">
        <f t="shared" si="2"/>
        <v>-5171290</v>
      </c>
      <c r="K19" s="43">
        <f t="shared" si="2"/>
        <v>4924810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96</v>
      </c>
      <c r="B22" s="51">
        <f>SUM(B19:B21)</f>
        <v>7293535</v>
      </c>
      <c r="C22" s="52">
        <f aca="true" t="shared" si="3" ref="C22:K22">SUM(C19:C21)</f>
        <v>1987544</v>
      </c>
      <c r="D22" s="53">
        <f t="shared" si="3"/>
        <v>98598712</v>
      </c>
      <c r="E22" s="51">
        <f t="shared" si="3"/>
        <v>-62080715</v>
      </c>
      <c r="F22" s="52">
        <f t="shared" si="3"/>
        <v>-5366155</v>
      </c>
      <c r="G22" s="54">
        <f t="shared" si="3"/>
        <v>-5366155</v>
      </c>
      <c r="H22" s="55">
        <f t="shared" si="3"/>
        <v>16444347</v>
      </c>
      <c r="I22" s="51">
        <f t="shared" si="3"/>
        <v>2430870</v>
      </c>
      <c r="J22" s="52">
        <f t="shared" si="3"/>
        <v>-5171290</v>
      </c>
      <c r="K22" s="54">
        <f t="shared" si="3"/>
        <v>4924810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7293535</v>
      </c>
      <c r="C24" s="41">
        <f aca="true" t="shared" si="4" ref="C24:K24">SUM(C22:C23)</f>
        <v>1987544</v>
      </c>
      <c r="D24" s="42">
        <f t="shared" si="4"/>
        <v>98598712</v>
      </c>
      <c r="E24" s="40">
        <f t="shared" si="4"/>
        <v>-62080715</v>
      </c>
      <c r="F24" s="41">
        <f t="shared" si="4"/>
        <v>-5366155</v>
      </c>
      <c r="G24" s="43">
        <f t="shared" si="4"/>
        <v>-5366155</v>
      </c>
      <c r="H24" s="44">
        <f t="shared" si="4"/>
        <v>16444347</v>
      </c>
      <c r="I24" s="40">
        <f t="shared" si="4"/>
        <v>2430870</v>
      </c>
      <c r="J24" s="41">
        <f t="shared" si="4"/>
        <v>-5171290</v>
      </c>
      <c r="K24" s="43">
        <f t="shared" si="4"/>
        <v>4924810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5412866</v>
      </c>
      <c r="C27" s="7">
        <v>2208938</v>
      </c>
      <c r="D27" s="64">
        <v>9691450</v>
      </c>
      <c r="E27" s="65">
        <v>28050000</v>
      </c>
      <c r="F27" s="7">
        <v>28505020</v>
      </c>
      <c r="G27" s="66">
        <v>28505020</v>
      </c>
      <c r="H27" s="67">
        <v>26355498</v>
      </c>
      <c r="I27" s="65">
        <v>38157250</v>
      </c>
      <c r="J27" s="7">
        <v>14516865</v>
      </c>
      <c r="K27" s="66">
        <v>9050000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98</v>
      </c>
      <c r="B29" s="6">
        <v>0</v>
      </c>
      <c r="C29" s="6">
        <v>0</v>
      </c>
      <c r="D29" s="23">
        <v>530543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2788548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5412866</v>
      </c>
      <c r="C31" s="6">
        <v>2208938</v>
      </c>
      <c r="D31" s="23">
        <v>6372359</v>
      </c>
      <c r="E31" s="24">
        <v>28050000</v>
      </c>
      <c r="F31" s="6">
        <v>28505020</v>
      </c>
      <c r="G31" s="25">
        <v>28505020</v>
      </c>
      <c r="H31" s="26">
        <v>26355498</v>
      </c>
      <c r="I31" s="24">
        <v>38157250</v>
      </c>
      <c r="J31" s="6">
        <v>14516865</v>
      </c>
      <c r="K31" s="25">
        <v>9050000</v>
      </c>
    </row>
    <row r="32" spans="1:11" ht="13.5">
      <c r="A32" s="34" t="s">
        <v>36</v>
      </c>
      <c r="B32" s="7">
        <f>SUM(B28:B31)</f>
        <v>5412866</v>
      </c>
      <c r="C32" s="7">
        <f aca="true" t="shared" si="5" ref="C32:K32">SUM(C28:C31)</f>
        <v>2208938</v>
      </c>
      <c r="D32" s="64">
        <f t="shared" si="5"/>
        <v>9691450</v>
      </c>
      <c r="E32" s="65">
        <f t="shared" si="5"/>
        <v>28050000</v>
      </c>
      <c r="F32" s="7">
        <f t="shared" si="5"/>
        <v>28505020</v>
      </c>
      <c r="G32" s="66">
        <f t="shared" si="5"/>
        <v>28505020</v>
      </c>
      <c r="H32" s="67">
        <f t="shared" si="5"/>
        <v>26355498</v>
      </c>
      <c r="I32" s="65">
        <f t="shared" si="5"/>
        <v>38157250</v>
      </c>
      <c r="J32" s="7">
        <f t="shared" si="5"/>
        <v>14516865</v>
      </c>
      <c r="K32" s="66">
        <f t="shared" si="5"/>
        <v>9050000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68367622</v>
      </c>
      <c r="C35" s="6">
        <v>115619474</v>
      </c>
      <c r="D35" s="23">
        <v>273429948</v>
      </c>
      <c r="E35" s="24">
        <v>83490000</v>
      </c>
      <c r="F35" s="6">
        <v>173490000</v>
      </c>
      <c r="G35" s="25">
        <v>173490000</v>
      </c>
      <c r="H35" s="26">
        <v>254380454</v>
      </c>
      <c r="I35" s="24">
        <v>170743875</v>
      </c>
      <c r="J35" s="6">
        <v>198741675</v>
      </c>
      <c r="K35" s="25">
        <v>220058275</v>
      </c>
    </row>
    <row r="36" spans="1:11" ht="13.5">
      <c r="A36" s="22" t="s">
        <v>39</v>
      </c>
      <c r="B36" s="6">
        <v>331469335</v>
      </c>
      <c r="C36" s="6">
        <v>302020483</v>
      </c>
      <c r="D36" s="23">
        <v>297180671</v>
      </c>
      <c r="E36" s="24">
        <v>366269000</v>
      </c>
      <c r="F36" s="6">
        <v>366269000</v>
      </c>
      <c r="G36" s="25">
        <v>366269000</v>
      </c>
      <c r="H36" s="26">
        <v>305605263</v>
      </c>
      <c r="I36" s="24">
        <v>314892398</v>
      </c>
      <c r="J36" s="6">
        <v>300509134</v>
      </c>
      <c r="K36" s="25">
        <v>285693392</v>
      </c>
    </row>
    <row r="37" spans="1:11" ht="13.5">
      <c r="A37" s="22" t="s">
        <v>40</v>
      </c>
      <c r="B37" s="6">
        <v>49523623</v>
      </c>
      <c r="C37" s="6">
        <v>46868861</v>
      </c>
      <c r="D37" s="23">
        <v>99292679</v>
      </c>
      <c r="E37" s="24">
        <v>20000000</v>
      </c>
      <c r="F37" s="6">
        <v>30000000</v>
      </c>
      <c r="G37" s="25">
        <v>30000000</v>
      </c>
      <c r="H37" s="26">
        <v>70699828</v>
      </c>
      <c r="I37" s="24">
        <v>30000000</v>
      </c>
      <c r="J37" s="6">
        <v>30000000</v>
      </c>
      <c r="K37" s="25">
        <v>30000000</v>
      </c>
    </row>
    <row r="38" spans="1:11" ht="13.5">
      <c r="A38" s="22" t="s">
        <v>41</v>
      </c>
      <c r="B38" s="6">
        <v>301000</v>
      </c>
      <c r="C38" s="6">
        <v>5051000</v>
      </c>
      <c r="D38" s="23">
        <v>7213121</v>
      </c>
      <c r="E38" s="24">
        <v>5100000</v>
      </c>
      <c r="F38" s="6">
        <v>5100000</v>
      </c>
      <c r="G38" s="25">
        <v>5100000</v>
      </c>
      <c r="H38" s="26">
        <v>6879241</v>
      </c>
      <c r="I38" s="24">
        <v>6000000</v>
      </c>
      <c r="J38" s="6">
        <v>6000000</v>
      </c>
      <c r="K38" s="25">
        <v>6000000</v>
      </c>
    </row>
    <row r="39" spans="1:11" ht="13.5">
      <c r="A39" s="22" t="s">
        <v>42</v>
      </c>
      <c r="B39" s="6">
        <v>350012334</v>
      </c>
      <c r="C39" s="6">
        <v>365720096</v>
      </c>
      <c r="D39" s="23">
        <v>464104819</v>
      </c>
      <c r="E39" s="24">
        <v>424659000</v>
      </c>
      <c r="F39" s="6">
        <v>504659000</v>
      </c>
      <c r="G39" s="25">
        <v>504659000</v>
      </c>
      <c r="H39" s="26">
        <v>482406648</v>
      </c>
      <c r="I39" s="24">
        <v>449636273</v>
      </c>
      <c r="J39" s="6">
        <v>463250809</v>
      </c>
      <c r="K39" s="25">
        <v>469751667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30334550</v>
      </c>
      <c r="C42" s="6">
        <v>59951128</v>
      </c>
      <c r="D42" s="23">
        <v>12559249</v>
      </c>
      <c r="E42" s="24">
        <v>-43798765</v>
      </c>
      <c r="F42" s="6">
        <v>14651898</v>
      </c>
      <c r="G42" s="25">
        <v>14651898</v>
      </c>
      <c r="H42" s="26">
        <v>83090412</v>
      </c>
      <c r="I42" s="24">
        <v>23650000</v>
      </c>
      <c r="J42" s="6">
        <v>43777560</v>
      </c>
      <c r="K42" s="25">
        <v>28766600</v>
      </c>
    </row>
    <row r="43" spans="1:11" ht="13.5">
      <c r="A43" s="22" t="s">
        <v>45</v>
      </c>
      <c r="B43" s="6">
        <v>-5377866</v>
      </c>
      <c r="C43" s="6">
        <v>-2197692</v>
      </c>
      <c r="D43" s="23">
        <v>-5907223</v>
      </c>
      <c r="E43" s="24">
        <v>-28050000</v>
      </c>
      <c r="F43" s="6">
        <v>-28505020</v>
      </c>
      <c r="G43" s="25">
        <v>-28505020</v>
      </c>
      <c r="H43" s="26">
        <v>-26355941</v>
      </c>
      <c r="I43" s="24">
        <v>-38157250</v>
      </c>
      <c r="J43" s="6">
        <v>-14516865</v>
      </c>
      <c r="K43" s="25">
        <v>-9050000</v>
      </c>
    </row>
    <row r="44" spans="1:11" ht="13.5">
      <c r="A44" s="22" t="s">
        <v>46</v>
      </c>
      <c r="B44" s="6">
        <v>-7844506</v>
      </c>
      <c r="C44" s="6">
        <v>-4104383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30995193</v>
      </c>
      <c r="C45" s="7">
        <v>84644252</v>
      </c>
      <c r="D45" s="64">
        <v>91296278</v>
      </c>
      <c r="E45" s="65">
        <v>12748235</v>
      </c>
      <c r="F45" s="7">
        <v>157443156</v>
      </c>
      <c r="G45" s="66">
        <v>157443156</v>
      </c>
      <c r="H45" s="67">
        <v>148030749</v>
      </c>
      <c r="I45" s="65">
        <v>142935906</v>
      </c>
      <c r="J45" s="7">
        <v>172196601</v>
      </c>
      <c r="K45" s="66">
        <v>191913201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30995199</v>
      </c>
      <c r="C48" s="6">
        <v>84644252</v>
      </c>
      <c r="D48" s="23">
        <v>171296278</v>
      </c>
      <c r="E48" s="24">
        <v>63490000</v>
      </c>
      <c r="F48" s="6">
        <v>143490000</v>
      </c>
      <c r="G48" s="25">
        <v>143490000</v>
      </c>
      <c r="H48" s="26">
        <v>148022646</v>
      </c>
      <c r="I48" s="24">
        <v>70743875</v>
      </c>
      <c r="J48" s="6">
        <v>98741675</v>
      </c>
      <c r="K48" s="25">
        <v>120058275</v>
      </c>
    </row>
    <row r="49" spans="1:11" ht="13.5">
      <c r="A49" s="22" t="s">
        <v>50</v>
      </c>
      <c r="B49" s="6">
        <f>+B75</f>
        <v>28597212.231925488</v>
      </c>
      <c r="C49" s="6">
        <f aca="true" t="shared" si="6" ref="C49:K49">+C75</f>
        <v>28214177.625918336</v>
      </c>
      <c r="D49" s="23">
        <f t="shared" si="6"/>
        <v>81991742.03409344</v>
      </c>
      <c r="E49" s="24">
        <f t="shared" si="6"/>
        <v>-4840.18586313352</v>
      </c>
      <c r="F49" s="6">
        <f t="shared" si="6"/>
        <v>0</v>
      </c>
      <c r="G49" s="25">
        <f t="shared" si="6"/>
        <v>0</v>
      </c>
      <c r="H49" s="26">
        <f t="shared" si="6"/>
        <v>33658511.59278387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2397986.7680745125</v>
      </c>
      <c r="C50" s="7">
        <f aca="true" t="shared" si="7" ref="C50:K50">+C48-C49</f>
        <v>56430074.374081664</v>
      </c>
      <c r="D50" s="64">
        <f t="shared" si="7"/>
        <v>89304535.96590656</v>
      </c>
      <c r="E50" s="65">
        <f t="shared" si="7"/>
        <v>63494840.18586314</v>
      </c>
      <c r="F50" s="7">
        <f t="shared" si="7"/>
        <v>143490000</v>
      </c>
      <c r="G50" s="66">
        <f t="shared" si="7"/>
        <v>143490000</v>
      </c>
      <c r="H50" s="67">
        <f t="shared" si="7"/>
        <v>114364134.40721613</v>
      </c>
      <c r="I50" s="65">
        <f t="shared" si="7"/>
        <v>70743875</v>
      </c>
      <c r="J50" s="7">
        <f t="shared" si="7"/>
        <v>98741675</v>
      </c>
      <c r="K50" s="66">
        <f t="shared" si="7"/>
        <v>120058275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317396736</v>
      </c>
      <c r="C53" s="6">
        <v>301417376</v>
      </c>
      <c r="D53" s="23">
        <v>295676938</v>
      </c>
      <c r="E53" s="24">
        <v>307603332</v>
      </c>
      <c r="F53" s="6">
        <v>304183921</v>
      </c>
      <c r="G53" s="25">
        <v>304183921</v>
      </c>
      <c r="H53" s="26">
        <v>303947122</v>
      </c>
      <c r="I53" s="24">
        <v>314892048</v>
      </c>
      <c r="J53" s="6">
        <v>300509134</v>
      </c>
      <c r="K53" s="25">
        <v>285693392</v>
      </c>
    </row>
    <row r="54" spans="1:11" ht="13.5">
      <c r="A54" s="22" t="s">
        <v>94</v>
      </c>
      <c r="B54" s="6">
        <v>20434441</v>
      </c>
      <c r="C54" s="6">
        <v>17900116</v>
      </c>
      <c r="D54" s="23">
        <v>19533220</v>
      </c>
      <c r="E54" s="24">
        <v>18281000</v>
      </c>
      <c r="F54" s="6">
        <v>20018050</v>
      </c>
      <c r="G54" s="25">
        <v>20018050</v>
      </c>
      <c r="H54" s="26">
        <v>19717453</v>
      </c>
      <c r="I54" s="24">
        <v>21219130</v>
      </c>
      <c r="J54" s="6">
        <v>22492270</v>
      </c>
      <c r="K54" s="25">
        <v>23841790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4012493</v>
      </c>
      <c r="C56" s="6">
        <v>6160724</v>
      </c>
      <c r="D56" s="23">
        <v>6029356</v>
      </c>
      <c r="E56" s="24">
        <v>11044000</v>
      </c>
      <c r="F56" s="6">
        <v>9844000</v>
      </c>
      <c r="G56" s="25">
        <v>9844000</v>
      </c>
      <c r="H56" s="26">
        <v>0</v>
      </c>
      <c r="I56" s="24">
        <v>10954600</v>
      </c>
      <c r="J56" s="6">
        <v>11611880</v>
      </c>
      <c r="K56" s="25">
        <v>12308610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99</v>
      </c>
      <c r="B70" s="5">
        <f>IF(ISERROR(B71/B72),0,(B71/B72))</f>
        <v>1.1331174181774657</v>
      </c>
      <c r="C70" s="5">
        <f aca="true" t="shared" si="8" ref="C70:K70">IF(ISERROR(C71/C72),0,(C71/C72))</f>
        <v>1.0000003347462973</v>
      </c>
      <c r="D70" s="5">
        <f t="shared" si="8"/>
        <v>0.8679011328209325</v>
      </c>
      <c r="E70" s="5">
        <f t="shared" si="8"/>
        <v>1.0002420092931568</v>
      </c>
      <c r="F70" s="5">
        <f t="shared" si="8"/>
        <v>1</v>
      </c>
      <c r="G70" s="5">
        <f t="shared" si="8"/>
        <v>1</v>
      </c>
      <c r="H70" s="5">
        <f t="shared" si="8"/>
        <v>1.2976525584742735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100</v>
      </c>
      <c r="B71" s="1">
        <f>+B83</f>
        <v>26781118</v>
      </c>
      <c r="C71" s="1">
        <f aca="true" t="shared" si="9" ref="C71:K71">+C83</f>
        <v>2987338</v>
      </c>
      <c r="D71" s="1">
        <f t="shared" si="9"/>
        <v>3485714</v>
      </c>
      <c r="E71" s="1">
        <f t="shared" si="9"/>
        <v>2273190</v>
      </c>
      <c r="F71" s="1">
        <f t="shared" si="9"/>
        <v>3030170</v>
      </c>
      <c r="G71" s="1">
        <f t="shared" si="9"/>
        <v>3030170</v>
      </c>
      <c r="H71" s="1">
        <f t="shared" si="9"/>
        <v>4166909</v>
      </c>
      <c r="I71" s="1">
        <f t="shared" si="9"/>
        <v>3127180</v>
      </c>
      <c r="J71" s="1">
        <f t="shared" si="9"/>
        <v>3314810</v>
      </c>
      <c r="K71" s="1">
        <f t="shared" si="9"/>
        <v>3513700</v>
      </c>
    </row>
    <row r="72" spans="1:11" ht="12.75" hidden="1">
      <c r="A72" s="1" t="s">
        <v>101</v>
      </c>
      <c r="B72" s="1">
        <f>+B77</f>
        <v>23634901</v>
      </c>
      <c r="C72" s="1">
        <f aca="true" t="shared" si="10" ref="C72:K72">+C77</f>
        <v>2987337</v>
      </c>
      <c r="D72" s="1">
        <f t="shared" si="10"/>
        <v>4016257</v>
      </c>
      <c r="E72" s="1">
        <f t="shared" si="10"/>
        <v>2272640</v>
      </c>
      <c r="F72" s="1">
        <f t="shared" si="10"/>
        <v>3030170</v>
      </c>
      <c r="G72" s="1">
        <f t="shared" si="10"/>
        <v>3030170</v>
      </c>
      <c r="H72" s="1">
        <f t="shared" si="10"/>
        <v>3211113</v>
      </c>
      <c r="I72" s="1">
        <f t="shared" si="10"/>
        <v>3127180</v>
      </c>
      <c r="J72" s="1">
        <f t="shared" si="10"/>
        <v>3314810</v>
      </c>
      <c r="K72" s="1">
        <f t="shared" si="10"/>
        <v>3513700</v>
      </c>
    </row>
    <row r="73" spans="1:11" ht="12.75" hidden="1">
      <c r="A73" s="1" t="s">
        <v>102</v>
      </c>
      <c r="B73" s="1">
        <f>+B74</f>
        <v>431319.66666666674</v>
      </c>
      <c r="C73" s="1">
        <f aca="true" t="shared" si="11" ref="C73:K73">+(C78+C80+C81+C82)-(B78+B80+B81+B82)</f>
        <v>1208399</v>
      </c>
      <c r="D73" s="1">
        <f t="shared" si="11"/>
        <v>163910</v>
      </c>
      <c r="E73" s="1">
        <f t="shared" si="11"/>
        <v>3781897</v>
      </c>
      <c r="F73" s="1">
        <f>+(F78+F80+F81+F82)-(D78+D80+D81+D82)</f>
        <v>13781897</v>
      </c>
      <c r="G73" s="1">
        <f>+(G78+G80+G81+G82)-(D78+D80+D81+D82)</f>
        <v>13781897</v>
      </c>
      <c r="H73" s="1">
        <f>+(H78+H80+H81+H82)-(D78+D80+D81+D82)</f>
        <v>9086848</v>
      </c>
      <c r="I73" s="1">
        <f>+(I78+I80+I81+I82)-(E78+E80+E81+E82)</f>
        <v>10000000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103</v>
      </c>
      <c r="B74" s="1">
        <f>+TREND(C74:E74)</f>
        <v>431319.66666666674</v>
      </c>
      <c r="C74" s="1">
        <f>+C73</f>
        <v>1208399</v>
      </c>
      <c r="D74" s="1">
        <f aca="true" t="shared" si="12" ref="D74:K74">+D73</f>
        <v>163910</v>
      </c>
      <c r="E74" s="1">
        <f t="shared" si="12"/>
        <v>3781897</v>
      </c>
      <c r="F74" s="1">
        <f t="shared" si="12"/>
        <v>13781897</v>
      </c>
      <c r="G74" s="1">
        <f t="shared" si="12"/>
        <v>13781897</v>
      </c>
      <c r="H74" s="1">
        <f t="shared" si="12"/>
        <v>9086848</v>
      </c>
      <c r="I74" s="1">
        <f t="shared" si="12"/>
        <v>10000000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104</v>
      </c>
      <c r="B75" s="1">
        <f>+B84-(((B80+B81+B78)*B70)-B79)</f>
        <v>28597212.231925488</v>
      </c>
      <c r="C75" s="1">
        <f aca="true" t="shared" si="13" ref="C75:K75">+C84-(((C80+C81+C78)*C70)-C79)</f>
        <v>28214177.625918336</v>
      </c>
      <c r="D75" s="1">
        <f t="shared" si="13"/>
        <v>81991742.03409344</v>
      </c>
      <c r="E75" s="1">
        <f t="shared" si="13"/>
        <v>-4840.18586313352</v>
      </c>
      <c r="F75" s="1">
        <f t="shared" si="13"/>
        <v>0</v>
      </c>
      <c r="G75" s="1">
        <f t="shared" si="13"/>
        <v>0</v>
      </c>
      <c r="H75" s="1">
        <f t="shared" si="13"/>
        <v>33658511.59278387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23634901</v>
      </c>
      <c r="C77" s="3">
        <v>2987337</v>
      </c>
      <c r="D77" s="3">
        <v>4016257</v>
      </c>
      <c r="E77" s="3">
        <v>2272640</v>
      </c>
      <c r="F77" s="3">
        <v>3030170</v>
      </c>
      <c r="G77" s="3">
        <v>3030170</v>
      </c>
      <c r="H77" s="3">
        <v>3211113</v>
      </c>
      <c r="I77" s="3">
        <v>3127180</v>
      </c>
      <c r="J77" s="3">
        <v>3314810</v>
      </c>
      <c r="K77" s="3">
        <v>3513700</v>
      </c>
    </row>
    <row r="78" spans="1:11" ht="12.75" hidden="1">
      <c r="A78" s="2" t="s">
        <v>65</v>
      </c>
      <c r="B78" s="3">
        <v>0</v>
      </c>
      <c r="C78" s="3">
        <v>0</v>
      </c>
      <c r="D78" s="3">
        <v>1021856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45419240</v>
      </c>
      <c r="C79" s="3">
        <v>44268376</v>
      </c>
      <c r="D79" s="3">
        <v>96067452</v>
      </c>
      <c r="E79" s="3">
        <v>20000000</v>
      </c>
      <c r="F79" s="3">
        <v>30000000</v>
      </c>
      <c r="G79" s="3">
        <v>30000000</v>
      </c>
      <c r="H79" s="3">
        <v>66495546</v>
      </c>
      <c r="I79" s="3">
        <v>30000000</v>
      </c>
      <c r="J79" s="3">
        <v>30000000</v>
      </c>
      <c r="K79" s="3">
        <v>30000000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14845794</v>
      </c>
      <c r="C81" s="3">
        <v>16054193</v>
      </c>
      <c r="D81" s="3">
        <v>15196247</v>
      </c>
      <c r="E81" s="3">
        <v>20000000</v>
      </c>
      <c r="F81" s="3">
        <v>30000000</v>
      </c>
      <c r="G81" s="3">
        <v>30000000</v>
      </c>
      <c r="H81" s="3">
        <v>25304951</v>
      </c>
      <c r="I81" s="3">
        <v>30000000</v>
      </c>
      <c r="J81" s="3">
        <v>30000000</v>
      </c>
      <c r="K81" s="3">
        <v>30000000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26781118</v>
      </c>
      <c r="C83" s="3">
        <v>2987338</v>
      </c>
      <c r="D83" s="3">
        <v>3485714</v>
      </c>
      <c r="E83" s="3">
        <v>2273190</v>
      </c>
      <c r="F83" s="3">
        <v>3030170</v>
      </c>
      <c r="G83" s="3">
        <v>3030170</v>
      </c>
      <c r="H83" s="3">
        <v>4166909</v>
      </c>
      <c r="I83" s="3">
        <v>3127180</v>
      </c>
      <c r="J83" s="3">
        <v>3314810</v>
      </c>
      <c r="K83" s="3">
        <v>3513700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2018-10-17T14:29:23Z</dcterms:created>
  <dcterms:modified xsi:type="dcterms:W3CDTF">2018-10-17T14:36:15Z</dcterms:modified>
  <cp:category/>
  <cp:version/>
  <cp:contentType/>
  <cp:contentStatus/>
</cp:coreProperties>
</file>