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'DC45'!$A$1:$K$69</definedName>
    <definedName name="_xlnm.Print_Area" localSheetId="11">'DC6'!$A$1:$K$69</definedName>
    <definedName name="_xlnm.Print_Area" localSheetId="20">'DC7'!$A$1:$K$69</definedName>
    <definedName name="_xlnm.Print_Area" localSheetId="26">'DC8'!$A$1:$K$69</definedName>
    <definedName name="_xlnm.Print_Area" localSheetId="31">'DC9'!$A$1:$K$69</definedName>
    <definedName name="_xlnm.Print_Area" localSheetId="5">'NC061'!$A$1:$K$69</definedName>
    <definedName name="_xlnm.Print_Area" localSheetId="6">'NC062'!$A$1:$K$69</definedName>
    <definedName name="_xlnm.Print_Area" localSheetId="7">'NC064'!$A$1:$K$69</definedName>
    <definedName name="_xlnm.Print_Area" localSheetId="8">'NC065'!$A$1:$K$69</definedName>
    <definedName name="_xlnm.Print_Area" localSheetId="9">'NC066'!$A$1:$K$69</definedName>
    <definedName name="_xlnm.Print_Area" localSheetId="10">'NC067'!$A$1:$K$69</definedName>
    <definedName name="_xlnm.Print_Area" localSheetId="12">'NC071'!$A$1:$K$69</definedName>
    <definedName name="_xlnm.Print_Area" localSheetId="13">'NC072'!$A$1:$K$69</definedName>
    <definedName name="_xlnm.Print_Area" localSheetId="14">'NC073'!$A$1:$K$69</definedName>
    <definedName name="_xlnm.Print_Area" localSheetId="15">'NC074'!$A$1:$K$69</definedName>
    <definedName name="_xlnm.Print_Area" localSheetId="16">'NC075'!$A$1:$K$69</definedName>
    <definedName name="_xlnm.Print_Area" localSheetId="17">'NC076'!$A$1:$K$69</definedName>
    <definedName name="_xlnm.Print_Area" localSheetId="18">'NC077'!$A$1:$K$69</definedName>
    <definedName name="_xlnm.Print_Area" localSheetId="19">'NC078'!$A$1:$K$69</definedName>
    <definedName name="_xlnm.Print_Area" localSheetId="21">'NC082'!$A$1:$K$69</definedName>
    <definedName name="_xlnm.Print_Area" localSheetId="22">'NC084'!$A$1:$K$69</definedName>
    <definedName name="_xlnm.Print_Area" localSheetId="23">'NC085'!$A$1:$K$69</definedName>
    <definedName name="_xlnm.Print_Area" localSheetId="24">'NC086'!$A$1:$K$69</definedName>
    <definedName name="_xlnm.Print_Area" localSheetId="25">'NC087'!$A$1:$K$69</definedName>
    <definedName name="_xlnm.Print_Area" localSheetId="27">'NC091'!$A$1:$K$69</definedName>
    <definedName name="_xlnm.Print_Area" localSheetId="28">'NC092'!$A$1:$K$69</definedName>
    <definedName name="_xlnm.Print_Area" localSheetId="29">'NC093'!$A$1:$K$69</definedName>
    <definedName name="_xlnm.Print_Area" localSheetId="30">'NC094'!$A$1:$K$69</definedName>
    <definedName name="_xlnm.Print_Area" localSheetId="1">'NC451'!$A$1:$K$69</definedName>
    <definedName name="_xlnm.Print_Area" localSheetId="2">'NC452'!$A$1:$K$69</definedName>
    <definedName name="_xlnm.Print_Area" localSheetId="3">'NC453'!$A$1:$K$69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<sst xmlns="http://schemas.openxmlformats.org/spreadsheetml/2006/main" count="2848" uniqueCount="116">
  <si>
    <t>Northern Cape: Joe Morolong(NC451)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</si>
  <si>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</si>
  <si>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</si>
  <si>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</si>
  <si>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</si>
  <si>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</si>
  <si>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</si>
  <si>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</si>
  <si>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</si>
  <si>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</si>
  <si>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</si>
  <si>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</si>
  <si>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</si>
  <si>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</si>
  <si>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</si>
  <si>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</si>
  <si>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</si>
  <si>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</si>
  <si>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</si>
  <si>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</si>
  <si>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</si>
  <si>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</si>
  <si>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</si>
  <si>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</si>
  <si>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</si>
  <si>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</si>
  <si>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</si>
  <si>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</si>
  <si>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</si>
  <si>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</si>
  <si>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</si>
  <si>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</si>
  <si>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</si>
  <si>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</si>
  <si>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</si>
  <si>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</si>
  <si>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</si>
  <si>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</si>
  <si>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</si>
  <si>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</si>
  <si>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</si>
  <si>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</si>
  <si>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</si>
  <si>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</si>
  <si>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</si>
  <si>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</si>
  <si>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</si>
  <si>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</si>
  <si>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</si>
  <si>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</si>
  <si>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</si>
  <si>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</si>
  <si>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</si>
  <si>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</si>
  <si>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</si>
  <si>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</si>
  <si>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</si>
  <si>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</si>
  <si>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</si>
  <si>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</si>
  <si>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</si>
  <si>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</si>
  <si>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</si>
  <si>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</si>
  <si>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</si>
  <si>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</si>
  <si>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</si>
  <si>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</si>
  <si>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</si>
  <si>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</si>
  <si>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</si>
  <si>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</si>
  <si>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</si>
  <si>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Northern Cape: Ga-Segonyana(NC452) - Table A1 Budget Summary for 4th Quarter ended 30 June 2018 (Figures Finalised as at 2018/10/17)</t>
  </si>
  <si>
    <t>Northern Cape: Gamagara(NC453) - Table A1 Budget Summary for 4th Quarter ended 30 June 2018 (Figures Finalised as at 2018/10/17)</t>
  </si>
  <si>
    <t>Northern Cape: John Taolo Gaetsewe(DC45) - Table A1 Budget Summary for 4th Quarter ended 30 June 2018 (Figures Finalised as at 2018/10/17)</t>
  </si>
  <si>
    <t>Northern Cape: Richtersveld(NC061) - Table A1 Budget Summary for 4th Quarter ended 30 June 2018 (Figures Finalised as at 2018/10/17)</t>
  </si>
  <si>
    <t>Northern Cape: Nama Khoi(NC062) - Table A1 Budget Summary for 4th Quarter ended 30 June 2018 (Figures Finalised as at 2018/10/17)</t>
  </si>
  <si>
    <t>Northern Cape: Kamiesberg(NC064) - Table A1 Budget Summary for 4th Quarter ended 30 June 2018 (Figures Finalised as at 2018/10/17)</t>
  </si>
  <si>
    <t>Northern Cape: Hantam(NC065) - Table A1 Budget Summary for 4th Quarter ended 30 June 2018 (Figures Finalised as at 2018/10/17)</t>
  </si>
  <si>
    <t>Northern Cape: Karoo Hoogland(NC066) - Table A1 Budget Summary for 4th Quarter ended 30 June 2018 (Figures Finalised as at 2018/10/17)</t>
  </si>
  <si>
    <t>Northern Cape: Khai-Ma(NC067) - Table A1 Budget Summary for 4th Quarter ended 30 June 2018 (Figures Finalised as at 2018/10/17)</t>
  </si>
  <si>
    <t>Northern Cape: Namakwa(DC6) - Table A1 Budget Summary for 4th Quarter ended 30 June 2018 (Figures Finalised as at 2018/10/17)</t>
  </si>
  <si>
    <t>Northern Cape: Ubuntu(NC071) - Table A1 Budget Summary for 4th Quarter ended 30 June 2018 (Figures Finalised as at 2018/10/17)</t>
  </si>
  <si>
    <t>Northern Cape: Umsobomvu(NC072) - Table A1 Budget Summary for 4th Quarter ended 30 June 2018 (Figures Finalised as at 2018/10/17)</t>
  </si>
  <si>
    <t>Northern Cape: Emthanjeni(NC073) - Table A1 Budget Summary for 4th Quarter ended 30 June 2018 (Figures Finalised as at 2018/10/17)</t>
  </si>
  <si>
    <t>Northern Cape: Kareeberg(NC074) - Table A1 Budget Summary for 4th Quarter ended 30 June 2018 (Figures Finalised as at 2018/10/17)</t>
  </si>
  <si>
    <t>Northern Cape: Renosterberg(NC075) - Table A1 Budget Summary for 4th Quarter ended 30 June 2018 (Figures Finalised as at 2018/10/17)</t>
  </si>
  <si>
    <t>Northern Cape: Thembelihle(NC076) - Table A1 Budget Summary for 4th Quarter ended 30 June 2018 (Figures Finalised as at 2018/10/17)</t>
  </si>
  <si>
    <t>Northern Cape: Siyathemba(NC077) - Table A1 Budget Summary for 4th Quarter ended 30 June 2018 (Figures Finalised as at 2018/10/17)</t>
  </si>
  <si>
    <t>Northern Cape: Siyancuma(NC078) - Table A1 Budget Summary for 4th Quarter ended 30 June 2018 (Figures Finalised as at 2018/10/17)</t>
  </si>
  <si>
    <t>Northern Cape: Pixley Ka Seme (NC)(DC7) - Table A1 Budget Summary for 4th Quarter ended 30 June 2018 (Figures Finalised as at 2018/10/17)</t>
  </si>
  <si>
    <t>Northern Cape: !Kai! Garib(NC082) - Table A1 Budget Summary for 4th Quarter ended 30 June 2018 (Figures Finalised as at 2018/10/17)</t>
  </si>
  <si>
    <t>Northern Cape: !Kheis(NC084) - Table A1 Budget Summary for 4th Quarter ended 30 June 2018 (Figures Finalised as at 2018/10/17)</t>
  </si>
  <si>
    <t>Northern Cape: Tsantsabane(NC085) - Table A1 Budget Summary for 4th Quarter ended 30 June 2018 (Figures Finalised as at 2018/10/17)</t>
  </si>
  <si>
    <t>Northern Cape: Kgatelopele(NC086) - Table A1 Budget Summary for 4th Quarter ended 30 June 2018 (Figures Finalised as at 2018/10/17)</t>
  </si>
  <si>
    <t>Northern Cape: Dawid Kruiper(NC087) - Table A1 Budget Summary for 4th Quarter ended 30 June 2018 (Figures Finalised as at 2018/10/17)</t>
  </si>
  <si>
    <t>Northern Cape: Z F Mgcawu(DC8) - Table A1 Budget Summary for 4th Quarter ended 30 June 2018 (Figures Finalised as at 2018/10/17)</t>
  </si>
  <si>
    <t>Northern Cape: Sol Plaatje(NC091) - Table A1 Budget Summary for 4th Quarter ended 30 June 2018 (Figures Finalised as at 2018/10/17)</t>
  </si>
  <si>
    <t>Northern Cape: Dikgatlong(NC092) - Table A1 Budget Summary for 4th Quarter ended 30 June 2018 (Figures Finalised as at 2018/10/17)</t>
  </si>
  <si>
    <t>Northern Cape: Magareng(NC093) - Table A1 Budget Summary for 4th Quarter ended 30 June 2018 (Figures Finalised as at 2018/10/17)</t>
  </si>
  <si>
    <t>Northern Cape: Phokwane(NC094) - Table A1 Budget Summary for 4th Quarter ended 30 June 2018 (Figures Finalised as at 2018/10/17)</t>
  </si>
  <si>
    <t>Northern Cape: Frances Baard(DC9)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</si>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</sst>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1046436041</v>
      </c>
      <c r="C5" s="6">
        <v>1163090251</v>
      </c>
      <c r="D5" s="23">
        <v>1294857721</v>
      </c>
      <c r="E5" s="24">
        <v>1000073420</v>
      </c>
      <c r="F5" s="6">
        <v>1010012558</v>
      </c>
      <c r="G5" s="25">
        <v>1010012558</v>
      </c>
      <c r="H5" s="26">
        <v>598063357</v>
      </c>
      <c r="I5" s="24">
        <v>1075503987</v>
      </c>
      <c r="J5" s="6">
        <v>1160095810</v>
      </c>
      <c r="K5" s="25">
        <v>1246611011</v>
      </c>
    </row>
    <row r="6" spans="1:11" ht="13.5">
      <c r="A6" s="22" t="s">
        <v>18</v>
      </c>
      <c r="B6" s="6">
        <v>2114977968</v>
      </c>
      <c r="C6" s="6">
        <v>2170227501</v>
      </c>
      <c r="D6" s="23">
        <v>2643356992</v>
      </c>
      <c r="E6" s="24">
        <v>3018600575</v>
      </c>
      <c r="F6" s="6">
        <v>2947475860</v>
      </c>
      <c r="G6" s="25">
        <v>2947475860</v>
      </c>
      <c r="H6" s="26">
        <v>1253866048</v>
      </c>
      <c r="I6" s="24">
        <v>3198649495</v>
      </c>
      <c r="J6" s="6">
        <v>3408175070</v>
      </c>
      <c r="K6" s="25">
        <v>3636165050</v>
      </c>
    </row>
    <row r="7" spans="1:11" ht="13.5">
      <c r="A7" s="22" t="s">
        <v>19</v>
      </c>
      <c r="B7" s="6">
        <v>48080028</v>
      </c>
      <c r="C7" s="6">
        <v>53824256</v>
      </c>
      <c r="D7" s="23">
        <v>51785822</v>
      </c>
      <c r="E7" s="24">
        <v>43560253</v>
      </c>
      <c r="F7" s="6">
        <v>47813262</v>
      </c>
      <c r="G7" s="25">
        <v>47813262</v>
      </c>
      <c r="H7" s="26">
        <v>34742798</v>
      </c>
      <c r="I7" s="24">
        <v>50057783</v>
      </c>
      <c r="J7" s="6">
        <v>52504534</v>
      </c>
      <c r="K7" s="25">
        <v>54771096</v>
      </c>
    </row>
    <row r="8" spans="1:11" ht="13.5">
      <c r="A8" s="22" t="s">
        <v>20</v>
      </c>
      <c r="B8" s="6">
        <v>1460008601</v>
      </c>
      <c r="C8" s="6">
        <v>1604362105</v>
      </c>
      <c r="D8" s="23">
        <v>1745722110</v>
      </c>
      <c r="E8" s="24">
        <v>1679466902</v>
      </c>
      <c r="F8" s="6">
        <v>1691962329</v>
      </c>
      <c r="G8" s="25">
        <v>1691962329</v>
      </c>
      <c r="H8" s="26">
        <v>665155043</v>
      </c>
      <c r="I8" s="24">
        <v>1871340913</v>
      </c>
      <c r="J8" s="6">
        <v>1978069696</v>
      </c>
      <c r="K8" s="25">
        <v>2115610034</v>
      </c>
    </row>
    <row r="9" spans="1:11" ht="13.5">
      <c r="A9" s="22" t="s">
        <v>21</v>
      </c>
      <c r="B9" s="6">
        <v>517105519</v>
      </c>
      <c r="C9" s="6">
        <v>484250081</v>
      </c>
      <c r="D9" s="23">
        <v>590983905</v>
      </c>
      <c r="E9" s="24">
        <v>562415389</v>
      </c>
      <c r="F9" s="6">
        <v>563058959</v>
      </c>
      <c r="G9" s="25">
        <v>563058959</v>
      </c>
      <c r="H9" s="26">
        <v>362760238</v>
      </c>
      <c r="I9" s="24">
        <v>653150665</v>
      </c>
      <c r="J9" s="6">
        <v>636142562</v>
      </c>
      <c r="K9" s="25">
        <v>666969217</v>
      </c>
    </row>
    <row r="10" spans="1:11" ht="25.5">
      <c r="A10" s="27" t="s">
        <v>104</v>
      </c>
      <c r="B10" s="28">
        <f>SUM(B5:B9)</f>
        <v>5186608157</v>
      </c>
      <c r="C10" s="29">
        <f aca="true" t="shared" si="0" ref="C10:K10">SUM(C5:C9)</f>
        <v>5475754194</v>
      </c>
      <c r="D10" s="30">
        <f t="shared" si="0"/>
        <v>6326706550</v>
      </c>
      <c r="E10" s="28">
        <f t="shared" si="0"/>
        <v>6304116539</v>
      </c>
      <c r="F10" s="29">
        <f t="shared" si="0"/>
        <v>6260322968</v>
      </c>
      <c r="G10" s="31">
        <f t="shared" si="0"/>
        <v>6260322968</v>
      </c>
      <c r="H10" s="32">
        <f t="shared" si="0"/>
        <v>2914587484</v>
      </c>
      <c r="I10" s="28">
        <f t="shared" si="0"/>
        <v>6848702843</v>
      </c>
      <c r="J10" s="29">
        <f t="shared" si="0"/>
        <v>7234987672</v>
      </c>
      <c r="K10" s="31">
        <f t="shared" si="0"/>
        <v>7720126408</v>
      </c>
    </row>
    <row r="11" spans="1:11" ht="13.5">
      <c r="A11" s="22" t="s">
        <v>22</v>
      </c>
      <c r="B11" s="6">
        <v>1628952780</v>
      </c>
      <c r="C11" s="6">
        <v>1892379609</v>
      </c>
      <c r="D11" s="23">
        <v>2137575776</v>
      </c>
      <c r="E11" s="24">
        <v>2392718684</v>
      </c>
      <c r="F11" s="6">
        <v>2427694324</v>
      </c>
      <c r="G11" s="25">
        <v>2427694324</v>
      </c>
      <c r="H11" s="26">
        <v>1083049828</v>
      </c>
      <c r="I11" s="24">
        <v>2653685564</v>
      </c>
      <c r="J11" s="6">
        <v>2836612604</v>
      </c>
      <c r="K11" s="25">
        <v>3008617612</v>
      </c>
    </row>
    <row r="12" spans="1:11" ht="13.5">
      <c r="A12" s="22" t="s">
        <v>23</v>
      </c>
      <c r="B12" s="6">
        <v>110473685</v>
      </c>
      <c r="C12" s="6">
        <v>124980715</v>
      </c>
      <c r="D12" s="23">
        <v>140157345</v>
      </c>
      <c r="E12" s="24">
        <v>155033552</v>
      </c>
      <c r="F12" s="6">
        <v>158069882</v>
      </c>
      <c r="G12" s="25">
        <v>158069882</v>
      </c>
      <c r="H12" s="26">
        <v>69503670</v>
      </c>
      <c r="I12" s="24">
        <v>167589913</v>
      </c>
      <c r="J12" s="6">
        <v>178007644</v>
      </c>
      <c r="K12" s="25">
        <v>189253379</v>
      </c>
    </row>
    <row r="13" spans="1:11" ht="13.5">
      <c r="A13" s="22" t="s">
        <v>105</v>
      </c>
      <c r="B13" s="6">
        <v>666533990</v>
      </c>
      <c r="C13" s="6">
        <v>688629249</v>
      </c>
      <c r="D13" s="23">
        <v>785205437</v>
      </c>
      <c r="E13" s="24">
        <v>472160338</v>
      </c>
      <c r="F13" s="6">
        <v>482548983</v>
      </c>
      <c r="G13" s="25">
        <v>482548983</v>
      </c>
      <c r="H13" s="26">
        <v>226434377</v>
      </c>
      <c r="I13" s="24">
        <v>593444943</v>
      </c>
      <c r="J13" s="6">
        <v>632922523</v>
      </c>
      <c r="K13" s="25">
        <v>674572734</v>
      </c>
    </row>
    <row r="14" spans="1:11" ht="13.5">
      <c r="A14" s="22" t="s">
        <v>24</v>
      </c>
      <c r="B14" s="6">
        <v>90665893</v>
      </c>
      <c r="C14" s="6">
        <v>112403957</v>
      </c>
      <c r="D14" s="23">
        <v>184584435</v>
      </c>
      <c r="E14" s="24">
        <v>75915651</v>
      </c>
      <c r="F14" s="6">
        <v>71550740</v>
      </c>
      <c r="G14" s="25">
        <v>71550740</v>
      </c>
      <c r="H14" s="26">
        <v>79708463</v>
      </c>
      <c r="I14" s="24">
        <v>83432195</v>
      </c>
      <c r="J14" s="6">
        <v>84492455</v>
      </c>
      <c r="K14" s="25">
        <v>86749775</v>
      </c>
    </row>
    <row r="15" spans="1:11" ht="13.5">
      <c r="A15" s="22" t="s">
        <v>25</v>
      </c>
      <c r="B15" s="6">
        <v>1288397990</v>
      </c>
      <c r="C15" s="6">
        <v>1500349803</v>
      </c>
      <c r="D15" s="23">
        <v>1710693379</v>
      </c>
      <c r="E15" s="24">
        <v>1796851771</v>
      </c>
      <c r="F15" s="6">
        <v>1841176123</v>
      </c>
      <c r="G15" s="25">
        <v>1841176123</v>
      </c>
      <c r="H15" s="26">
        <v>899608176</v>
      </c>
      <c r="I15" s="24">
        <v>1996248188</v>
      </c>
      <c r="J15" s="6">
        <v>2132411391</v>
      </c>
      <c r="K15" s="25">
        <v>2287049503</v>
      </c>
    </row>
    <row r="16" spans="1:11" ht="13.5">
      <c r="A16" s="33" t="s">
        <v>26</v>
      </c>
      <c r="B16" s="6">
        <v>205728251</v>
      </c>
      <c r="C16" s="6">
        <v>148192767</v>
      </c>
      <c r="D16" s="23">
        <v>135896115</v>
      </c>
      <c r="E16" s="24">
        <v>61584525</v>
      </c>
      <c r="F16" s="6">
        <v>55814160</v>
      </c>
      <c r="G16" s="25">
        <v>55814160</v>
      </c>
      <c r="H16" s="26">
        <v>39939189</v>
      </c>
      <c r="I16" s="24">
        <v>75424315</v>
      </c>
      <c r="J16" s="6">
        <v>75629659</v>
      </c>
      <c r="K16" s="25">
        <v>62612133</v>
      </c>
    </row>
    <row r="17" spans="1:11" ht="13.5">
      <c r="A17" s="22" t="s">
        <v>27</v>
      </c>
      <c r="B17" s="6">
        <v>1816798543</v>
      </c>
      <c r="C17" s="6">
        <v>1733850275</v>
      </c>
      <c r="D17" s="23">
        <v>2085784779</v>
      </c>
      <c r="E17" s="24">
        <v>1666933235</v>
      </c>
      <c r="F17" s="6">
        <v>1701372257</v>
      </c>
      <c r="G17" s="25">
        <v>1701372257</v>
      </c>
      <c r="H17" s="26">
        <v>791039405</v>
      </c>
      <c r="I17" s="24">
        <v>1752261246</v>
      </c>
      <c r="J17" s="6">
        <v>1818108069</v>
      </c>
      <c r="K17" s="25">
        <v>1903177688</v>
      </c>
    </row>
    <row r="18" spans="1:11" ht="13.5">
      <c r="A18" s="34" t="s">
        <v>28</v>
      </c>
      <c r="B18" s="35">
        <f>SUM(B11:B17)</f>
        <v>5807551132</v>
      </c>
      <c r="C18" s="36">
        <f aca="true" t="shared" si="1" ref="C18:K18">SUM(C11:C17)</f>
        <v>6200786375</v>
      </c>
      <c r="D18" s="37">
        <f t="shared" si="1"/>
        <v>7179897266</v>
      </c>
      <c r="E18" s="35">
        <f t="shared" si="1"/>
        <v>6621197756</v>
      </c>
      <c r="F18" s="36">
        <f t="shared" si="1"/>
        <v>6738226469</v>
      </c>
      <c r="G18" s="38">
        <f t="shared" si="1"/>
        <v>6738226469</v>
      </c>
      <c r="H18" s="39">
        <f t="shared" si="1"/>
        <v>3189283108</v>
      </c>
      <c r="I18" s="35">
        <f t="shared" si="1"/>
        <v>7322086364</v>
      </c>
      <c r="J18" s="36">
        <f t="shared" si="1"/>
        <v>7758184345</v>
      </c>
      <c r="K18" s="38">
        <f t="shared" si="1"/>
        <v>8212032824</v>
      </c>
    </row>
    <row r="19" spans="1:11" ht="13.5">
      <c r="A19" s="34" t="s">
        <v>29</v>
      </c>
      <c r="B19" s="40">
        <f>+B10-B18</f>
        <v>-620942975</v>
      </c>
      <c r="C19" s="41">
        <f aca="true" t="shared" si="2" ref="C19:K19">+C10-C18</f>
        <v>-725032181</v>
      </c>
      <c r="D19" s="42">
        <f t="shared" si="2"/>
        <v>-853190716</v>
      </c>
      <c r="E19" s="40">
        <f t="shared" si="2"/>
        <v>-317081217</v>
      </c>
      <c r="F19" s="41">
        <f t="shared" si="2"/>
        <v>-477903501</v>
      </c>
      <c r="G19" s="43">
        <f t="shared" si="2"/>
        <v>-477903501</v>
      </c>
      <c r="H19" s="44">
        <f t="shared" si="2"/>
        <v>-274695624</v>
      </c>
      <c r="I19" s="40">
        <f t="shared" si="2"/>
        <v>-473383521</v>
      </c>
      <c r="J19" s="41">
        <f t="shared" si="2"/>
        <v>-523196673</v>
      </c>
      <c r="K19" s="43">
        <f t="shared" si="2"/>
        <v>-491906416</v>
      </c>
    </row>
    <row r="20" spans="1:11" ht="13.5">
      <c r="A20" s="22" t="s">
        <v>30</v>
      </c>
      <c r="B20" s="24">
        <v>713142901</v>
      </c>
      <c r="C20" s="6">
        <v>774616879</v>
      </c>
      <c r="D20" s="23">
        <v>733842413</v>
      </c>
      <c r="E20" s="24">
        <v>953252292</v>
      </c>
      <c r="F20" s="6">
        <v>1098713913</v>
      </c>
      <c r="G20" s="25">
        <v>1098713913</v>
      </c>
      <c r="H20" s="26">
        <v>420150745</v>
      </c>
      <c r="I20" s="24">
        <v>1245683471</v>
      </c>
      <c r="J20" s="6">
        <v>1018230455</v>
      </c>
      <c r="K20" s="25">
        <v>860996843</v>
      </c>
    </row>
    <row r="21" spans="1:11" ht="13.5">
      <c r="A21" s="22" t="s">
        <v>106</v>
      </c>
      <c r="B21" s="45">
        <v>9256065</v>
      </c>
      <c r="C21" s="46">
        <v>1188314</v>
      </c>
      <c r="D21" s="47">
        <v>45954082</v>
      </c>
      <c r="E21" s="45">
        <v>77420000</v>
      </c>
      <c r="F21" s="46">
        <v>30000</v>
      </c>
      <c r="G21" s="48">
        <v>30000</v>
      </c>
      <c r="H21" s="49">
        <v>4561345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101455991</v>
      </c>
      <c r="C22" s="52">
        <f aca="true" t="shared" si="3" ref="C22:K22">SUM(C19:C21)</f>
        <v>50773012</v>
      </c>
      <c r="D22" s="53">
        <f t="shared" si="3"/>
        <v>-73394221</v>
      </c>
      <c r="E22" s="51">
        <f t="shared" si="3"/>
        <v>713591075</v>
      </c>
      <c r="F22" s="52">
        <f t="shared" si="3"/>
        <v>620840412</v>
      </c>
      <c r="G22" s="54">
        <f t="shared" si="3"/>
        <v>620840412</v>
      </c>
      <c r="H22" s="55">
        <f t="shared" si="3"/>
        <v>150016466</v>
      </c>
      <c r="I22" s="51">
        <f t="shared" si="3"/>
        <v>772299950</v>
      </c>
      <c r="J22" s="52">
        <f t="shared" si="3"/>
        <v>495033782</v>
      </c>
      <c r="K22" s="54">
        <f t="shared" si="3"/>
        <v>369090427</v>
      </c>
    </row>
    <row r="23" spans="1:11" ht="13.5">
      <c r="A23" s="56" t="s">
        <v>31</v>
      </c>
      <c r="B23" s="6">
        <v>1235000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102690991</v>
      </c>
      <c r="C24" s="41">
        <f aca="true" t="shared" si="4" ref="C24:K24">SUM(C22:C23)</f>
        <v>50773012</v>
      </c>
      <c r="D24" s="42">
        <f t="shared" si="4"/>
        <v>-73394221</v>
      </c>
      <c r="E24" s="40">
        <f t="shared" si="4"/>
        <v>713591075</v>
      </c>
      <c r="F24" s="41">
        <f t="shared" si="4"/>
        <v>620840412</v>
      </c>
      <c r="G24" s="43">
        <f t="shared" si="4"/>
        <v>620840412</v>
      </c>
      <c r="H24" s="44">
        <f t="shared" si="4"/>
        <v>150016466</v>
      </c>
      <c r="I24" s="40">
        <f t="shared" si="4"/>
        <v>772299950</v>
      </c>
      <c r="J24" s="41">
        <f t="shared" si="4"/>
        <v>495033782</v>
      </c>
      <c r="K24" s="43">
        <f t="shared" si="4"/>
        <v>369090427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1009906236</v>
      </c>
      <c r="C27" s="7">
        <v>1502001680</v>
      </c>
      <c r="D27" s="64">
        <v>1017040758</v>
      </c>
      <c r="E27" s="65">
        <v>1391803486</v>
      </c>
      <c r="F27" s="7">
        <v>1437911389</v>
      </c>
      <c r="G27" s="66">
        <v>1437911389</v>
      </c>
      <c r="H27" s="67">
        <v>435757781</v>
      </c>
      <c r="I27" s="65">
        <v>1433466144</v>
      </c>
      <c r="J27" s="7">
        <v>1162938736</v>
      </c>
      <c r="K27" s="66">
        <v>962932897</v>
      </c>
    </row>
    <row r="28" spans="1:11" ht="13.5">
      <c r="A28" s="68" t="s">
        <v>30</v>
      </c>
      <c r="B28" s="6">
        <v>786403605</v>
      </c>
      <c r="C28" s="6">
        <v>1059033430</v>
      </c>
      <c r="D28" s="23">
        <v>720619135</v>
      </c>
      <c r="E28" s="24">
        <v>1067368350</v>
      </c>
      <c r="F28" s="6">
        <v>1128005496</v>
      </c>
      <c r="G28" s="25">
        <v>1128005496</v>
      </c>
      <c r="H28" s="26">
        <v>330511112</v>
      </c>
      <c r="I28" s="24">
        <v>1268449692</v>
      </c>
      <c r="J28" s="6">
        <v>1051242236</v>
      </c>
      <c r="K28" s="25">
        <v>892978967</v>
      </c>
    </row>
    <row r="29" spans="1:11" ht="13.5">
      <c r="A29" s="22" t="s">
        <v>109</v>
      </c>
      <c r="B29" s="6">
        <v>50276707</v>
      </c>
      <c r="C29" s="6">
        <v>87085228</v>
      </c>
      <c r="D29" s="23">
        <v>51076724</v>
      </c>
      <c r="E29" s="24">
        <v>84000000</v>
      </c>
      <c r="F29" s="6">
        <v>1176000</v>
      </c>
      <c r="G29" s="25">
        <v>1176000</v>
      </c>
      <c r="H29" s="26">
        <v>11638023</v>
      </c>
      <c r="I29" s="24">
        <v>155853</v>
      </c>
      <c r="J29" s="6">
        <v>20164403</v>
      </c>
      <c r="K29" s="25">
        <v>173375</v>
      </c>
    </row>
    <row r="30" spans="1:11" ht="13.5">
      <c r="A30" s="22" t="s">
        <v>34</v>
      </c>
      <c r="B30" s="6">
        <v>4564114</v>
      </c>
      <c r="C30" s="6">
        <v>5058400</v>
      </c>
      <c r="D30" s="23">
        <v>13214106</v>
      </c>
      <c r="E30" s="24">
        <v>13040000</v>
      </c>
      <c r="F30" s="6">
        <v>13039816</v>
      </c>
      <c r="G30" s="25">
        <v>13039816</v>
      </c>
      <c r="H30" s="26">
        <v>6948081</v>
      </c>
      <c r="I30" s="24">
        <v>1306</v>
      </c>
      <c r="J30" s="6">
        <v>1375</v>
      </c>
      <c r="K30" s="25">
        <v>1451</v>
      </c>
    </row>
    <row r="31" spans="1:11" ht="13.5">
      <c r="A31" s="22" t="s">
        <v>35</v>
      </c>
      <c r="B31" s="6">
        <v>168661809</v>
      </c>
      <c r="C31" s="6">
        <v>350824622</v>
      </c>
      <c r="D31" s="23">
        <v>232130791</v>
      </c>
      <c r="E31" s="24">
        <v>227395136</v>
      </c>
      <c r="F31" s="6">
        <v>295690076</v>
      </c>
      <c r="G31" s="25">
        <v>295690076</v>
      </c>
      <c r="H31" s="26">
        <v>86660563</v>
      </c>
      <c r="I31" s="24">
        <v>164859293</v>
      </c>
      <c r="J31" s="6">
        <v>91530721</v>
      </c>
      <c r="K31" s="25">
        <v>69779104</v>
      </c>
    </row>
    <row r="32" spans="1:11" ht="13.5">
      <c r="A32" s="34" t="s">
        <v>36</v>
      </c>
      <c r="B32" s="7">
        <f>SUM(B28:B31)</f>
        <v>1009906235</v>
      </c>
      <c r="C32" s="7">
        <f aca="true" t="shared" si="5" ref="C32:K32">SUM(C28:C31)</f>
        <v>1502001680</v>
      </c>
      <c r="D32" s="64">
        <f t="shared" si="5"/>
        <v>1017040756</v>
      </c>
      <c r="E32" s="65">
        <f t="shared" si="5"/>
        <v>1391803486</v>
      </c>
      <c r="F32" s="7">
        <f t="shared" si="5"/>
        <v>1437911388</v>
      </c>
      <c r="G32" s="66">
        <f t="shared" si="5"/>
        <v>1437911388</v>
      </c>
      <c r="H32" s="67">
        <f t="shared" si="5"/>
        <v>435757779</v>
      </c>
      <c r="I32" s="65">
        <f t="shared" si="5"/>
        <v>1433466144</v>
      </c>
      <c r="J32" s="7">
        <f t="shared" si="5"/>
        <v>1162938735</v>
      </c>
      <c r="K32" s="66">
        <f t="shared" si="5"/>
        <v>962932897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2103347977</v>
      </c>
      <c r="C35" s="6">
        <v>2183246484</v>
      </c>
      <c r="D35" s="23">
        <v>2574572476</v>
      </c>
      <c r="E35" s="24">
        <v>2576459034</v>
      </c>
      <c r="F35" s="6">
        <v>2658627018</v>
      </c>
      <c r="G35" s="25">
        <v>2658627018</v>
      </c>
      <c r="H35" s="26">
        <v>2828827368</v>
      </c>
      <c r="I35" s="24">
        <v>2874286863</v>
      </c>
      <c r="J35" s="6">
        <v>2952861714</v>
      </c>
      <c r="K35" s="25">
        <v>3098472568</v>
      </c>
    </row>
    <row r="36" spans="1:11" ht="13.5">
      <c r="A36" s="22" t="s">
        <v>39</v>
      </c>
      <c r="B36" s="6">
        <v>13372336199</v>
      </c>
      <c r="C36" s="6">
        <v>16140392388</v>
      </c>
      <c r="D36" s="23">
        <v>17754647853</v>
      </c>
      <c r="E36" s="24">
        <v>16213366286</v>
      </c>
      <c r="F36" s="6">
        <v>16792665501</v>
      </c>
      <c r="G36" s="25">
        <v>16792665501</v>
      </c>
      <c r="H36" s="26">
        <v>11705901084</v>
      </c>
      <c r="I36" s="24">
        <v>19697058113</v>
      </c>
      <c r="J36" s="6">
        <v>20691293377</v>
      </c>
      <c r="K36" s="25">
        <v>21259517110</v>
      </c>
    </row>
    <row r="37" spans="1:11" ht="13.5">
      <c r="A37" s="22" t="s">
        <v>40</v>
      </c>
      <c r="B37" s="6">
        <v>1720223747</v>
      </c>
      <c r="C37" s="6">
        <v>2109859961</v>
      </c>
      <c r="D37" s="23">
        <v>2741633326</v>
      </c>
      <c r="E37" s="24">
        <v>1469856856</v>
      </c>
      <c r="F37" s="6">
        <v>1586253414</v>
      </c>
      <c r="G37" s="25">
        <v>1586253414</v>
      </c>
      <c r="H37" s="26">
        <v>2255556610</v>
      </c>
      <c r="I37" s="24">
        <v>2482403363</v>
      </c>
      <c r="J37" s="6">
        <v>2537630188</v>
      </c>
      <c r="K37" s="25">
        <v>2633920353</v>
      </c>
    </row>
    <row r="38" spans="1:11" ht="13.5">
      <c r="A38" s="22" t="s">
        <v>41</v>
      </c>
      <c r="B38" s="6">
        <v>1123215480</v>
      </c>
      <c r="C38" s="6">
        <v>1213052010</v>
      </c>
      <c r="D38" s="23">
        <v>1603221120</v>
      </c>
      <c r="E38" s="24">
        <v>1442174436</v>
      </c>
      <c r="F38" s="6">
        <v>1412831500</v>
      </c>
      <c r="G38" s="25">
        <v>1412831500</v>
      </c>
      <c r="H38" s="26">
        <v>1279522973</v>
      </c>
      <c r="I38" s="24">
        <v>1711234792</v>
      </c>
      <c r="J38" s="6">
        <v>1735618377</v>
      </c>
      <c r="K38" s="25">
        <v>1802473507</v>
      </c>
    </row>
    <row r="39" spans="1:11" ht="13.5">
      <c r="A39" s="22" t="s">
        <v>42</v>
      </c>
      <c r="B39" s="6">
        <v>12632244949</v>
      </c>
      <c r="C39" s="6">
        <v>15000726901</v>
      </c>
      <c r="D39" s="23">
        <v>15984365880</v>
      </c>
      <c r="E39" s="24">
        <v>15877794027</v>
      </c>
      <c r="F39" s="6">
        <v>16452207604</v>
      </c>
      <c r="G39" s="25">
        <v>16452207604</v>
      </c>
      <c r="H39" s="26">
        <v>10999648867</v>
      </c>
      <c r="I39" s="24">
        <v>18377706819</v>
      </c>
      <c r="J39" s="6">
        <v>19370906528</v>
      </c>
      <c r="K39" s="25">
        <v>19921595821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894358238</v>
      </c>
      <c r="C42" s="6">
        <v>776831384</v>
      </c>
      <c r="D42" s="23">
        <v>740442216</v>
      </c>
      <c r="E42" s="24">
        <v>1280292376</v>
      </c>
      <c r="F42" s="6">
        <v>1454442449</v>
      </c>
      <c r="G42" s="25">
        <v>1454442449</v>
      </c>
      <c r="H42" s="26">
        <v>937938962</v>
      </c>
      <c r="I42" s="24">
        <v>1267071971</v>
      </c>
      <c r="J42" s="6">
        <v>1039348404</v>
      </c>
      <c r="K42" s="25">
        <v>937967119</v>
      </c>
    </row>
    <row r="43" spans="1:11" ht="13.5">
      <c r="A43" s="22" t="s">
        <v>45</v>
      </c>
      <c r="B43" s="6">
        <v>-947557824</v>
      </c>
      <c r="C43" s="6">
        <v>-886902296</v>
      </c>
      <c r="D43" s="23">
        <v>-864191610</v>
      </c>
      <c r="E43" s="24">
        <v>-1214062288</v>
      </c>
      <c r="F43" s="6">
        <v>-1311744458</v>
      </c>
      <c r="G43" s="25">
        <v>-1311744458</v>
      </c>
      <c r="H43" s="26">
        <v>-870544113</v>
      </c>
      <c r="I43" s="24">
        <v>-1160641185</v>
      </c>
      <c r="J43" s="6">
        <v>-864902412</v>
      </c>
      <c r="K43" s="25">
        <v>-631052294</v>
      </c>
    </row>
    <row r="44" spans="1:11" ht="13.5">
      <c r="A44" s="22" t="s">
        <v>46</v>
      </c>
      <c r="B44" s="6">
        <v>-25196485</v>
      </c>
      <c r="C44" s="6">
        <v>-44398878</v>
      </c>
      <c r="D44" s="23">
        <v>-43993778</v>
      </c>
      <c r="E44" s="24">
        <v>-37707435</v>
      </c>
      <c r="F44" s="6">
        <v>-16088424</v>
      </c>
      <c r="G44" s="25">
        <v>-16088424</v>
      </c>
      <c r="H44" s="26">
        <v>-30969095</v>
      </c>
      <c r="I44" s="24">
        <v>-46077346</v>
      </c>
      <c r="J44" s="6">
        <v>-32827331</v>
      </c>
      <c r="K44" s="25">
        <v>-34645096</v>
      </c>
    </row>
    <row r="45" spans="1:11" ht="13.5">
      <c r="A45" s="34" t="s">
        <v>47</v>
      </c>
      <c r="B45" s="7">
        <v>480258766</v>
      </c>
      <c r="C45" s="7">
        <v>365948575</v>
      </c>
      <c r="D45" s="64">
        <v>319351554</v>
      </c>
      <c r="E45" s="65">
        <v>403549125</v>
      </c>
      <c r="F45" s="7">
        <v>451105343</v>
      </c>
      <c r="G45" s="66">
        <v>451105343</v>
      </c>
      <c r="H45" s="67">
        <v>478565210</v>
      </c>
      <c r="I45" s="65">
        <v>448597889</v>
      </c>
      <c r="J45" s="7">
        <v>590216550</v>
      </c>
      <c r="K45" s="66">
        <v>862486279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510063838</v>
      </c>
      <c r="C48" s="6">
        <v>504915374</v>
      </c>
      <c r="D48" s="23">
        <v>456531469</v>
      </c>
      <c r="E48" s="24">
        <v>488358380</v>
      </c>
      <c r="F48" s="6">
        <v>442866286</v>
      </c>
      <c r="G48" s="25">
        <v>442866286</v>
      </c>
      <c r="H48" s="26">
        <v>386909169</v>
      </c>
      <c r="I48" s="24">
        <v>457732258</v>
      </c>
      <c r="J48" s="6">
        <v>504301082</v>
      </c>
      <c r="K48" s="25">
        <v>582112602</v>
      </c>
    </row>
    <row r="49" spans="1:11" ht="13.5">
      <c r="A49" s="22" t="s">
        <v>50</v>
      </c>
      <c r="B49" s="6">
        <f>+B75</f>
        <v>3013171716</v>
      </c>
      <c r="C49" s="6">
        <f aca="true" t="shared" si="6" ref="C49:K49">+C75</f>
        <v>2544781998</v>
      </c>
      <c r="D49" s="23">
        <f t="shared" si="6"/>
        <v>3061515257</v>
      </c>
      <c r="E49" s="24">
        <f t="shared" si="6"/>
        <v>4111666032</v>
      </c>
      <c r="F49" s="6">
        <f t="shared" si="6"/>
        <v>4119010960</v>
      </c>
      <c r="G49" s="25">
        <f t="shared" si="6"/>
        <v>4119010960</v>
      </c>
      <c r="H49" s="26">
        <f t="shared" si="6"/>
        <v>3475967245</v>
      </c>
      <c r="I49" s="24">
        <f t="shared" si="6"/>
        <v>4121244907</v>
      </c>
      <c r="J49" s="6">
        <f t="shared" si="6"/>
        <v>4482083154</v>
      </c>
      <c r="K49" s="25">
        <f t="shared" si="6"/>
        <v>4803706191</v>
      </c>
    </row>
    <row r="50" spans="1:11" ht="13.5">
      <c r="A50" s="34" t="s">
        <v>51</v>
      </c>
      <c r="B50" s="7">
        <f>+B48-B49</f>
        <v>-2503107878</v>
      </c>
      <c r="C50" s="7">
        <f aca="true" t="shared" si="7" ref="C50:K50">+C48-C49</f>
        <v>-2039866624</v>
      </c>
      <c r="D50" s="64">
        <f t="shared" si="7"/>
        <v>-2604983788</v>
      </c>
      <c r="E50" s="65">
        <f t="shared" si="7"/>
        <v>-3623307652</v>
      </c>
      <c r="F50" s="7">
        <f t="shared" si="7"/>
        <v>-3676144674</v>
      </c>
      <c r="G50" s="66">
        <f t="shared" si="7"/>
        <v>-3676144674</v>
      </c>
      <c r="H50" s="67">
        <f t="shared" si="7"/>
        <v>-3089058076</v>
      </c>
      <c r="I50" s="65">
        <f t="shared" si="7"/>
        <v>-3663512649</v>
      </c>
      <c r="J50" s="7">
        <f t="shared" si="7"/>
        <v>-3977782072</v>
      </c>
      <c r="K50" s="66">
        <f t="shared" si="7"/>
        <v>-4221593589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12521716742</v>
      </c>
      <c r="C53" s="6">
        <v>14460973616</v>
      </c>
      <c r="D53" s="23">
        <v>16405689709</v>
      </c>
      <c r="E53" s="24">
        <v>16252347572</v>
      </c>
      <c r="F53" s="6">
        <v>15180844531</v>
      </c>
      <c r="G53" s="25">
        <v>15180844531</v>
      </c>
      <c r="H53" s="26">
        <v>16386682203</v>
      </c>
      <c r="I53" s="24">
        <v>18040135663</v>
      </c>
      <c r="J53" s="6">
        <v>18649844067</v>
      </c>
      <c r="K53" s="25">
        <v>19620720696</v>
      </c>
    </row>
    <row r="54" spans="1:11" ht="13.5">
      <c r="A54" s="22" t="s">
        <v>105</v>
      </c>
      <c r="B54" s="6">
        <v>666533990</v>
      </c>
      <c r="C54" s="6">
        <v>688629249</v>
      </c>
      <c r="D54" s="23">
        <v>785205437</v>
      </c>
      <c r="E54" s="24">
        <v>472160338</v>
      </c>
      <c r="F54" s="6">
        <v>482548983</v>
      </c>
      <c r="G54" s="25">
        <v>482548983</v>
      </c>
      <c r="H54" s="26">
        <v>226434377</v>
      </c>
      <c r="I54" s="24">
        <v>593444943</v>
      </c>
      <c r="J54" s="6">
        <v>632922523</v>
      </c>
      <c r="K54" s="25">
        <v>674572734</v>
      </c>
    </row>
    <row r="55" spans="1:11" ht="13.5">
      <c r="A55" s="22" t="s">
        <v>54</v>
      </c>
      <c r="B55" s="6">
        <v>143877335</v>
      </c>
      <c r="C55" s="6">
        <v>123707228</v>
      </c>
      <c r="D55" s="23">
        <v>149324761</v>
      </c>
      <c r="E55" s="24">
        <v>309883922</v>
      </c>
      <c r="F55" s="6">
        <v>430231331</v>
      </c>
      <c r="G55" s="25">
        <v>430231331</v>
      </c>
      <c r="H55" s="26">
        <v>138939720</v>
      </c>
      <c r="I55" s="24">
        <v>489674103</v>
      </c>
      <c r="J55" s="6">
        <v>465204389</v>
      </c>
      <c r="K55" s="25">
        <v>266285765</v>
      </c>
    </row>
    <row r="56" spans="1:11" ht="13.5">
      <c r="A56" s="22" t="s">
        <v>55</v>
      </c>
      <c r="B56" s="6">
        <v>281433739</v>
      </c>
      <c r="C56" s="6">
        <v>272707828</v>
      </c>
      <c r="D56" s="23">
        <v>258398632</v>
      </c>
      <c r="E56" s="24">
        <v>296206375</v>
      </c>
      <c r="F56" s="6">
        <v>282236391</v>
      </c>
      <c r="G56" s="25">
        <v>282236391</v>
      </c>
      <c r="H56" s="26">
        <v>26076093</v>
      </c>
      <c r="I56" s="24">
        <v>285808687</v>
      </c>
      <c r="J56" s="6">
        <v>302341441</v>
      </c>
      <c r="K56" s="25">
        <v>334087618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67558161</v>
      </c>
      <c r="C59" s="6">
        <v>84105026</v>
      </c>
      <c r="D59" s="23">
        <v>116015342</v>
      </c>
      <c r="E59" s="24">
        <v>190499078</v>
      </c>
      <c r="F59" s="6">
        <v>194798994</v>
      </c>
      <c r="G59" s="25">
        <v>194798994</v>
      </c>
      <c r="H59" s="26">
        <v>180506286</v>
      </c>
      <c r="I59" s="24">
        <v>400799423</v>
      </c>
      <c r="J59" s="6">
        <v>433002898</v>
      </c>
      <c r="K59" s="25">
        <v>462312946</v>
      </c>
    </row>
    <row r="60" spans="1:11" ht="13.5">
      <c r="A60" s="33" t="s">
        <v>58</v>
      </c>
      <c r="B60" s="6">
        <v>161230693</v>
      </c>
      <c r="C60" s="6">
        <v>135444245</v>
      </c>
      <c r="D60" s="23">
        <v>150203298</v>
      </c>
      <c r="E60" s="24">
        <v>304827940</v>
      </c>
      <c r="F60" s="6">
        <v>294433027</v>
      </c>
      <c r="G60" s="25">
        <v>294433027</v>
      </c>
      <c r="H60" s="26">
        <v>296118350</v>
      </c>
      <c r="I60" s="24">
        <v>314597249</v>
      </c>
      <c r="J60" s="6">
        <v>338104306</v>
      </c>
      <c r="K60" s="25">
        <v>363857360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34909</v>
      </c>
      <c r="C62" s="92">
        <v>30755</v>
      </c>
      <c r="D62" s="93">
        <v>30667</v>
      </c>
      <c r="E62" s="91">
        <v>9703</v>
      </c>
      <c r="F62" s="92">
        <v>28776</v>
      </c>
      <c r="G62" s="93">
        <v>28776</v>
      </c>
      <c r="H62" s="94">
        <v>3221</v>
      </c>
      <c r="I62" s="91">
        <v>28776</v>
      </c>
      <c r="J62" s="92">
        <v>28776</v>
      </c>
      <c r="K62" s="93">
        <v>28776</v>
      </c>
    </row>
    <row r="63" spans="1:11" ht="13.5">
      <c r="A63" s="90" t="s">
        <v>61</v>
      </c>
      <c r="B63" s="91">
        <v>22359</v>
      </c>
      <c r="C63" s="92">
        <v>38550</v>
      </c>
      <c r="D63" s="93">
        <v>21103</v>
      </c>
      <c r="E63" s="91">
        <v>13586</v>
      </c>
      <c r="F63" s="92">
        <v>13399</v>
      </c>
      <c r="G63" s="93">
        <v>13399</v>
      </c>
      <c r="H63" s="94">
        <v>10462</v>
      </c>
      <c r="I63" s="91">
        <v>14578</v>
      </c>
      <c r="J63" s="92">
        <v>15135</v>
      </c>
      <c r="K63" s="93">
        <v>15723</v>
      </c>
    </row>
    <row r="64" spans="1:11" ht="13.5">
      <c r="A64" s="90" t="s">
        <v>62</v>
      </c>
      <c r="B64" s="91">
        <v>39660</v>
      </c>
      <c r="C64" s="92">
        <v>39992</v>
      </c>
      <c r="D64" s="93">
        <v>42155</v>
      </c>
      <c r="E64" s="91">
        <v>10870</v>
      </c>
      <c r="F64" s="92">
        <v>11452</v>
      </c>
      <c r="G64" s="93">
        <v>11452</v>
      </c>
      <c r="H64" s="94">
        <v>12436</v>
      </c>
      <c r="I64" s="91">
        <v>13405</v>
      </c>
      <c r="J64" s="92">
        <v>13482</v>
      </c>
      <c r="K64" s="93">
        <v>13595</v>
      </c>
    </row>
    <row r="65" spans="1:11" ht="13.5">
      <c r="A65" s="90" t="s">
        <v>63</v>
      </c>
      <c r="B65" s="91">
        <v>84020</v>
      </c>
      <c r="C65" s="92">
        <v>82050</v>
      </c>
      <c r="D65" s="93">
        <v>91567</v>
      </c>
      <c r="E65" s="91">
        <v>68053</v>
      </c>
      <c r="F65" s="92">
        <v>81058</v>
      </c>
      <c r="G65" s="93">
        <v>81058</v>
      </c>
      <c r="H65" s="94">
        <v>55811</v>
      </c>
      <c r="I65" s="91">
        <v>93812</v>
      </c>
      <c r="J65" s="92">
        <v>94762</v>
      </c>
      <c r="K65" s="93">
        <v>83441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111</v>
      </c>
      <c r="B71" s="1">
        <f>+B83</f>
        <v>20179160</v>
      </c>
      <c r="C71" s="1">
        <f aca="true" t="shared" si="9" ref="C71:K71">+C83</f>
        <v>16822893</v>
      </c>
      <c r="D71" s="1">
        <f t="shared" si="9"/>
        <v>24654404</v>
      </c>
      <c r="E71" s="1">
        <f t="shared" si="9"/>
        <v>1887911</v>
      </c>
      <c r="F71" s="1">
        <f t="shared" si="9"/>
        <v>2092709</v>
      </c>
      <c r="G71" s="1">
        <f t="shared" si="9"/>
        <v>2092709</v>
      </c>
      <c r="H71" s="1">
        <f t="shared" si="9"/>
        <v>3555677</v>
      </c>
      <c r="I71" s="1">
        <f t="shared" si="9"/>
        <v>18764551</v>
      </c>
      <c r="J71" s="1">
        <f t="shared" si="9"/>
        <v>2879560</v>
      </c>
      <c r="K71" s="1">
        <f t="shared" si="9"/>
        <v>2624592</v>
      </c>
    </row>
    <row r="72" spans="1:11" ht="12.75" hidden="1">
      <c r="A72" s="1" t="s">
        <v>112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113</v>
      </c>
      <c r="B73" s="1">
        <f>+B74</f>
        <v>1336393532.1666665</v>
      </c>
      <c r="C73" s="1">
        <f aca="true" t="shared" si="11" ref="C73:K73">+(C78+C80+C81+C82)-(B78+B80+B81+B82)</f>
        <v>725296513</v>
      </c>
      <c r="D73" s="1">
        <f t="shared" si="11"/>
        <v>1645469594</v>
      </c>
      <c r="E73" s="1">
        <f t="shared" si="11"/>
        <v>-1100939440</v>
      </c>
      <c r="F73" s="1">
        <f>+(F78+F80+F81+F82)-(D78+D80+D81+D82)</f>
        <v>-947380866</v>
      </c>
      <c r="G73" s="1">
        <f>+(G78+G80+G81+G82)-(D78+D80+D81+D82)</f>
        <v>-947380866</v>
      </c>
      <c r="H73" s="1">
        <f>+(H78+H80+H81+H82)-(D78+D80+D81+D82)</f>
        <v>-2340477615</v>
      </c>
      <c r="I73" s="1">
        <f>+(I78+I80+I81+I82)-(E78+E80+E81+E82)</f>
        <v>1311602450</v>
      </c>
      <c r="J73" s="1">
        <f t="shared" si="11"/>
        <v>269252539</v>
      </c>
      <c r="K73" s="1">
        <f t="shared" si="11"/>
        <v>363253778</v>
      </c>
    </row>
    <row r="74" spans="1:11" ht="12.75" hidden="1">
      <c r="A74" s="1" t="s">
        <v>114</v>
      </c>
      <c r="B74" s="1">
        <f>+TREND(C74:E74)</f>
        <v>1336393532.1666665</v>
      </c>
      <c r="C74" s="1">
        <f>+C73</f>
        <v>725296513</v>
      </c>
      <c r="D74" s="1">
        <f aca="true" t="shared" si="12" ref="D74:K74">+D73</f>
        <v>1645469594</v>
      </c>
      <c r="E74" s="1">
        <f t="shared" si="12"/>
        <v>-1100939440</v>
      </c>
      <c r="F74" s="1">
        <f t="shared" si="12"/>
        <v>-947380866</v>
      </c>
      <c r="G74" s="1">
        <f t="shared" si="12"/>
        <v>-947380866</v>
      </c>
      <c r="H74" s="1">
        <f t="shared" si="12"/>
        <v>-2340477615</v>
      </c>
      <c r="I74" s="1">
        <f t="shared" si="12"/>
        <v>1311602450</v>
      </c>
      <c r="J74" s="1">
        <f t="shared" si="12"/>
        <v>269252539</v>
      </c>
      <c r="K74" s="1">
        <f t="shared" si="12"/>
        <v>363253778</v>
      </c>
    </row>
    <row r="75" spans="1:11" ht="12.75" hidden="1">
      <c r="A75" s="1" t="s">
        <v>115</v>
      </c>
      <c r="B75" s="1">
        <f>+B84-(((B80+B81+B78)*B70)-B79)</f>
        <v>3013171716</v>
      </c>
      <c r="C75" s="1">
        <f aca="true" t="shared" si="13" ref="C75:K75">+C84-(((C80+C81+C78)*C70)-C79)</f>
        <v>2544781998</v>
      </c>
      <c r="D75" s="1">
        <f t="shared" si="13"/>
        <v>3061515257</v>
      </c>
      <c r="E75" s="1">
        <f t="shared" si="13"/>
        <v>4111666032</v>
      </c>
      <c r="F75" s="1">
        <f t="shared" si="13"/>
        <v>4119010960</v>
      </c>
      <c r="G75" s="1">
        <f t="shared" si="13"/>
        <v>4119010960</v>
      </c>
      <c r="H75" s="1">
        <f t="shared" si="13"/>
        <v>3475967245</v>
      </c>
      <c r="I75" s="1">
        <f t="shared" si="13"/>
        <v>4121244907</v>
      </c>
      <c r="J75" s="1">
        <f t="shared" si="13"/>
        <v>4482083154</v>
      </c>
      <c r="K75" s="1">
        <f t="shared" si="13"/>
        <v>4803706191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3674319027</v>
      </c>
      <c r="C78" s="3">
        <v>3811346805</v>
      </c>
      <c r="D78" s="3">
        <v>4522020291</v>
      </c>
      <c r="E78" s="3">
        <v>4537382905</v>
      </c>
      <c r="F78" s="3">
        <v>4492163535</v>
      </c>
      <c r="G78" s="3">
        <v>4492163535</v>
      </c>
      <c r="H78" s="3">
        <v>2208187314</v>
      </c>
      <c r="I78" s="3">
        <v>4869227537</v>
      </c>
      <c r="J78" s="3">
        <v>5180156728</v>
      </c>
      <c r="K78" s="3">
        <v>5524605445</v>
      </c>
    </row>
    <row r="79" spans="1:11" ht="12.75" hidden="1">
      <c r="A79" s="2" t="s">
        <v>65</v>
      </c>
      <c r="B79" s="3">
        <v>14712298</v>
      </c>
      <c r="C79" s="3">
        <v>15863246</v>
      </c>
      <c r="D79" s="3">
        <v>18814439</v>
      </c>
      <c r="E79" s="3">
        <v>19168901</v>
      </c>
      <c r="F79" s="3">
        <v>18589756</v>
      </c>
      <c r="G79" s="3">
        <v>18589756</v>
      </c>
      <c r="H79" s="3">
        <v>16549388</v>
      </c>
      <c r="I79" s="3">
        <v>24078762</v>
      </c>
      <c r="J79" s="3">
        <v>23977486</v>
      </c>
      <c r="K79" s="3">
        <v>24021409</v>
      </c>
    </row>
    <row r="80" spans="1:11" ht="12.75" hidden="1">
      <c r="A80" s="2" t="s">
        <v>66</v>
      </c>
      <c r="B80" s="3">
        <v>1422289175</v>
      </c>
      <c r="C80" s="3">
        <v>1825100037</v>
      </c>
      <c r="D80" s="3">
        <v>2369080119</v>
      </c>
      <c r="E80" s="3">
        <v>1205928920</v>
      </c>
      <c r="F80" s="3">
        <v>1292368243</v>
      </c>
      <c r="G80" s="3">
        <v>1292368243</v>
      </c>
      <c r="H80" s="3">
        <v>1920924317</v>
      </c>
      <c r="I80" s="3">
        <v>1854275672</v>
      </c>
      <c r="J80" s="3">
        <v>1825537105</v>
      </c>
      <c r="K80" s="3">
        <v>1834749334</v>
      </c>
    </row>
    <row r="81" spans="1:11" ht="12.75" hidden="1">
      <c r="A81" s="2" t="s">
        <v>67</v>
      </c>
      <c r="B81" s="3">
        <v>675660451</v>
      </c>
      <c r="C81" s="3">
        <v>696207907</v>
      </c>
      <c r="D81" s="3">
        <v>979008546</v>
      </c>
      <c r="E81" s="3">
        <v>1196925604</v>
      </c>
      <c r="F81" s="3">
        <v>1246869226</v>
      </c>
      <c r="G81" s="3">
        <v>1246869226</v>
      </c>
      <c r="H81" s="3">
        <v>1594815789</v>
      </c>
      <c r="I81" s="3">
        <v>1353354897</v>
      </c>
      <c r="J81" s="3">
        <v>1334615466</v>
      </c>
      <c r="K81" s="3">
        <v>1354807656</v>
      </c>
    </row>
    <row r="82" spans="1:11" ht="12.75" hidden="1">
      <c r="A82" s="2" t="s">
        <v>68</v>
      </c>
      <c r="B82" s="3">
        <v>630193563</v>
      </c>
      <c r="C82" s="3">
        <v>795103980</v>
      </c>
      <c r="D82" s="3">
        <v>903119367</v>
      </c>
      <c r="E82" s="3">
        <v>732051454</v>
      </c>
      <c r="F82" s="3">
        <v>794446453</v>
      </c>
      <c r="G82" s="3">
        <v>794446453</v>
      </c>
      <c r="H82" s="3">
        <v>708823288</v>
      </c>
      <c r="I82" s="3">
        <v>907033227</v>
      </c>
      <c r="J82" s="3">
        <v>912834573</v>
      </c>
      <c r="K82" s="3">
        <v>902235215</v>
      </c>
    </row>
    <row r="83" spans="1:11" ht="12.75" hidden="1">
      <c r="A83" s="2" t="s">
        <v>69</v>
      </c>
      <c r="B83" s="3">
        <v>20179160</v>
      </c>
      <c r="C83" s="3">
        <v>16822893</v>
      </c>
      <c r="D83" s="3">
        <v>24654404</v>
      </c>
      <c r="E83" s="3">
        <v>1887911</v>
      </c>
      <c r="F83" s="3">
        <v>2092709</v>
      </c>
      <c r="G83" s="3">
        <v>2092709</v>
      </c>
      <c r="H83" s="3">
        <v>3555677</v>
      </c>
      <c r="I83" s="3">
        <v>18764551</v>
      </c>
      <c r="J83" s="3">
        <v>2879560</v>
      </c>
      <c r="K83" s="3">
        <v>2624592</v>
      </c>
    </row>
    <row r="84" spans="1:11" ht="12.75" hidden="1">
      <c r="A84" s="2" t="s">
        <v>70</v>
      </c>
      <c r="B84" s="3">
        <v>2998459418</v>
      </c>
      <c r="C84" s="3">
        <v>2528918752</v>
      </c>
      <c r="D84" s="3">
        <v>3042700818</v>
      </c>
      <c r="E84" s="3">
        <v>4092497131</v>
      </c>
      <c r="F84" s="3">
        <v>4100421204</v>
      </c>
      <c r="G84" s="3">
        <v>4100421204</v>
      </c>
      <c r="H84" s="3">
        <v>3459417857</v>
      </c>
      <c r="I84" s="3">
        <v>4097166145</v>
      </c>
      <c r="J84" s="3">
        <v>4458105668</v>
      </c>
      <c r="K84" s="3">
        <v>4779684782</v>
      </c>
    </row>
    <row r="85" spans="1:11" ht="12.75" hidden="1">
      <c r="A85" s="2" t="s">
        <v>71</v>
      </c>
      <c r="B85" s="3">
        <v>111615835</v>
      </c>
      <c r="C85" s="3">
        <v>104215253</v>
      </c>
      <c r="D85" s="3">
        <v>104794167</v>
      </c>
      <c r="E85" s="3">
        <v>56303658</v>
      </c>
      <c r="F85" s="3">
        <v>126400984</v>
      </c>
      <c r="G85" s="3">
        <v>126400984</v>
      </c>
      <c r="H85" s="3">
        <v>15384879</v>
      </c>
      <c r="I85" s="3">
        <v>120878056</v>
      </c>
      <c r="J85" s="3">
        <v>124209050</v>
      </c>
      <c r="K85" s="3">
        <v>127852407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43536978</v>
      </c>
      <c r="F86" s="3">
        <v>0</v>
      </c>
      <c r="G86" s="3">
        <v>0</v>
      </c>
      <c r="H86" s="3">
        <v>0</v>
      </c>
      <c r="I86" s="3">
        <v>318540762</v>
      </c>
      <c r="J86" s="3">
        <v>335104882</v>
      </c>
      <c r="K86" s="3">
        <v>352530335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4483617</v>
      </c>
      <c r="C5" s="6">
        <v>5325533</v>
      </c>
      <c r="D5" s="23">
        <v>5814632</v>
      </c>
      <c r="E5" s="24">
        <v>6238000</v>
      </c>
      <c r="F5" s="6">
        <v>5941000</v>
      </c>
      <c r="G5" s="25">
        <v>5941000</v>
      </c>
      <c r="H5" s="26">
        <v>6491902</v>
      </c>
      <c r="I5" s="24">
        <v>6574100</v>
      </c>
      <c r="J5" s="6">
        <v>6724700</v>
      </c>
      <c r="K5" s="25">
        <v>7094600</v>
      </c>
    </row>
    <row r="6" spans="1:11" ht="13.5">
      <c r="A6" s="22" t="s">
        <v>18</v>
      </c>
      <c r="B6" s="6">
        <v>13406415</v>
      </c>
      <c r="C6" s="6">
        <v>15175628</v>
      </c>
      <c r="D6" s="23">
        <v>16332728</v>
      </c>
      <c r="E6" s="24">
        <v>18556000</v>
      </c>
      <c r="F6" s="6">
        <v>18819000</v>
      </c>
      <c r="G6" s="25">
        <v>18819000</v>
      </c>
      <c r="H6" s="26">
        <v>16666196</v>
      </c>
      <c r="I6" s="24">
        <v>17453100</v>
      </c>
      <c r="J6" s="6">
        <v>18306100</v>
      </c>
      <c r="K6" s="25">
        <v>18984100</v>
      </c>
    </row>
    <row r="7" spans="1:11" ht="13.5">
      <c r="A7" s="22" t="s">
        <v>19</v>
      </c>
      <c r="B7" s="6">
        <v>197300</v>
      </c>
      <c r="C7" s="6">
        <v>251620</v>
      </c>
      <c r="D7" s="23">
        <v>347941</v>
      </c>
      <c r="E7" s="24">
        <v>299900</v>
      </c>
      <c r="F7" s="6">
        <v>299900</v>
      </c>
      <c r="G7" s="25">
        <v>299900</v>
      </c>
      <c r="H7" s="26">
        <v>317198</v>
      </c>
      <c r="I7" s="24">
        <v>403000</v>
      </c>
      <c r="J7" s="6">
        <v>393500</v>
      </c>
      <c r="K7" s="25">
        <v>415200</v>
      </c>
    </row>
    <row r="8" spans="1:11" ht="13.5">
      <c r="A8" s="22" t="s">
        <v>20</v>
      </c>
      <c r="B8" s="6">
        <v>19651725</v>
      </c>
      <c r="C8" s="6">
        <v>21193900</v>
      </c>
      <c r="D8" s="23">
        <v>23758709</v>
      </c>
      <c r="E8" s="24">
        <v>29765000</v>
      </c>
      <c r="F8" s="6">
        <v>22846000</v>
      </c>
      <c r="G8" s="25">
        <v>22846000</v>
      </c>
      <c r="H8" s="26">
        <v>22961271</v>
      </c>
      <c r="I8" s="24">
        <v>23918000</v>
      </c>
      <c r="J8" s="6">
        <v>26369000</v>
      </c>
      <c r="K8" s="25">
        <v>28834000</v>
      </c>
    </row>
    <row r="9" spans="1:11" ht="13.5">
      <c r="A9" s="22" t="s">
        <v>21</v>
      </c>
      <c r="B9" s="6">
        <v>2753373</v>
      </c>
      <c r="C9" s="6">
        <v>4003924</v>
      </c>
      <c r="D9" s="23">
        <v>4068249</v>
      </c>
      <c r="E9" s="24">
        <v>4326800</v>
      </c>
      <c r="F9" s="6">
        <v>5425806</v>
      </c>
      <c r="G9" s="25">
        <v>5425806</v>
      </c>
      <c r="H9" s="26">
        <v>3461190</v>
      </c>
      <c r="I9" s="24">
        <v>5882000</v>
      </c>
      <c r="J9" s="6">
        <v>5290900</v>
      </c>
      <c r="K9" s="25">
        <v>5019200</v>
      </c>
    </row>
    <row r="10" spans="1:11" ht="25.5">
      <c r="A10" s="27" t="s">
        <v>104</v>
      </c>
      <c r="B10" s="28">
        <f>SUM(B5:B9)</f>
        <v>40492430</v>
      </c>
      <c r="C10" s="29">
        <f aca="true" t="shared" si="0" ref="C10:K10">SUM(C5:C9)</f>
        <v>45950605</v>
      </c>
      <c r="D10" s="30">
        <f t="shared" si="0"/>
        <v>50322259</v>
      </c>
      <c r="E10" s="28">
        <f t="shared" si="0"/>
        <v>59185700</v>
      </c>
      <c r="F10" s="29">
        <f t="shared" si="0"/>
        <v>53331706</v>
      </c>
      <c r="G10" s="31">
        <f t="shared" si="0"/>
        <v>53331706</v>
      </c>
      <c r="H10" s="32">
        <f t="shared" si="0"/>
        <v>49897757</v>
      </c>
      <c r="I10" s="28">
        <f t="shared" si="0"/>
        <v>54230200</v>
      </c>
      <c r="J10" s="29">
        <f t="shared" si="0"/>
        <v>57084200</v>
      </c>
      <c r="K10" s="31">
        <f t="shared" si="0"/>
        <v>60347100</v>
      </c>
    </row>
    <row r="11" spans="1:11" ht="13.5">
      <c r="A11" s="22" t="s">
        <v>22</v>
      </c>
      <c r="B11" s="6">
        <v>19231275</v>
      </c>
      <c r="C11" s="6">
        <v>18013236</v>
      </c>
      <c r="D11" s="23">
        <v>20120087</v>
      </c>
      <c r="E11" s="24">
        <v>22225200</v>
      </c>
      <c r="F11" s="6">
        <v>22164200</v>
      </c>
      <c r="G11" s="25">
        <v>22164200</v>
      </c>
      <c r="H11" s="26">
        <v>21462637</v>
      </c>
      <c r="I11" s="24">
        <v>25753200</v>
      </c>
      <c r="J11" s="6">
        <v>27229900</v>
      </c>
      <c r="K11" s="25">
        <v>28724200</v>
      </c>
    </row>
    <row r="12" spans="1:11" ht="13.5">
      <c r="A12" s="22" t="s">
        <v>23</v>
      </c>
      <c r="B12" s="6">
        <v>1905710</v>
      </c>
      <c r="C12" s="6">
        <v>2139474</v>
      </c>
      <c r="D12" s="23">
        <v>2128559</v>
      </c>
      <c r="E12" s="24">
        <v>2613000</v>
      </c>
      <c r="F12" s="6">
        <v>2779000</v>
      </c>
      <c r="G12" s="25">
        <v>2779000</v>
      </c>
      <c r="H12" s="26">
        <v>2523995</v>
      </c>
      <c r="I12" s="24">
        <v>2668400</v>
      </c>
      <c r="J12" s="6">
        <v>2797800</v>
      </c>
      <c r="K12" s="25">
        <v>2934300</v>
      </c>
    </row>
    <row r="13" spans="1:11" ht="13.5">
      <c r="A13" s="22" t="s">
        <v>105</v>
      </c>
      <c r="B13" s="6">
        <v>7370962</v>
      </c>
      <c r="C13" s="6">
        <v>7237768</v>
      </c>
      <c r="D13" s="23">
        <v>7047040</v>
      </c>
      <c r="E13" s="24">
        <v>400000</v>
      </c>
      <c r="F13" s="6">
        <v>400000</v>
      </c>
      <c r="G13" s="25">
        <v>400000</v>
      </c>
      <c r="H13" s="26">
        <v>8893406</v>
      </c>
      <c r="I13" s="24">
        <v>400000</v>
      </c>
      <c r="J13" s="6">
        <v>400000</v>
      </c>
      <c r="K13" s="25">
        <v>400000</v>
      </c>
    </row>
    <row r="14" spans="1:11" ht="13.5">
      <c r="A14" s="22" t="s">
        <v>24</v>
      </c>
      <c r="B14" s="6">
        <v>1759880</v>
      </c>
      <c r="C14" s="6">
        <v>1447028</v>
      </c>
      <c r="D14" s="23">
        <v>1282049</v>
      </c>
      <c r="E14" s="24">
        <v>513800</v>
      </c>
      <c r="F14" s="6">
        <v>315000</v>
      </c>
      <c r="G14" s="25">
        <v>315000</v>
      </c>
      <c r="H14" s="26">
        <v>1232372</v>
      </c>
      <c r="I14" s="24">
        <v>231200</v>
      </c>
      <c r="J14" s="6">
        <v>224200</v>
      </c>
      <c r="K14" s="25">
        <v>217200</v>
      </c>
    </row>
    <row r="15" spans="1:11" ht="13.5">
      <c r="A15" s="22" t="s">
        <v>25</v>
      </c>
      <c r="B15" s="6">
        <v>6488302</v>
      </c>
      <c r="C15" s="6">
        <v>7886404</v>
      </c>
      <c r="D15" s="23">
        <v>8181846</v>
      </c>
      <c r="E15" s="24">
        <v>16968700</v>
      </c>
      <c r="F15" s="6">
        <v>9799200</v>
      </c>
      <c r="G15" s="25">
        <v>9799200</v>
      </c>
      <c r="H15" s="26">
        <v>9361313</v>
      </c>
      <c r="I15" s="24">
        <v>9474200</v>
      </c>
      <c r="J15" s="6">
        <v>9808800</v>
      </c>
      <c r="K15" s="25">
        <v>10257900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258000</v>
      </c>
      <c r="G16" s="25">
        <v>258000</v>
      </c>
      <c r="H16" s="26">
        <v>102632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14922373</v>
      </c>
      <c r="C17" s="6">
        <v>12547492</v>
      </c>
      <c r="D17" s="23">
        <v>19448588</v>
      </c>
      <c r="E17" s="24">
        <v>16370200</v>
      </c>
      <c r="F17" s="6">
        <v>20024200</v>
      </c>
      <c r="G17" s="25">
        <v>20024200</v>
      </c>
      <c r="H17" s="26">
        <v>15018012</v>
      </c>
      <c r="I17" s="24">
        <v>15648200</v>
      </c>
      <c r="J17" s="6">
        <v>15664700</v>
      </c>
      <c r="K17" s="25">
        <v>16541200</v>
      </c>
    </row>
    <row r="18" spans="1:11" ht="13.5">
      <c r="A18" s="34" t="s">
        <v>28</v>
      </c>
      <c r="B18" s="35">
        <f>SUM(B11:B17)</f>
        <v>51678502</v>
      </c>
      <c r="C18" s="36">
        <f aca="true" t="shared" si="1" ref="C18:K18">SUM(C11:C17)</f>
        <v>49271402</v>
      </c>
      <c r="D18" s="37">
        <f t="shared" si="1"/>
        <v>58208169</v>
      </c>
      <c r="E18" s="35">
        <f t="shared" si="1"/>
        <v>59090900</v>
      </c>
      <c r="F18" s="36">
        <f t="shared" si="1"/>
        <v>55739600</v>
      </c>
      <c r="G18" s="38">
        <f t="shared" si="1"/>
        <v>55739600</v>
      </c>
      <c r="H18" s="39">
        <f t="shared" si="1"/>
        <v>58594367</v>
      </c>
      <c r="I18" s="35">
        <f t="shared" si="1"/>
        <v>54175200</v>
      </c>
      <c r="J18" s="36">
        <f t="shared" si="1"/>
        <v>56125400</v>
      </c>
      <c r="K18" s="38">
        <f t="shared" si="1"/>
        <v>59074800</v>
      </c>
    </row>
    <row r="19" spans="1:11" ht="13.5">
      <c r="A19" s="34" t="s">
        <v>29</v>
      </c>
      <c r="B19" s="40">
        <f>+B10-B18</f>
        <v>-11186072</v>
      </c>
      <c r="C19" s="41">
        <f aca="true" t="shared" si="2" ref="C19:K19">+C10-C18</f>
        <v>-3320797</v>
      </c>
      <c r="D19" s="42">
        <f t="shared" si="2"/>
        <v>-7885910</v>
      </c>
      <c r="E19" s="40">
        <f t="shared" si="2"/>
        <v>94800</v>
      </c>
      <c r="F19" s="41">
        <f t="shared" si="2"/>
        <v>-2407894</v>
      </c>
      <c r="G19" s="43">
        <f t="shared" si="2"/>
        <v>-2407894</v>
      </c>
      <c r="H19" s="44">
        <f t="shared" si="2"/>
        <v>-8696610</v>
      </c>
      <c r="I19" s="40">
        <f t="shared" si="2"/>
        <v>55000</v>
      </c>
      <c r="J19" s="41">
        <f t="shared" si="2"/>
        <v>958800</v>
      </c>
      <c r="K19" s="43">
        <f t="shared" si="2"/>
        <v>1272300</v>
      </c>
    </row>
    <row r="20" spans="1:11" ht="13.5">
      <c r="A20" s="22" t="s">
        <v>30</v>
      </c>
      <c r="B20" s="24">
        <v>10810005</v>
      </c>
      <c r="C20" s="6">
        <v>6133457</v>
      </c>
      <c r="D20" s="23">
        <v>9414211</v>
      </c>
      <c r="E20" s="24">
        <v>8145000</v>
      </c>
      <c r="F20" s="6">
        <v>21145000</v>
      </c>
      <c r="G20" s="25">
        <v>21145000</v>
      </c>
      <c r="H20" s="26">
        <v>21453872</v>
      </c>
      <c r="I20" s="24">
        <v>44020000</v>
      </c>
      <c r="J20" s="6">
        <v>33087000</v>
      </c>
      <c r="K20" s="25">
        <v>13274000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30000</v>
      </c>
      <c r="G21" s="48">
        <v>30000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-376067</v>
      </c>
      <c r="C22" s="52">
        <f aca="true" t="shared" si="3" ref="C22:K22">SUM(C19:C21)</f>
        <v>2812660</v>
      </c>
      <c r="D22" s="53">
        <f t="shared" si="3"/>
        <v>1528301</v>
      </c>
      <c r="E22" s="51">
        <f t="shared" si="3"/>
        <v>8239800</v>
      </c>
      <c r="F22" s="52">
        <f t="shared" si="3"/>
        <v>18767106</v>
      </c>
      <c r="G22" s="54">
        <f t="shared" si="3"/>
        <v>18767106</v>
      </c>
      <c r="H22" s="55">
        <f t="shared" si="3"/>
        <v>12757262</v>
      </c>
      <c r="I22" s="51">
        <f t="shared" si="3"/>
        <v>44075000</v>
      </c>
      <c r="J22" s="52">
        <f t="shared" si="3"/>
        <v>34045800</v>
      </c>
      <c r="K22" s="54">
        <f t="shared" si="3"/>
        <v>14546300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-376067</v>
      </c>
      <c r="C24" s="41">
        <f aca="true" t="shared" si="4" ref="C24:K24">SUM(C22:C23)</f>
        <v>2812660</v>
      </c>
      <c r="D24" s="42">
        <f t="shared" si="4"/>
        <v>1528301</v>
      </c>
      <c r="E24" s="40">
        <f t="shared" si="4"/>
        <v>8239800</v>
      </c>
      <c r="F24" s="41">
        <f t="shared" si="4"/>
        <v>18767106</v>
      </c>
      <c r="G24" s="43">
        <f t="shared" si="4"/>
        <v>18767106</v>
      </c>
      <c r="H24" s="44">
        <f t="shared" si="4"/>
        <v>12757262</v>
      </c>
      <c r="I24" s="40">
        <f t="shared" si="4"/>
        <v>44075000</v>
      </c>
      <c r="J24" s="41">
        <f t="shared" si="4"/>
        <v>34045800</v>
      </c>
      <c r="K24" s="43">
        <f t="shared" si="4"/>
        <v>14546300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11108913</v>
      </c>
      <c r="C27" s="7">
        <v>7421781</v>
      </c>
      <c r="D27" s="64">
        <v>9965769</v>
      </c>
      <c r="E27" s="65">
        <v>8145000</v>
      </c>
      <c r="F27" s="7">
        <v>21145000</v>
      </c>
      <c r="G27" s="66">
        <v>21145000</v>
      </c>
      <c r="H27" s="67">
        <v>23914784</v>
      </c>
      <c r="I27" s="65">
        <v>44020000</v>
      </c>
      <c r="J27" s="7">
        <v>33087000</v>
      </c>
      <c r="K27" s="66">
        <v>13274000</v>
      </c>
    </row>
    <row r="28" spans="1:11" ht="13.5">
      <c r="A28" s="68" t="s">
        <v>30</v>
      </c>
      <c r="B28" s="6">
        <v>9895679</v>
      </c>
      <c r="C28" s="6">
        <v>6677392</v>
      </c>
      <c r="D28" s="23">
        <v>8875891</v>
      </c>
      <c r="E28" s="24">
        <v>8145000</v>
      </c>
      <c r="F28" s="6">
        <v>21145000</v>
      </c>
      <c r="G28" s="25">
        <v>21145000</v>
      </c>
      <c r="H28" s="26">
        <v>20874488</v>
      </c>
      <c r="I28" s="24">
        <v>44020000</v>
      </c>
      <c r="J28" s="6">
        <v>33087000</v>
      </c>
      <c r="K28" s="25">
        <v>13274000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1213234</v>
      </c>
      <c r="C31" s="6">
        <v>744389</v>
      </c>
      <c r="D31" s="23">
        <v>1089878</v>
      </c>
      <c r="E31" s="24">
        <v>0</v>
      </c>
      <c r="F31" s="6">
        <v>0</v>
      </c>
      <c r="G31" s="25">
        <v>0</v>
      </c>
      <c r="H31" s="26">
        <v>3040296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11108913</v>
      </c>
      <c r="C32" s="7">
        <f aca="true" t="shared" si="5" ref="C32:K32">SUM(C28:C31)</f>
        <v>7421781</v>
      </c>
      <c r="D32" s="64">
        <f t="shared" si="5"/>
        <v>9965769</v>
      </c>
      <c r="E32" s="65">
        <f t="shared" si="5"/>
        <v>8145000</v>
      </c>
      <c r="F32" s="7">
        <f t="shared" si="5"/>
        <v>21145000</v>
      </c>
      <c r="G32" s="66">
        <f t="shared" si="5"/>
        <v>21145000</v>
      </c>
      <c r="H32" s="67">
        <f t="shared" si="5"/>
        <v>23914784</v>
      </c>
      <c r="I32" s="65">
        <f t="shared" si="5"/>
        <v>44020000</v>
      </c>
      <c r="J32" s="7">
        <f t="shared" si="5"/>
        <v>33087000</v>
      </c>
      <c r="K32" s="66">
        <f t="shared" si="5"/>
        <v>13274000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6950934</v>
      </c>
      <c r="C35" s="6">
        <v>10901403</v>
      </c>
      <c r="D35" s="23">
        <v>8323788</v>
      </c>
      <c r="E35" s="24">
        <v>9723208</v>
      </c>
      <c r="F35" s="6">
        <v>9723208</v>
      </c>
      <c r="G35" s="25">
        <v>9723208</v>
      </c>
      <c r="H35" s="26">
        <v>10546575</v>
      </c>
      <c r="I35" s="24">
        <v>10248261</v>
      </c>
      <c r="J35" s="6">
        <v>10801667</v>
      </c>
      <c r="K35" s="25">
        <v>11384958</v>
      </c>
    </row>
    <row r="36" spans="1:11" ht="13.5">
      <c r="A36" s="22" t="s">
        <v>39</v>
      </c>
      <c r="B36" s="6">
        <v>220542187</v>
      </c>
      <c r="C36" s="6">
        <v>203748462</v>
      </c>
      <c r="D36" s="23">
        <v>218989802</v>
      </c>
      <c r="E36" s="24">
        <v>229949700</v>
      </c>
      <c r="F36" s="6">
        <v>229949700</v>
      </c>
      <c r="G36" s="25">
        <v>229949700</v>
      </c>
      <c r="H36" s="26">
        <v>235698221</v>
      </c>
      <c r="I36" s="24">
        <v>274212489</v>
      </c>
      <c r="J36" s="6">
        <v>307555389</v>
      </c>
      <c r="K36" s="25">
        <v>321099108</v>
      </c>
    </row>
    <row r="37" spans="1:11" ht="13.5">
      <c r="A37" s="22" t="s">
        <v>40</v>
      </c>
      <c r="B37" s="6">
        <v>39833522</v>
      </c>
      <c r="C37" s="6">
        <v>41135734</v>
      </c>
      <c r="D37" s="23">
        <v>10247309</v>
      </c>
      <c r="E37" s="24">
        <v>6640260</v>
      </c>
      <c r="F37" s="6">
        <v>6640260</v>
      </c>
      <c r="G37" s="25">
        <v>6640260</v>
      </c>
      <c r="H37" s="26">
        <v>11876248</v>
      </c>
      <c r="I37" s="24">
        <v>6947365</v>
      </c>
      <c r="J37" s="6">
        <v>7307943</v>
      </c>
      <c r="K37" s="25">
        <v>7687991</v>
      </c>
    </row>
    <row r="38" spans="1:11" ht="13.5">
      <c r="A38" s="22" t="s">
        <v>41</v>
      </c>
      <c r="B38" s="6">
        <v>14581941</v>
      </c>
      <c r="C38" s="6">
        <v>14437181</v>
      </c>
      <c r="D38" s="23">
        <v>56461028</v>
      </c>
      <c r="E38" s="24">
        <v>3280179</v>
      </c>
      <c r="F38" s="6">
        <v>3280179</v>
      </c>
      <c r="G38" s="25">
        <v>3280179</v>
      </c>
      <c r="H38" s="26">
        <v>58616278</v>
      </c>
      <c r="I38" s="24">
        <v>3143506</v>
      </c>
      <c r="J38" s="6">
        <v>3000025</v>
      </c>
      <c r="K38" s="25">
        <v>2764213</v>
      </c>
    </row>
    <row r="39" spans="1:11" ht="13.5">
      <c r="A39" s="22" t="s">
        <v>42</v>
      </c>
      <c r="B39" s="6">
        <v>173077658</v>
      </c>
      <c r="C39" s="6">
        <v>159076950</v>
      </c>
      <c r="D39" s="23">
        <v>160605253</v>
      </c>
      <c r="E39" s="24">
        <v>229752469</v>
      </c>
      <c r="F39" s="6">
        <v>229752469</v>
      </c>
      <c r="G39" s="25">
        <v>229752469</v>
      </c>
      <c r="H39" s="26">
        <v>175752270</v>
      </c>
      <c r="I39" s="24">
        <v>274369880</v>
      </c>
      <c r="J39" s="6">
        <v>308049089</v>
      </c>
      <c r="K39" s="25">
        <v>322031862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11087287</v>
      </c>
      <c r="C42" s="6">
        <v>11541785</v>
      </c>
      <c r="D42" s="23">
        <v>10196683</v>
      </c>
      <c r="E42" s="24">
        <v>8184372</v>
      </c>
      <c r="F42" s="6">
        <v>19136806</v>
      </c>
      <c r="G42" s="25">
        <v>19136806</v>
      </c>
      <c r="H42" s="26">
        <v>23210860</v>
      </c>
      <c r="I42" s="24">
        <v>46942584</v>
      </c>
      <c r="J42" s="6">
        <v>37112000</v>
      </c>
      <c r="K42" s="25">
        <v>17761300</v>
      </c>
    </row>
    <row r="43" spans="1:11" ht="13.5">
      <c r="A43" s="22" t="s">
        <v>45</v>
      </c>
      <c r="B43" s="6">
        <v>-11062584</v>
      </c>
      <c r="C43" s="6">
        <v>-7878245</v>
      </c>
      <c r="D43" s="23">
        <v>-12666797</v>
      </c>
      <c r="E43" s="24">
        <v>-8145000</v>
      </c>
      <c r="F43" s="6">
        <v>-21145000</v>
      </c>
      <c r="G43" s="25">
        <v>-21145000</v>
      </c>
      <c r="H43" s="26">
        <v>-23914784</v>
      </c>
      <c r="I43" s="24">
        <v>-44019996</v>
      </c>
      <c r="J43" s="6">
        <v>-33087000</v>
      </c>
      <c r="K43" s="25">
        <v>-13274000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-401925</v>
      </c>
      <c r="I44" s="24">
        <v>-278904</v>
      </c>
      <c r="J44" s="6">
        <v>-278900</v>
      </c>
      <c r="K44" s="25">
        <v>-278900</v>
      </c>
    </row>
    <row r="45" spans="1:11" ht="13.5">
      <c r="A45" s="34" t="s">
        <v>47</v>
      </c>
      <c r="B45" s="7">
        <v>3173885</v>
      </c>
      <c r="C45" s="7">
        <v>6576869</v>
      </c>
      <c r="D45" s="64">
        <v>4033319</v>
      </c>
      <c r="E45" s="65">
        <v>1289371</v>
      </c>
      <c r="F45" s="7">
        <v>-758194</v>
      </c>
      <c r="G45" s="66">
        <v>-758194</v>
      </c>
      <c r="H45" s="67">
        <v>2414449</v>
      </c>
      <c r="I45" s="65">
        <v>3933035</v>
      </c>
      <c r="J45" s="7">
        <v>7679135</v>
      </c>
      <c r="K45" s="66">
        <v>11887535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2913329</v>
      </c>
      <c r="C48" s="6">
        <v>6503433</v>
      </c>
      <c r="D48" s="23">
        <v>3520298</v>
      </c>
      <c r="E48" s="24">
        <v>1250000</v>
      </c>
      <c r="F48" s="6">
        <v>1250000</v>
      </c>
      <c r="G48" s="25">
        <v>1250000</v>
      </c>
      <c r="H48" s="26">
        <v>2414449</v>
      </c>
      <c r="I48" s="24">
        <v>1317500</v>
      </c>
      <c r="J48" s="6">
        <v>1388645</v>
      </c>
      <c r="K48" s="25">
        <v>1463632</v>
      </c>
    </row>
    <row r="49" spans="1:11" ht="13.5">
      <c r="A49" s="22" t="s">
        <v>50</v>
      </c>
      <c r="B49" s="6">
        <f>+B75</f>
        <v>6247957.702226304</v>
      </c>
      <c r="C49" s="6">
        <f aca="true" t="shared" si="6" ref="C49:K49">+C75</f>
        <v>7070566.748884365</v>
      </c>
      <c r="D49" s="23">
        <f t="shared" si="6"/>
        <v>5702408.584195202</v>
      </c>
      <c r="E49" s="24">
        <f t="shared" si="6"/>
        <v>-6887067.67194088</v>
      </c>
      <c r="F49" s="6">
        <f t="shared" si="6"/>
        <v>-8092915.817353405</v>
      </c>
      <c r="G49" s="25">
        <f t="shared" si="6"/>
        <v>-8092915.817353405</v>
      </c>
      <c r="H49" s="26">
        <f t="shared" si="6"/>
        <v>4769363.313988564</v>
      </c>
      <c r="I49" s="24">
        <f t="shared" si="6"/>
        <v>-8485627.47758255</v>
      </c>
      <c r="J49" s="6">
        <f t="shared" si="6"/>
        <v>-8913715.121203627</v>
      </c>
      <c r="K49" s="25">
        <f t="shared" si="6"/>
        <v>-9371635.461471675</v>
      </c>
    </row>
    <row r="50" spans="1:11" ht="13.5">
      <c r="A50" s="34" t="s">
        <v>51</v>
      </c>
      <c r="B50" s="7">
        <f>+B48-B49</f>
        <v>-3334628.7022263044</v>
      </c>
      <c r="C50" s="7">
        <f aca="true" t="shared" si="7" ref="C50:K50">+C48-C49</f>
        <v>-567133.748884365</v>
      </c>
      <c r="D50" s="64">
        <f t="shared" si="7"/>
        <v>-2182110.584195202</v>
      </c>
      <c r="E50" s="65">
        <f t="shared" si="7"/>
        <v>8137067.67194088</v>
      </c>
      <c r="F50" s="7">
        <f t="shared" si="7"/>
        <v>9342915.817353405</v>
      </c>
      <c r="G50" s="66">
        <f t="shared" si="7"/>
        <v>9342915.817353405</v>
      </c>
      <c r="H50" s="67">
        <f t="shared" si="7"/>
        <v>-2354914.3139885636</v>
      </c>
      <c r="I50" s="65">
        <f t="shared" si="7"/>
        <v>9803127.47758255</v>
      </c>
      <c r="J50" s="7">
        <f t="shared" si="7"/>
        <v>10302360.121203627</v>
      </c>
      <c r="K50" s="66">
        <f t="shared" si="7"/>
        <v>10835267.461471675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203673087</v>
      </c>
      <c r="C53" s="6">
        <v>208767852</v>
      </c>
      <c r="D53" s="23">
        <v>226210600</v>
      </c>
      <c r="E53" s="24">
        <v>226210600</v>
      </c>
      <c r="F53" s="6">
        <v>226210600</v>
      </c>
      <c r="G53" s="25">
        <v>226210600</v>
      </c>
      <c r="H53" s="26">
        <v>190656976</v>
      </c>
      <c r="I53" s="24">
        <v>270271063</v>
      </c>
      <c r="J53" s="6">
        <v>303402063</v>
      </c>
      <c r="K53" s="25">
        <v>316721063</v>
      </c>
    </row>
    <row r="54" spans="1:11" ht="13.5">
      <c r="A54" s="22" t="s">
        <v>105</v>
      </c>
      <c r="B54" s="6">
        <v>7370962</v>
      </c>
      <c r="C54" s="6">
        <v>7237768</v>
      </c>
      <c r="D54" s="23">
        <v>7047040</v>
      </c>
      <c r="E54" s="24">
        <v>400000</v>
      </c>
      <c r="F54" s="6">
        <v>400000</v>
      </c>
      <c r="G54" s="25">
        <v>400000</v>
      </c>
      <c r="H54" s="26">
        <v>8893406</v>
      </c>
      <c r="I54" s="24">
        <v>400000</v>
      </c>
      <c r="J54" s="6">
        <v>400000</v>
      </c>
      <c r="K54" s="25">
        <v>400000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3076000</v>
      </c>
      <c r="C56" s="6">
        <v>0</v>
      </c>
      <c r="D56" s="23">
        <v>1778653</v>
      </c>
      <c r="E56" s="24">
        <v>8978500</v>
      </c>
      <c r="F56" s="6">
        <v>8978509</v>
      </c>
      <c r="G56" s="25">
        <v>8978509</v>
      </c>
      <c r="H56" s="26">
        <v>1228653</v>
      </c>
      <c r="I56" s="24">
        <v>1341000</v>
      </c>
      <c r="J56" s="6">
        <v>1250000</v>
      </c>
      <c r="K56" s="25">
        <v>1228000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3006000</v>
      </c>
      <c r="F59" s="6">
        <v>3006000</v>
      </c>
      <c r="G59" s="25">
        <v>3006000</v>
      </c>
      <c r="H59" s="26">
        <v>3006000</v>
      </c>
      <c r="I59" s="24">
        <v>4042400</v>
      </c>
      <c r="J59" s="6">
        <v>4265700</v>
      </c>
      <c r="K59" s="25">
        <v>4502100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505000</v>
      </c>
      <c r="F60" s="6">
        <v>505000</v>
      </c>
      <c r="G60" s="25">
        <v>505000</v>
      </c>
      <c r="H60" s="26">
        <v>505000</v>
      </c>
      <c r="I60" s="24">
        <v>4239700</v>
      </c>
      <c r="J60" s="6">
        <v>4473300</v>
      </c>
      <c r="K60" s="25">
        <v>4719400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830</v>
      </c>
      <c r="C63" s="92">
        <v>830</v>
      </c>
      <c r="D63" s="93">
        <v>830</v>
      </c>
      <c r="E63" s="91">
        <v>830</v>
      </c>
      <c r="F63" s="92">
        <v>830</v>
      </c>
      <c r="G63" s="93">
        <v>830</v>
      </c>
      <c r="H63" s="94">
        <v>830</v>
      </c>
      <c r="I63" s="91">
        <v>830</v>
      </c>
      <c r="J63" s="92">
        <v>830</v>
      </c>
      <c r="K63" s="93">
        <v>830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0.8363386272758782</v>
      </c>
      <c r="C70" s="5">
        <f aca="true" t="shared" si="8" ref="C70:K70">IF(ISERROR(C71/C72),0,(C71/C72))</f>
        <v>0.8312001366247046</v>
      </c>
      <c r="D70" s="5">
        <f t="shared" si="8"/>
        <v>0.7699658627041622</v>
      </c>
      <c r="E70" s="5">
        <f t="shared" si="8"/>
        <v>0.8505409192055163</v>
      </c>
      <c r="F70" s="5">
        <f t="shared" si="8"/>
        <v>0.9492813166318279</v>
      </c>
      <c r="G70" s="5">
        <f t="shared" si="8"/>
        <v>0.9492813166318279</v>
      </c>
      <c r="H70" s="5">
        <f t="shared" si="8"/>
        <v>0.7403527847927412</v>
      </c>
      <c r="I70" s="5">
        <f t="shared" si="8"/>
        <v>0.9458392735345647</v>
      </c>
      <c r="J70" s="5">
        <f t="shared" si="8"/>
        <v>0.9436179369890211</v>
      </c>
      <c r="K70" s="5">
        <f t="shared" si="8"/>
        <v>0.9419800050807289</v>
      </c>
    </row>
    <row r="71" spans="1:11" ht="12.75" hidden="1">
      <c r="A71" s="1" t="s">
        <v>111</v>
      </c>
      <c r="B71" s="1">
        <f>+B83</f>
        <v>17264877</v>
      </c>
      <c r="C71" s="1">
        <f aca="true" t="shared" si="9" ref="C71:K71">+C83</f>
        <v>20368630</v>
      </c>
      <c r="D71" s="1">
        <f t="shared" si="9"/>
        <v>20185124</v>
      </c>
      <c r="E71" s="1">
        <f t="shared" si="9"/>
        <v>24768432</v>
      </c>
      <c r="F71" s="1">
        <f t="shared" si="9"/>
        <v>28643810</v>
      </c>
      <c r="G71" s="1">
        <f t="shared" si="9"/>
        <v>28643810</v>
      </c>
      <c r="H71" s="1">
        <f t="shared" si="9"/>
        <v>19707664</v>
      </c>
      <c r="I71" s="1">
        <f t="shared" si="9"/>
        <v>28289296</v>
      </c>
      <c r="J71" s="1">
        <f t="shared" si="9"/>
        <v>28612100</v>
      </c>
      <c r="K71" s="1">
        <f t="shared" si="9"/>
        <v>29293600</v>
      </c>
    </row>
    <row r="72" spans="1:11" ht="12.75" hidden="1">
      <c r="A72" s="1" t="s">
        <v>112</v>
      </c>
      <c r="B72" s="1">
        <f>+B77</f>
        <v>20643405</v>
      </c>
      <c r="C72" s="1">
        <f aca="true" t="shared" si="10" ref="C72:K72">+C77</f>
        <v>24505085</v>
      </c>
      <c r="D72" s="1">
        <f t="shared" si="10"/>
        <v>26215609</v>
      </c>
      <c r="E72" s="1">
        <f t="shared" si="10"/>
        <v>29120800</v>
      </c>
      <c r="F72" s="1">
        <f t="shared" si="10"/>
        <v>30174206</v>
      </c>
      <c r="G72" s="1">
        <f t="shared" si="10"/>
        <v>30174206</v>
      </c>
      <c r="H72" s="1">
        <f t="shared" si="10"/>
        <v>26619288</v>
      </c>
      <c r="I72" s="1">
        <f t="shared" si="10"/>
        <v>29909200</v>
      </c>
      <c r="J72" s="1">
        <f t="shared" si="10"/>
        <v>30321700</v>
      </c>
      <c r="K72" s="1">
        <f t="shared" si="10"/>
        <v>31097900</v>
      </c>
    </row>
    <row r="73" spans="1:11" ht="12.75" hidden="1">
      <c r="A73" s="1" t="s">
        <v>113</v>
      </c>
      <c r="B73" s="1">
        <f>+B74</f>
        <v>-940323.1666666651</v>
      </c>
      <c r="C73" s="1">
        <f aca="true" t="shared" si="11" ref="C73:K73">+(C78+C80+C81+C82)-(B78+B80+B81+B82)</f>
        <v>347904</v>
      </c>
      <c r="D73" s="1">
        <f t="shared" si="11"/>
        <v>132962</v>
      </c>
      <c r="E73" s="1">
        <f t="shared" si="11"/>
        <v>7647383</v>
      </c>
      <c r="F73" s="1">
        <f>+(F78+F80+F81+F82)-(D78+D80+D81+D82)</f>
        <v>7647383</v>
      </c>
      <c r="G73" s="1">
        <f>+(G78+G80+G81+G82)-(D78+D80+D81+D82)</f>
        <v>7647383</v>
      </c>
      <c r="H73" s="1">
        <f>+(H78+H80+H81+H82)-(D78+D80+D81+D82)</f>
        <v>3507152</v>
      </c>
      <c r="I73" s="1">
        <f>+(I78+I80+I81+I82)-(E78+E80+E81+E82)</f>
        <v>659464</v>
      </c>
      <c r="J73" s="1">
        <f t="shared" si="11"/>
        <v>695076</v>
      </c>
      <c r="K73" s="1">
        <f t="shared" si="11"/>
        <v>732611</v>
      </c>
    </row>
    <row r="74" spans="1:11" ht="12.75" hidden="1">
      <c r="A74" s="1" t="s">
        <v>114</v>
      </c>
      <c r="B74" s="1">
        <f>+TREND(C74:E74)</f>
        <v>-940323.1666666651</v>
      </c>
      <c r="C74" s="1">
        <f>+C73</f>
        <v>347904</v>
      </c>
      <c r="D74" s="1">
        <f aca="true" t="shared" si="12" ref="D74:K74">+D73</f>
        <v>132962</v>
      </c>
      <c r="E74" s="1">
        <f t="shared" si="12"/>
        <v>7647383</v>
      </c>
      <c r="F74" s="1">
        <f t="shared" si="12"/>
        <v>7647383</v>
      </c>
      <c r="G74" s="1">
        <f t="shared" si="12"/>
        <v>7647383</v>
      </c>
      <c r="H74" s="1">
        <f t="shared" si="12"/>
        <v>3507152</v>
      </c>
      <c r="I74" s="1">
        <f t="shared" si="12"/>
        <v>659464</v>
      </c>
      <c r="J74" s="1">
        <f t="shared" si="12"/>
        <v>695076</v>
      </c>
      <c r="K74" s="1">
        <f t="shared" si="12"/>
        <v>732611</v>
      </c>
    </row>
    <row r="75" spans="1:11" ht="12.75" hidden="1">
      <c r="A75" s="1" t="s">
        <v>115</v>
      </c>
      <c r="B75" s="1">
        <f>+B84-(((B80+B81+B78)*B70)-B79)</f>
        <v>6247957.702226304</v>
      </c>
      <c r="C75" s="1">
        <f aca="true" t="shared" si="13" ref="C75:K75">+C84-(((C80+C81+C78)*C70)-C79)</f>
        <v>7070566.748884365</v>
      </c>
      <c r="D75" s="1">
        <f t="shared" si="13"/>
        <v>5702408.584195202</v>
      </c>
      <c r="E75" s="1">
        <f t="shared" si="13"/>
        <v>-6887067.67194088</v>
      </c>
      <c r="F75" s="1">
        <f t="shared" si="13"/>
        <v>-8092915.817353405</v>
      </c>
      <c r="G75" s="1">
        <f t="shared" si="13"/>
        <v>-8092915.817353405</v>
      </c>
      <c r="H75" s="1">
        <f t="shared" si="13"/>
        <v>4769363.313988564</v>
      </c>
      <c r="I75" s="1">
        <f t="shared" si="13"/>
        <v>-8485627.47758255</v>
      </c>
      <c r="J75" s="1">
        <f t="shared" si="13"/>
        <v>-8913715.121203627</v>
      </c>
      <c r="K75" s="1">
        <f t="shared" si="13"/>
        <v>-9371635.461471675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20643405</v>
      </c>
      <c r="C77" s="3">
        <v>24505085</v>
      </c>
      <c r="D77" s="3">
        <v>26215609</v>
      </c>
      <c r="E77" s="3">
        <v>29120800</v>
      </c>
      <c r="F77" s="3">
        <v>30174206</v>
      </c>
      <c r="G77" s="3">
        <v>30174206</v>
      </c>
      <c r="H77" s="3">
        <v>26619288</v>
      </c>
      <c r="I77" s="3">
        <v>29909200</v>
      </c>
      <c r="J77" s="3">
        <v>30321700</v>
      </c>
      <c r="K77" s="3">
        <v>31097900</v>
      </c>
    </row>
    <row r="78" spans="1:11" ht="12.75" hidden="1">
      <c r="A78" s="2" t="s">
        <v>65</v>
      </c>
      <c r="B78" s="3">
        <v>54354</v>
      </c>
      <c r="C78" s="3">
        <v>48548</v>
      </c>
      <c r="D78" s="3">
        <v>36445</v>
      </c>
      <c r="E78" s="3">
        <v>3739100</v>
      </c>
      <c r="F78" s="3">
        <v>3739100</v>
      </c>
      <c r="G78" s="3">
        <v>3739100</v>
      </c>
      <c r="H78" s="3">
        <v>113759</v>
      </c>
      <c r="I78" s="3">
        <v>3941011</v>
      </c>
      <c r="J78" s="3">
        <v>4153826</v>
      </c>
      <c r="K78" s="3">
        <v>4378133</v>
      </c>
    </row>
    <row r="79" spans="1:11" ht="12.75" hidden="1">
      <c r="A79" s="2" t="s">
        <v>66</v>
      </c>
      <c r="B79" s="3">
        <v>9663614</v>
      </c>
      <c r="C79" s="3">
        <v>10754415</v>
      </c>
      <c r="D79" s="3">
        <v>9217245</v>
      </c>
      <c r="E79" s="3">
        <v>3500000</v>
      </c>
      <c r="F79" s="3">
        <v>3500000</v>
      </c>
      <c r="G79" s="3">
        <v>3500000</v>
      </c>
      <c r="H79" s="3">
        <v>10745548</v>
      </c>
      <c r="I79" s="3">
        <v>3689000</v>
      </c>
      <c r="J79" s="3">
        <v>3888206</v>
      </c>
      <c r="K79" s="3">
        <v>4098169</v>
      </c>
    </row>
    <row r="80" spans="1:11" ht="12.75" hidden="1">
      <c r="A80" s="2" t="s">
        <v>67</v>
      </c>
      <c r="B80" s="3">
        <v>3693652</v>
      </c>
      <c r="C80" s="3">
        <v>3956592</v>
      </c>
      <c r="D80" s="3">
        <v>3537303</v>
      </c>
      <c r="E80" s="3">
        <v>8186208</v>
      </c>
      <c r="F80" s="3">
        <v>8186208</v>
      </c>
      <c r="G80" s="3">
        <v>8186208</v>
      </c>
      <c r="H80" s="3">
        <v>6431677</v>
      </c>
      <c r="I80" s="3">
        <v>8628263</v>
      </c>
      <c r="J80" s="3">
        <v>9094189</v>
      </c>
      <c r="K80" s="3">
        <v>9585276</v>
      </c>
    </row>
    <row r="81" spans="1:11" ht="12.75" hidden="1">
      <c r="A81" s="2" t="s">
        <v>68</v>
      </c>
      <c r="B81" s="3">
        <v>336053</v>
      </c>
      <c r="C81" s="3">
        <v>426823</v>
      </c>
      <c r="D81" s="3">
        <v>991177</v>
      </c>
      <c r="E81" s="3">
        <v>287000</v>
      </c>
      <c r="F81" s="3">
        <v>287000</v>
      </c>
      <c r="G81" s="3">
        <v>287000</v>
      </c>
      <c r="H81" s="3">
        <v>1526641</v>
      </c>
      <c r="I81" s="3">
        <v>302498</v>
      </c>
      <c r="J81" s="3">
        <v>318833</v>
      </c>
      <c r="K81" s="3">
        <v>336050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17264877</v>
      </c>
      <c r="C83" s="3">
        <v>20368630</v>
      </c>
      <c r="D83" s="3">
        <v>20185124</v>
      </c>
      <c r="E83" s="3">
        <v>24768432</v>
      </c>
      <c r="F83" s="3">
        <v>28643810</v>
      </c>
      <c r="G83" s="3">
        <v>28643810</v>
      </c>
      <c r="H83" s="3">
        <v>19707664</v>
      </c>
      <c r="I83" s="3">
        <v>28289296</v>
      </c>
      <c r="J83" s="3">
        <v>28612100</v>
      </c>
      <c r="K83" s="3">
        <v>29293600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3000272</v>
      </c>
      <c r="C5" s="6">
        <v>3203758</v>
      </c>
      <c r="D5" s="23">
        <v>4078412</v>
      </c>
      <c r="E5" s="24">
        <v>4500048</v>
      </c>
      <c r="F5" s="6">
        <v>4359466</v>
      </c>
      <c r="G5" s="25">
        <v>4359466</v>
      </c>
      <c r="H5" s="26">
        <v>0</v>
      </c>
      <c r="I5" s="24">
        <v>5065730</v>
      </c>
      <c r="J5" s="6">
        <v>5339279</v>
      </c>
      <c r="K5" s="25">
        <v>5632937</v>
      </c>
    </row>
    <row r="6" spans="1:11" ht="13.5">
      <c r="A6" s="22" t="s">
        <v>18</v>
      </c>
      <c r="B6" s="6">
        <v>13866379</v>
      </c>
      <c r="C6" s="6">
        <v>16228129</v>
      </c>
      <c r="D6" s="23">
        <v>16101933</v>
      </c>
      <c r="E6" s="24">
        <v>17581677</v>
      </c>
      <c r="F6" s="6">
        <v>18521787</v>
      </c>
      <c r="G6" s="25">
        <v>18521787</v>
      </c>
      <c r="H6" s="26">
        <v>0</v>
      </c>
      <c r="I6" s="24">
        <v>17733555</v>
      </c>
      <c r="J6" s="6">
        <v>18820840</v>
      </c>
      <c r="K6" s="25">
        <v>19984910</v>
      </c>
    </row>
    <row r="7" spans="1:11" ht="13.5">
      <c r="A7" s="22" t="s">
        <v>19</v>
      </c>
      <c r="B7" s="6">
        <v>182655</v>
      </c>
      <c r="C7" s="6">
        <v>312840</v>
      </c>
      <c r="D7" s="23">
        <v>387701</v>
      </c>
      <c r="E7" s="24">
        <v>200000</v>
      </c>
      <c r="F7" s="6">
        <v>410000</v>
      </c>
      <c r="G7" s="25">
        <v>410000</v>
      </c>
      <c r="H7" s="26">
        <v>0</v>
      </c>
      <c r="I7" s="24">
        <v>200000</v>
      </c>
      <c r="J7" s="6">
        <v>210800</v>
      </c>
      <c r="K7" s="25">
        <v>222394</v>
      </c>
    </row>
    <row r="8" spans="1:11" ht="13.5">
      <c r="A8" s="22" t="s">
        <v>20</v>
      </c>
      <c r="B8" s="6">
        <v>19696494</v>
      </c>
      <c r="C8" s="6">
        <v>18046478</v>
      </c>
      <c r="D8" s="23">
        <v>20058733</v>
      </c>
      <c r="E8" s="24">
        <v>19193000</v>
      </c>
      <c r="F8" s="6">
        <v>20123000</v>
      </c>
      <c r="G8" s="25">
        <v>20123000</v>
      </c>
      <c r="H8" s="26">
        <v>0</v>
      </c>
      <c r="I8" s="24">
        <v>22103913</v>
      </c>
      <c r="J8" s="6">
        <v>23135869</v>
      </c>
      <c r="K8" s="25">
        <v>25133652</v>
      </c>
    </row>
    <row r="9" spans="1:11" ht="13.5">
      <c r="A9" s="22" t="s">
        <v>21</v>
      </c>
      <c r="B9" s="6">
        <v>2963708</v>
      </c>
      <c r="C9" s="6">
        <v>2675451</v>
      </c>
      <c r="D9" s="23">
        <v>6068926</v>
      </c>
      <c r="E9" s="24">
        <v>1853840</v>
      </c>
      <c r="F9" s="6">
        <v>2372500</v>
      </c>
      <c r="G9" s="25">
        <v>2372500</v>
      </c>
      <c r="H9" s="26">
        <v>0</v>
      </c>
      <c r="I9" s="24">
        <v>2502657</v>
      </c>
      <c r="J9" s="6">
        <v>2637801</v>
      </c>
      <c r="K9" s="25">
        <v>2782880</v>
      </c>
    </row>
    <row r="10" spans="1:11" ht="25.5">
      <c r="A10" s="27" t="s">
        <v>104</v>
      </c>
      <c r="B10" s="28">
        <f>SUM(B5:B9)</f>
        <v>39709508</v>
      </c>
      <c r="C10" s="29">
        <f aca="true" t="shared" si="0" ref="C10:K10">SUM(C5:C9)</f>
        <v>40466656</v>
      </c>
      <c r="D10" s="30">
        <f t="shared" si="0"/>
        <v>46695705</v>
      </c>
      <c r="E10" s="28">
        <f t="shared" si="0"/>
        <v>43328565</v>
      </c>
      <c r="F10" s="29">
        <f t="shared" si="0"/>
        <v>45786753</v>
      </c>
      <c r="G10" s="31">
        <f t="shared" si="0"/>
        <v>45786753</v>
      </c>
      <c r="H10" s="32">
        <f t="shared" si="0"/>
        <v>0</v>
      </c>
      <c r="I10" s="28">
        <f t="shared" si="0"/>
        <v>47605855</v>
      </c>
      <c r="J10" s="29">
        <f t="shared" si="0"/>
        <v>50144589</v>
      </c>
      <c r="K10" s="31">
        <f t="shared" si="0"/>
        <v>53756773</v>
      </c>
    </row>
    <row r="11" spans="1:11" ht="13.5">
      <c r="A11" s="22" t="s">
        <v>22</v>
      </c>
      <c r="B11" s="6">
        <v>11769055</v>
      </c>
      <c r="C11" s="6">
        <v>14420311</v>
      </c>
      <c r="D11" s="23">
        <v>19172041</v>
      </c>
      <c r="E11" s="24">
        <v>25661000</v>
      </c>
      <c r="F11" s="6">
        <v>24621520</v>
      </c>
      <c r="G11" s="25">
        <v>24621520</v>
      </c>
      <c r="H11" s="26">
        <v>0</v>
      </c>
      <c r="I11" s="24">
        <v>28124979</v>
      </c>
      <c r="J11" s="6">
        <v>29924979</v>
      </c>
      <c r="K11" s="25">
        <v>31870105</v>
      </c>
    </row>
    <row r="12" spans="1:11" ht="13.5">
      <c r="A12" s="22" t="s">
        <v>23</v>
      </c>
      <c r="B12" s="6">
        <v>2063376</v>
      </c>
      <c r="C12" s="6">
        <v>2041639</v>
      </c>
      <c r="D12" s="23">
        <v>2214312</v>
      </c>
      <c r="E12" s="24">
        <v>2877910</v>
      </c>
      <c r="F12" s="6">
        <v>2858870</v>
      </c>
      <c r="G12" s="25">
        <v>2858870</v>
      </c>
      <c r="H12" s="26">
        <v>0</v>
      </c>
      <c r="I12" s="24">
        <v>3240594</v>
      </c>
      <c r="J12" s="6">
        <v>3447991</v>
      </c>
      <c r="K12" s="25">
        <v>3672110</v>
      </c>
    </row>
    <row r="13" spans="1:11" ht="13.5">
      <c r="A13" s="22" t="s">
        <v>105</v>
      </c>
      <c r="B13" s="6">
        <v>2524201</v>
      </c>
      <c r="C13" s="6">
        <v>6251456</v>
      </c>
      <c r="D13" s="23">
        <v>3509617</v>
      </c>
      <c r="E13" s="24">
        <v>3011250</v>
      </c>
      <c r="F13" s="6">
        <v>3011250</v>
      </c>
      <c r="G13" s="25">
        <v>3011250</v>
      </c>
      <c r="H13" s="26">
        <v>0</v>
      </c>
      <c r="I13" s="24">
        <v>3008135</v>
      </c>
      <c r="J13" s="6">
        <v>3008135</v>
      </c>
      <c r="K13" s="25">
        <v>3008135</v>
      </c>
    </row>
    <row r="14" spans="1:11" ht="13.5">
      <c r="A14" s="22" t="s">
        <v>24</v>
      </c>
      <c r="B14" s="6">
        <v>1268211</v>
      </c>
      <c r="C14" s="6">
        <v>1513221</v>
      </c>
      <c r="D14" s="23">
        <v>2448536</v>
      </c>
      <c r="E14" s="24">
        <v>1044955</v>
      </c>
      <c r="F14" s="6">
        <v>1445000</v>
      </c>
      <c r="G14" s="25">
        <v>1445000</v>
      </c>
      <c r="H14" s="26">
        <v>0</v>
      </c>
      <c r="I14" s="24">
        <v>1532776</v>
      </c>
      <c r="J14" s="6">
        <v>1598733</v>
      </c>
      <c r="K14" s="25">
        <v>1671350</v>
      </c>
    </row>
    <row r="15" spans="1:11" ht="13.5">
      <c r="A15" s="22" t="s">
        <v>25</v>
      </c>
      <c r="B15" s="6">
        <v>8998923</v>
      </c>
      <c r="C15" s="6">
        <v>10721098</v>
      </c>
      <c r="D15" s="23">
        <v>11506358</v>
      </c>
      <c r="E15" s="24">
        <v>10862780</v>
      </c>
      <c r="F15" s="6">
        <v>17279716</v>
      </c>
      <c r="G15" s="25">
        <v>17279716</v>
      </c>
      <c r="H15" s="26">
        <v>0</v>
      </c>
      <c r="I15" s="24">
        <v>18529861</v>
      </c>
      <c r="J15" s="6">
        <v>19687110</v>
      </c>
      <c r="K15" s="25">
        <v>20929249</v>
      </c>
    </row>
    <row r="16" spans="1:11" ht="13.5">
      <c r="A16" s="33" t="s">
        <v>26</v>
      </c>
      <c r="B16" s="6">
        <v>359400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17143738</v>
      </c>
      <c r="C17" s="6">
        <v>19581506</v>
      </c>
      <c r="D17" s="23">
        <v>18799225</v>
      </c>
      <c r="E17" s="24">
        <v>17620622</v>
      </c>
      <c r="F17" s="6">
        <v>14454646</v>
      </c>
      <c r="G17" s="25">
        <v>14454646</v>
      </c>
      <c r="H17" s="26">
        <v>0</v>
      </c>
      <c r="I17" s="24">
        <v>14648280</v>
      </c>
      <c r="J17" s="6">
        <v>14783722</v>
      </c>
      <c r="K17" s="25">
        <v>15626447</v>
      </c>
    </row>
    <row r="18" spans="1:11" ht="13.5">
      <c r="A18" s="34" t="s">
        <v>28</v>
      </c>
      <c r="B18" s="35">
        <f>SUM(B11:B17)</f>
        <v>44126904</v>
      </c>
      <c r="C18" s="36">
        <f aca="true" t="shared" si="1" ref="C18:K18">SUM(C11:C17)</f>
        <v>54529231</v>
      </c>
      <c r="D18" s="37">
        <f t="shared" si="1"/>
        <v>57650089</v>
      </c>
      <c r="E18" s="35">
        <f t="shared" si="1"/>
        <v>61078517</v>
      </c>
      <c r="F18" s="36">
        <f t="shared" si="1"/>
        <v>63671002</v>
      </c>
      <c r="G18" s="38">
        <f t="shared" si="1"/>
        <v>63671002</v>
      </c>
      <c r="H18" s="39">
        <f t="shared" si="1"/>
        <v>0</v>
      </c>
      <c r="I18" s="35">
        <f t="shared" si="1"/>
        <v>69084625</v>
      </c>
      <c r="J18" s="36">
        <f t="shared" si="1"/>
        <v>72450670</v>
      </c>
      <c r="K18" s="38">
        <f t="shared" si="1"/>
        <v>76777396</v>
      </c>
    </row>
    <row r="19" spans="1:11" ht="13.5">
      <c r="A19" s="34" t="s">
        <v>29</v>
      </c>
      <c r="B19" s="40">
        <f>+B10-B18</f>
        <v>-4417396</v>
      </c>
      <c r="C19" s="41">
        <f aca="true" t="shared" si="2" ref="C19:K19">+C10-C18</f>
        <v>-14062575</v>
      </c>
      <c r="D19" s="42">
        <f t="shared" si="2"/>
        <v>-10954384</v>
      </c>
      <c r="E19" s="40">
        <f t="shared" si="2"/>
        <v>-17749952</v>
      </c>
      <c r="F19" s="41">
        <f t="shared" si="2"/>
        <v>-17884249</v>
      </c>
      <c r="G19" s="43">
        <f t="shared" si="2"/>
        <v>-17884249</v>
      </c>
      <c r="H19" s="44">
        <f t="shared" si="2"/>
        <v>0</v>
      </c>
      <c r="I19" s="40">
        <f t="shared" si="2"/>
        <v>-21478770</v>
      </c>
      <c r="J19" s="41">
        <f t="shared" si="2"/>
        <v>-22306081</v>
      </c>
      <c r="K19" s="43">
        <f t="shared" si="2"/>
        <v>-23020623</v>
      </c>
    </row>
    <row r="20" spans="1:11" ht="13.5">
      <c r="A20" s="22" t="s">
        <v>30</v>
      </c>
      <c r="B20" s="24">
        <v>15571249</v>
      </c>
      <c r="C20" s="6">
        <v>6004193</v>
      </c>
      <c r="D20" s="23">
        <v>6586499</v>
      </c>
      <c r="E20" s="24">
        <v>22325000</v>
      </c>
      <c r="F20" s="6">
        <v>26489000</v>
      </c>
      <c r="G20" s="25">
        <v>26489000</v>
      </c>
      <c r="H20" s="26">
        <v>0</v>
      </c>
      <c r="I20" s="24">
        <v>27356087</v>
      </c>
      <c r="J20" s="6">
        <v>8679131</v>
      </c>
      <c r="K20" s="25">
        <v>8824348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11153853</v>
      </c>
      <c r="C22" s="52">
        <f aca="true" t="shared" si="3" ref="C22:K22">SUM(C19:C21)</f>
        <v>-8058382</v>
      </c>
      <c r="D22" s="53">
        <f t="shared" si="3"/>
        <v>-4367885</v>
      </c>
      <c r="E22" s="51">
        <f t="shared" si="3"/>
        <v>4575048</v>
      </c>
      <c r="F22" s="52">
        <f t="shared" si="3"/>
        <v>8604751</v>
      </c>
      <c r="G22" s="54">
        <f t="shared" si="3"/>
        <v>8604751</v>
      </c>
      <c r="H22" s="55">
        <f t="shared" si="3"/>
        <v>0</v>
      </c>
      <c r="I22" s="51">
        <f t="shared" si="3"/>
        <v>5877317</v>
      </c>
      <c r="J22" s="52">
        <f t="shared" si="3"/>
        <v>-13626950</v>
      </c>
      <c r="K22" s="54">
        <f t="shared" si="3"/>
        <v>-14196275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11153853</v>
      </c>
      <c r="C24" s="41">
        <f aca="true" t="shared" si="4" ref="C24:K24">SUM(C22:C23)</f>
        <v>-8058382</v>
      </c>
      <c r="D24" s="42">
        <f t="shared" si="4"/>
        <v>-4367885</v>
      </c>
      <c r="E24" s="40">
        <f t="shared" si="4"/>
        <v>4575048</v>
      </c>
      <c r="F24" s="41">
        <f t="shared" si="4"/>
        <v>8604751</v>
      </c>
      <c r="G24" s="43">
        <f t="shared" si="4"/>
        <v>8604751</v>
      </c>
      <c r="H24" s="44">
        <f t="shared" si="4"/>
        <v>0</v>
      </c>
      <c r="I24" s="40">
        <f t="shared" si="4"/>
        <v>5877317</v>
      </c>
      <c r="J24" s="41">
        <f t="shared" si="4"/>
        <v>-13626950</v>
      </c>
      <c r="K24" s="43">
        <f t="shared" si="4"/>
        <v>-14196275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18750385</v>
      </c>
      <c r="C27" s="7">
        <v>8278408</v>
      </c>
      <c r="D27" s="64">
        <v>7051575</v>
      </c>
      <c r="E27" s="65">
        <v>22425000</v>
      </c>
      <c r="F27" s="7">
        <v>26589000</v>
      </c>
      <c r="G27" s="66">
        <v>26589000</v>
      </c>
      <c r="H27" s="67">
        <v>0</v>
      </c>
      <c r="I27" s="65">
        <v>27506087</v>
      </c>
      <c r="J27" s="7">
        <v>8679131</v>
      </c>
      <c r="K27" s="66">
        <v>8824348</v>
      </c>
    </row>
    <row r="28" spans="1:11" ht="13.5">
      <c r="A28" s="68" t="s">
        <v>30</v>
      </c>
      <c r="B28" s="6">
        <v>17615085</v>
      </c>
      <c r="C28" s="6">
        <v>4190085</v>
      </c>
      <c r="D28" s="23">
        <v>6586499</v>
      </c>
      <c r="E28" s="24">
        <v>22325000</v>
      </c>
      <c r="F28" s="6">
        <v>26489000</v>
      </c>
      <c r="G28" s="25">
        <v>26489000</v>
      </c>
      <c r="H28" s="26">
        <v>0</v>
      </c>
      <c r="I28" s="24">
        <v>27356087</v>
      </c>
      <c r="J28" s="6">
        <v>8679131</v>
      </c>
      <c r="K28" s="25">
        <v>8824348</v>
      </c>
    </row>
    <row r="29" spans="1:11" ht="13.5">
      <c r="A29" s="22" t="s">
        <v>109</v>
      </c>
      <c r="B29" s="6">
        <v>852257</v>
      </c>
      <c r="C29" s="6">
        <v>4017495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77130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283043</v>
      </c>
      <c r="C31" s="6">
        <v>70828</v>
      </c>
      <c r="D31" s="23">
        <v>387946</v>
      </c>
      <c r="E31" s="24">
        <v>100000</v>
      </c>
      <c r="F31" s="6">
        <v>100000</v>
      </c>
      <c r="G31" s="25">
        <v>100000</v>
      </c>
      <c r="H31" s="26">
        <v>0</v>
      </c>
      <c r="I31" s="24">
        <v>150000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18750385</v>
      </c>
      <c r="C32" s="7">
        <f aca="true" t="shared" si="5" ref="C32:K32">SUM(C28:C31)</f>
        <v>8278408</v>
      </c>
      <c r="D32" s="64">
        <f t="shared" si="5"/>
        <v>7051575</v>
      </c>
      <c r="E32" s="65">
        <f t="shared" si="5"/>
        <v>22425000</v>
      </c>
      <c r="F32" s="7">
        <f t="shared" si="5"/>
        <v>26589000</v>
      </c>
      <c r="G32" s="66">
        <f t="shared" si="5"/>
        <v>26589000</v>
      </c>
      <c r="H32" s="67">
        <f t="shared" si="5"/>
        <v>0</v>
      </c>
      <c r="I32" s="65">
        <f t="shared" si="5"/>
        <v>27506087</v>
      </c>
      <c r="J32" s="7">
        <f t="shared" si="5"/>
        <v>8679131</v>
      </c>
      <c r="K32" s="66">
        <f t="shared" si="5"/>
        <v>8824348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7261764</v>
      </c>
      <c r="C35" s="6">
        <v>6457493</v>
      </c>
      <c r="D35" s="23">
        <v>12064131</v>
      </c>
      <c r="E35" s="24">
        <v>10297233</v>
      </c>
      <c r="F35" s="6">
        <v>10614288</v>
      </c>
      <c r="G35" s="25">
        <v>10614288</v>
      </c>
      <c r="H35" s="26">
        <v>17867998</v>
      </c>
      <c r="I35" s="24">
        <v>14212693</v>
      </c>
      <c r="J35" s="6">
        <v>13416116</v>
      </c>
      <c r="K35" s="25">
        <v>13444077</v>
      </c>
    </row>
    <row r="36" spans="1:11" ht="13.5">
      <c r="A36" s="22" t="s">
        <v>39</v>
      </c>
      <c r="B36" s="6">
        <v>110827722</v>
      </c>
      <c r="C36" s="6">
        <v>113012790</v>
      </c>
      <c r="D36" s="23">
        <v>115066174</v>
      </c>
      <c r="E36" s="24">
        <v>137115246</v>
      </c>
      <c r="F36" s="6">
        <v>135874434</v>
      </c>
      <c r="G36" s="25">
        <v>135874434</v>
      </c>
      <c r="H36" s="26">
        <v>131235099</v>
      </c>
      <c r="I36" s="24">
        <v>163140126</v>
      </c>
      <c r="J36" s="6">
        <v>168811122</v>
      </c>
      <c r="K36" s="25">
        <v>174627335</v>
      </c>
    </row>
    <row r="37" spans="1:11" ht="13.5">
      <c r="A37" s="22" t="s">
        <v>40</v>
      </c>
      <c r="B37" s="6">
        <v>18167803</v>
      </c>
      <c r="C37" s="6">
        <v>27272634</v>
      </c>
      <c r="D37" s="23">
        <v>39090863</v>
      </c>
      <c r="E37" s="24">
        <v>11621584</v>
      </c>
      <c r="F37" s="6">
        <v>9907538</v>
      </c>
      <c r="G37" s="25">
        <v>9907538</v>
      </c>
      <c r="H37" s="26">
        <v>53599492</v>
      </c>
      <c r="I37" s="24">
        <v>26693756</v>
      </c>
      <c r="J37" s="6">
        <v>43688330</v>
      </c>
      <c r="K37" s="25">
        <v>62100916</v>
      </c>
    </row>
    <row r="38" spans="1:11" ht="13.5">
      <c r="A38" s="22" t="s">
        <v>41</v>
      </c>
      <c r="B38" s="6">
        <v>8177586</v>
      </c>
      <c r="C38" s="6">
        <v>8779175</v>
      </c>
      <c r="D38" s="23">
        <v>10331349</v>
      </c>
      <c r="E38" s="24">
        <v>12064113</v>
      </c>
      <c r="F38" s="6">
        <v>16737169</v>
      </c>
      <c r="G38" s="25">
        <v>16737169</v>
      </c>
      <c r="H38" s="26">
        <v>16115486</v>
      </c>
      <c r="I38" s="24">
        <v>18736843</v>
      </c>
      <c r="J38" s="6">
        <v>20243638</v>
      </c>
      <c r="K38" s="25">
        <v>21871501</v>
      </c>
    </row>
    <row r="39" spans="1:11" ht="13.5">
      <c r="A39" s="22" t="s">
        <v>42</v>
      </c>
      <c r="B39" s="6">
        <v>91744097</v>
      </c>
      <c r="C39" s="6">
        <v>83418474</v>
      </c>
      <c r="D39" s="23">
        <v>77708093</v>
      </c>
      <c r="E39" s="24">
        <v>123726782</v>
      </c>
      <c r="F39" s="6">
        <v>119844015</v>
      </c>
      <c r="G39" s="25">
        <v>119844015</v>
      </c>
      <c r="H39" s="26">
        <v>79388119</v>
      </c>
      <c r="I39" s="24">
        <v>131922220</v>
      </c>
      <c r="J39" s="6">
        <v>118295270</v>
      </c>
      <c r="K39" s="25">
        <v>104098995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10610073</v>
      </c>
      <c r="C42" s="6">
        <v>5265557</v>
      </c>
      <c r="D42" s="23">
        <v>11033579</v>
      </c>
      <c r="E42" s="24">
        <v>24375697</v>
      </c>
      <c r="F42" s="6">
        <v>28404933</v>
      </c>
      <c r="G42" s="25">
        <v>28404933</v>
      </c>
      <c r="H42" s="26">
        <v>12334301</v>
      </c>
      <c r="I42" s="24">
        <v>26496094</v>
      </c>
      <c r="J42" s="6">
        <v>-12466584</v>
      </c>
      <c r="K42" s="25">
        <v>-10021717</v>
      </c>
    </row>
    <row r="43" spans="1:11" ht="13.5">
      <c r="A43" s="22" t="s">
        <v>45</v>
      </c>
      <c r="B43" s="6">
        <v>-17625642</v>
      </c>
      <c r="C43" s="6">
        <v>-4530510</v>
      </c>
      <c r="D43" s="23">
        <v>-5977570</v>
      </c>
      <c r="E43" s="24">
        <v>-22425000</v>
      </c>
      <c r="F43" s="6">
        <v>-26589001</v>
      </c>
      <c r="G43" s="25">
        <v>-26589001</v>
      </c>
      <c r="H43" s="26">
        <v>-17921458</v>
      </c>
      <c r="I43" s="24">
        <v>-27506087</v>
      </c>
      <c r="J43" s="6">
        <v>-8679131</v>
      </c>
      <c r="K43" s="25">
        <v>-8824348</v>
      </c>
    </row>
    <row r="44" spans="1:11" ht="13.5">
      <c r="A44" s="22" t="s">
        <v>46</v>
      </c>
      <c r="B44" s="6">
        <v>-14274</v>
      </c>
      <c r="C44" s="6">
        <v>5124</v>
      </c>
      <c r="D44" s="23">
        <v>1465</v>
      </c>
      <c r="E44" s="24">
        <v>-19338</v>
      </c>
      <c r="F44" s="6">
        <v>-19338</v>
      </c>
      <c r="G44" s="25">
        <v>-19338</v>
      </c>
      <c r="H44" s="26">
        <v>14705</v>
      </c>
      <c r="I44" s="24">
        <v>-23483</v>
      </c>
      <c r="J44" s="6">
        <v>7111</v>
      </c>
      <c r="K44" s="25">
        <v>7634</v>
      </c>
    </row>
    <row r="45" spans="1:11" ht="13.5">
      <c r="A45" s="34" t="s">
        <v>47</v>
      </c>
      <c r="B45" s="7">
        <v>790370</v>
      </c>
      <c r="C45" s="7">
        <v>1530541</v>
      </c>
      <c r="D45" s="64">
        <v>6588017</v>
      </c>
      <c r="E45" s="65">
        <v>2391406</v>
      </c>
      <c r="F45" s="7">
        <v>2256642</v>
      </c>
      <c r="G45" s="66">
        <v>2256642</v>
      </c>
      <c r="H45" s="67">
        <v>961757</v>
      </c>
      <c r="I45" s="65">
        <v>1223166</v>
      </c>
      <c r="J45" s="7">
        <v>-19915438</v>
      </c>
      <c r="K45" s="66">
        <v>-38753869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790370</v>
      </c>
      <c r="C48" s="6">
        <v>1530543</v>
      </c>
      <c r="D48" s="23">
        <v>6588017</v>
      </c>
      <c r="E48" s="24">
        <v>2390899</v>
      </c>
      <c r="F48" s="6">
        <v>2256642</v>
      </c>
      <c r="G48" s="25">
        <v>2256642</v>
      </c>
      <c r="H48" s="26">
        <v>961758</v>
      </c>
      <c r="I48" s="24">
        <v>1223163</v>
      </c>
      <c r="J48" s="6">
        <v>-19915441</v>
      </c>
      <c r="K48" s="25">
        <v>-38753871</v>
      </c>
    </row>
    <row r="49" spans="1:11" ht="13.5">
      <c r="A49" s="22" t="s">
        <v>50</v>
      </c>
      <c r="B49" s="6">
        <f>+B75</f>
        <v>13222729.649583202</v>
      </c>
      <c r="C49" s="6">
        <f aca="true" t="shared" si="6" ref="C49:K49">+C75</f>
        <v>16982049.72602762</v>
      </c>
      <c r="D49" s="23">
        <f t="shared" si="6"/>
        <v>27828770.400905877</v>
      </c>
      <c r="E49" s="24">
        <f t="shared" si="6"/>
        <v>1866038.4570316598</v>
      </c>
      <c r="F49" s="6">
        <f t="shared" si="6"/>
        <v>1438953.0570125952</v>
      </c>
      <c r="G49" s="25">
        <f t="shared" si="6"/>
        <v>1438953.0570125952</v>
      </c>
      <c r="H49" s="26">
        <f t="shared" si="6"/>
        <v>51376625</v>
      </c>
      <c r="I49" s="24">
        <f t="shared" si="6"/>
        <v>15046644.238280367</v>
      </c>
      <c r="J49" s="6">
        <f t="shared" si="6"/>
        <v>11379033.150821406</v>
      </c>
      <c r="K49" s="25">
        <f t="shared" si="6"/>
        <v>10685497.993492702</v>
      </c>
    </row>
    <row r="50" spans="1:11" ht="13.5">
      <c r="A50" s="34" t="s">
        <v>51</v>
      </c>
      <c r="B50" s="7">
        <f>+B48-B49</f>
        <v>-12432359.649583202</v>
      </c>
      <c r="C50" s="7">
        <f aca="true" t="shared" si="7" ref="C50:K50">+C48-C49</f>
        <v>-15451506.72602762</v>
      </c>
      <c r="D50" s="64">
        <f t="shared" si="7"/>
        <v>-21240753.400905877</v>
      </c>
      <c r="E50" s="65">
        <f t="shared" si="7"/>
        <v>524860.5429683402</v>
      </c>
      <c r="F50" s="7">
        <f t="shared" si="7"/>
        <v>817688.9429874048</v>
      </c>
      <c r="G50" s="66">
        <f t="shared" si="7"/>
        <v>817688.9429874048</v>
      </c>
      <c r="H50" s="67">
        <f t="shared" si="7"/>
        <v>-50414867</v>
      </c>
      <c r="I50" s="65">
        <f t="shared" si="7"/>
        <v>-13823481.238280367</v>
      </c>
      <c r="J50" s="7">
        <f t="shared" si="7"/>
        <v>-31294474.150821406</v>
      </c>
      <c r="K50" s="66">
        <f t="shared" si="7"/>
        <v>-49439368.9934927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110827375</v>
      </c>
      <c r="C53" s="6">
        <v>115465683</v>
      </c>
      <c r="D53" s="23">
        <v>115066932</v>
      </c>
      <c r="E53" s="24">
        <v>137115247</v>
      </c>
      <c r="F53" s="6">
        <v>135874922</v>
      </c>
      <c r="G53" s="25">
        <v>135874922</v>
      </c>
      <c r="H53" s="26">
        <v>131043600</v>
      </c>
      <c r="I53" s="24">
        <v>163140126</v>
      </c>
      <c r="J53" s="6">
        <v>168811122</v>
      </c>
      <c r="K53" s="25">
        <v>174627335</v>
      </c>
    </row>
    <row r="54" spans="1:11" ht="13.5">
      <c r="A54" s="22" t="s">
        <v>105</v>
      </c>
      <c r="B54" s="6">
        <v>2524201</v>
      </c>
      <c r="C54" s="6">
        <v>6251456</v>
      </c>
      <c r="D54" s="23">
        <v>3509617</v>
      </c>
      <c r="E54" s="24">
        <v>3011250</v>
      </c>
      <c r="F54" s="6">
        <v>3011250</v>
      </c>
      <c r="G54" s="25">
        <v>3011250</v>
      </c>
      <c r="H54" s="26">
        <v>0</v>
      </c>
      <c r="I54" s="24">
        <v>3008135</v>
      </c>
      <c r="J54" s="6">
        <v>3008135</v>
      </c>
      <c r="K54" s="25">
        <v>3008135</v>
      </c>
    </row>
    <row r="55" spans="1:11" ht="13.5">
      <c r="A55" s="22" t="s">
        <v>54</v>
      </c>
      <c r="B55" s="6">
        <v>0</v>
      </c>
      <c r="C55" s="6">
        <v>39000</v>
      </c>
      <c r="D55" s="23">
        <v>0</v>
      </c>
      <c r="E55" s="24">
        <v>13825000</v>
      </c>
      <c r="F55" s="6">
        <v>18955000</v>
      </c>
      <c r="G55" s="25">
        <v>18955000</v>
      </c>
      <c r="H55" s="26">
        <v>0</v>
      </c>
      <c r="I55" s="24">
        <v>23347826</v>
      </c>
      <c r="J55" s="6">
        <v>6759131</v>
      </c>
      <c r="K55" s="25">
        <v>6904348</v>
      </c>
    </row>
    <row r="56" spans="1:11" ht="13.5">
      <c r="A56" s="22" t="s">
        <v>55</v>
      </c>
      <c r="B56" s="6">
        <v>943161</v>
      </c>
      <c r="C56" s="6">
        <v>930163</v>
      </c>
      <c r="D56" s="23">
        <v>1126327</v>
      </c>
      <c r="E56" s="24">
        <v>1591000</v>
      </c>
      <c r="F56" s="6">
        <v>2716250</v>
      </c>
      <c r="G56" s="25">
        <v>2716250</v>
      </c>
      <c r="H56" s="26">
        <v>0</v>
      </c>
      <c r="I56" s="24">
        <v>1950909</v>
      </c>
      <c r="J56" s="6">
        <v>2056257</v>
      </c>
      <c r="K56" s="25">
        <v>2169355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19058500</v>
      </c>
      <c r="F59" s="6">
        <v>19058500</v>
      </c>
      <c r="G59" s="25">
        <v>19058500</v>
      </c>
      <c r="H59" s="26">
        <v>19058500</v>
      </c>
      <c r="I59" s="24">
        <v>20202104</v>
      </c>
      <c r="J59" s="6">
        <v>21429193</v>
      </c>
      <c r="K59" s="25">
        <v>22746329</v>
      </c>
    </row>
    <row r="60" spans="1:11" ht="13.5">
      <c r="A60" s="33" t="s">
        <v>58</v>
      </c>
      <c r="B60" s="6">
        <v>22491481</v>
      </c>
      <c r="C60" s="6">
        <v>18368051</v>
      </c>
      <c r="D60" s="23">
        <v>19962483</v>
      </c>
      <c r="E60" s="24">
        <v>22562082</v>
      </c>
      <c r="F60" s="6">
        <v>22255382</v>
      </c>
      <c r="G60" s="25">
        <v>22255382</v>
      </c>
      <c r="H60" s="26">
        <v>22255382</v>
      </c>
      <c r="I60" s="24">
        <v>23781830</v>
      </c>
      <c r="J60" s="6">
        <v>25074402</v>
      </c>
      <c r="K60" s="25">
        <v>26461797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0.5954144521806289</v>
      </c>
      <c r="C70" s="5">
        <f aca="true" t="shared" si="8" ref="C70:K70">IF(ISERROR(C71/C72),0,(C71/C72))</f>
        <v>0.8557997349115484</v>
      </c>
      <c r="D70" s="5">
        <f t="shared" si="8"/>
        <v>0.656875385224984</v>
      </c>
      <c r="E70" s="5">
        <f t="shared" si="8"/>
        <v>0.998044040322424</v>
      </c>
      <c r="F70" s="5">
        <f t="shared" si="8"/>
        <v>0.7022292884546705</v>
      </c>
      <c r="G70" s="5">
        <f t="shared" si="8"/>
        <v>0.7022292884546705</v>
      </c>
      <c r="H70" s="5">
        <f t="shared" si="8"/>
        <v>0</v>
      </c>
      <c r="I70" s="5">
        <f t="shared" si="8"/>
        <v>0.7317779006844612</v>
      </c>
      <c r="J70" s="5">
        <f t="shared" si="8"/>
        <v>0.7396949091571287</v>
      </c>
      <c r="K70" s="5">
        <f t="shared" si="8"/>
        <v>0.7399686634782272</v>
      </c>
    </row>
    <row r="71" spans="1:11" ht="12.75" hidden="1">
      <c r="A71" s="1" t="s">
        <v>111</v>
      </c>
      <c r="B71" s="1">
        <f>+B83</f>
        <v>11752194</v>
      </c>
      <c r="C71" s="1">
        <f aca="true" t="shared" si="9" ref="C71:K71">+C83</f>
        <v>18919454</v>
      </c>
      <c r="D71" s="1">
        <f t="shared" si="9"/>
        <v>17242500</v>
      </c>
      <c r="E71" s="1">
        <f t="shared" si="9"/>
        <v>23888748</v>
      </c>
      <c r="F71" s="1">
        <f t="shared" si="9"/>
        <v>17733925</v>
      </c>
      <c r="G71" s="1">
        <f t="shared" si="9"/>
        <v>17733925</v>
      </c>
      <c r="H71" s="1">
        <f t="shared" si="9"/>
        <v>40879745</v>
      </c>
      <c r="I71" s="1">
        <f t="shared" si="9"/>
        <v>18515402</v>
      </c>
      <c r="J71" s="1">
        <f t="shared" si="9"/>
        <v>19822285</v>
      </c>
      <c r="K71" s="1">
        <f t="shared" si="9"/>
        <v>21015648</v>
      </c>
    </row>
    <row r="72" spans="1:11" ht="12.75" hidden="1">
      <c r="A72" s="1" t="s">
        <v>112</v>
      </c>
      <c r="B72" s="1">
        <f>+B77</f>
        <v>19737838</v>
      </c>
      <c r="C72" s="1">
        <f aca="true" t="shared" si="10" ref="C72:K72">+C77</f>
        <v>22107338</v>
      </c>
      <c r="D72" s="1">
        <f t="shared" si="10"/>
        <v>26249271</v>
      </c>
      <c r="E72" s="1">
        <f t="shared" si="10"/>
        <v>23935565</v>
      </c>
      <c r="F72" s="1">
        <f t="shared" si="10"/>
        <v>25253753</v>
      </c>
      <c r="G72" s="1">
        <f t="shared" si="10"/>
        <v>25253753</v>
      </c>
      <c r="H72" s="1">
        <f t="shared" si="10"/>
        <v>0</v>
      </c>
      <c r="I72" s="1">
        <f t="shared" si="10"/>
        <v>25301942</v>
      </c>
      <c r="J72" s="1">
        <f t="shared" si="10"/>
        <v>26797920</v>
      </c>
      <c r="K72" s="1">
        <f t="shared" si="10"/>
        <v>28400727</v>
      </c>
    </row>
    <row r="73" spans="1:11" ht="12.75" hidden="1">
      <c r="A73" s="1" t="s">
        <v>113</v>
      </c>
      <c r="B73" s="1">
        <f>+B74</f>
        <v>-1520171.8333333337</v>
      </c>
      <c r="C73" s="1">
        <f aca="true" t="shared" si="11" ref="C73:K73">+(C78+C80+C81+C82)-(B78+B80+B81+B82)</f>
        <v>-1607346</v>
      </c>
      <c r="D73" s="1">
        <f t="shared" si="11"/>
        <v>675645</v>
      </c>
      <c r="E73" s="1">
        <f t="shared" si="11"/>
        <v>2435591</v>
      </c>
      <c r="F73" s="1">
        <f>+(F78+F80+F81+F82)-(D78+D80+D81+D82)</f>
        <v>2886903</v>
      </c>
      <c r="G73" s="1">
        <f>+(G78+G80+G81+G82)-(D78+D80+D81+D82)</f>
        <v>2886903</v>
      </c>
      <c r="H73" s="1">
        <f>+(H78+H80+H81+H82)-(D78+D80+D81+D82)</f>
        <v>11192691</v>
      </c>
      <c r="I73" s="1">
        <f>+(I78+I80+I81+I82)-(E78+E80+E81+E82)</f>
        <v>5057914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-1520171.8333333337</v>
      </c>
      <c r="C74" s="1">
        <f>+C73</f>
        <v>-1607346</v>
      </c>
      <c r="D74" s="1">
        <f aca="true" t="shared" si="12" ref="D74:K74">+D73</f>
        <v>675645</v>
      </c>
      <c r="E74" s="1">
        <f t="shared" si="12"/>
        <v>2435591</v>
      </c>
      <c r="F74" s="1">
        <f t="shared" si="12"/>
        <v>2886903</v>
      </c>
      <c r="G74" s="1">
        <f t="shared" si="12"/>
        <v>2886903</v>
      </c>
      <c r="H74" s="1">
        <f t="shared" si="12"/>
        <v>11192691</v>
      </c>
      <c r="I74" s="1">
        <f t="shared" si="12"/>
        <v>5057914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13222729.649583202</v>
      </c>
      <c r="C75" s="1">
        <f aca="true" t="shared" si="13" ref="C75:K75">+C84-(((C80+C81+C78)*C70)-C79)</f>
        <v>16982049.72602762</v>
      </c>
      <c r="D75" s="1">
        <f t="shared" si="13"/>
        <v>27828770.400905877</v>
      </c>
      <c r="E75" s="1">
        <f t="shared" si="13"/>
        <v>1866038.4570316598</v>
      </c>
      <c r="F75" s="1">
        <f t="shared" si="13"/>
        <v>1438953.0570125952</v>
      </c>
      <c r="G75" s="1">
        <f t="shared" si="13"/>
        <v>1438953.0570125952</v>
      </c>
      <c r="H75" s="1">
        <f t="shared" si="13"/>
        <v>51376625</v>
      </c>
      <c r="I75" s="1">
        <f t="shared" si="13"/>
        <v>15046644.238280367</v>
      </c>
      <c r="J75" s="1">
        <f t="shared" si="13"/>
        <v>11379033.150821406</v>
      </c>
      <c r="K75" s="1">
        <f t="shared" si="13"/>
        <v>10685497.993492702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19737838</v>
      </c>
      <c r="C77" s="3">
        <v>22107338</v>
      </c>
      <c r="D77" s="3">
        <v>26249271</v>
      </c>
      <c r="E77" s="3">
        <v>23935565</v>
      </c>
      <c r="F77" s="3">
        <v>25253753</v>
      </c>
      <c r="G77" s="3">
        <v>25253753</v>
      </c>
      <c r="H77" s="3">
        <v>0</v>
      </c>
      <c r="I77" s="3">
        <v>25301942</v>
      </c>
      <c r="J77" s="3">
        <v>26797920</v>
      </c>
      <c r="K77" s="3">
        <v>28400727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16734989</v>
      </c>
      <c r="C79" s="3">
        <v>20654716</v>
      </c>
      <c r="D79" s="3">
        <v>31091567</v>
      </c>
      <c r="E79" s="3">
        <v>9238142</v>
      </c>
      <c r="F79" s="3">
        <v>6938142</v>
      </c>
      <c r="G79" s="3">
        <v>6938142</v>
      </c>
      <c r="H79" s="3">
        <v>51360470</v>
      </c>
      <c r="I79" s="3">
        <v>24148919</v>
      </c>
      <c r="J79" s="3">
        <v>20579959</v>
      </c>
      <c r="K79" s="3">
        <v>19889835</v>
      </c>
    </row>
    <row r="80" spans="1:11" ht="12.75" hidden="1">
      <c r="A80" s="2" t="s">
        <v>67</v>
      </c>
      <c r="B80" s="3">
        <v>1738878</v>
      </c>
      <c r="C80" s="3">
        <v>1445036</v>
      </c>
      <c r="D80" s="3">
        <v>1349263</v>
      </c>
      <c r="E80" s="3">
        <v>6995102</v>
      </c>
      <c r="F80" s="3">
        <v>6995102</v>
      </c>
      <c r="G80" s="3">
        <v>6995102</v>
      </c>
      <c r="H80" s="3">
        <v>11746082</v>
      </c>
      <c r="I80" s="3">
        <v>11337039</v>
      </c>
      <c r="J80" s="3">
        <v>11337039</v>
      </c>
      <c r="K80" s="3">
        <v>11337039</v>
      </c>
    </row>
    <row r="81" spans="1:11" ht="12.75" hidden="1">
      <c r="A81" s="2" t="s">
        <v>68</v>
      </c>
      <c r="B81" s="3">
        <v>4159970</v>
      </c>
      <c r="C81" s="3">
        <v>2846466</v>
      </c>
      <c r="D81" s="3">
        <v>3617884</v>
      </c>
      <c r="E81" s="3">
        <v>407636</v>
      </c>
      <c r="F81" s="3">
        <v>858948</v>
      </c>
      <c r="G81" s="3">
        <v>858948</v>
      </c>
      <c r="H81" s="3">
        <v>4413756</v>
      </c>
      <c r="I81" s="3">
        <v>1123613</v>
      </c>
      <c r="J81" s="3">
        <v>1123613</v>
      </c>
      <c r="K81" s="3">
        <v>1123613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11752194</v>
      </c>
      <c r="C83" s="3">
        <v>18919454</v>
      </c>
      <c r="D83" s="3">
        <v>17242500</v>
      </c>
      <c r="E83" s="3">
        <v>23888748</v>
      </c>
      <c r="F83" s="3">
        <v>17733925</v>
      </c>
      <c r="G83" s="3">
        <v>17733925</v>
      </c>
      <c r="H83" s="3">
        <v>40879745</v>
      </c>
      <c r="I83" s="3">
        <v>18515402</v>
      </c>
      <c r="J83" s="3">
        <v>19822285</v>
      </c>
      <c r="K83" s="3">
        <v>21015648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16155</v>
      </c>
      <c r="F84" s="3">
        <v>16155</v>
      </c>
      <c r="G84" s="3">
        <v>16155</v>
      </c>
      <c r="H84" s="3">
        <v>16155</v>
      </c>
      <c r="I84" s="3">
        <v>16155</v>
      </c>
      <c r="J84" s="3">
        <v>16155</v>
      </c>
      <c r="K84" s="3">
        <v>16155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2287473</v>
      </c>
      <c r="C7" s="6">
        <v>1853638</v>
      </c>
      <c r="D7" s="23">
        <v>1466566</v>
      </c>
      <c r="E7" s="24">
        <v>2260000</v>
      </c>
      <c r="F7" s="6">
        <v>2260000</v>
      </c>
      <c r="G7" s="25">
        <v>2260000</v>
      </c>
      <c r="H7" s="26">
        <v>1087176</v>
      </c>
      <c r="I7" s="24">
        <v>3020000</v>
      </c>
      <c r="J7" s="6">
        <v>2800000</v>
      </c>
      <c r="K7" s="25">
        <v>2800000</v>
      </c>
    </row>
    <row r="8" spans="1:11" ht="13.5">
      <c r="A8" s="22" t="s">
        <v>20</v>
      </c>
      <c r="B8" s="6">
        <v>44176220</v>
      </c>
      <c r="C8" s="6">
        <v>46946032</v>
      </c>
      <c r="D8" s="23">
        <v>42856848</v>
      </c>
      <c r="E8" s="24">
        <v>44526584</v>
      </c>
      <c r="F8" s="6">
        <v>45217548</v>
      </c>
      <c r="G8" s="25">
        <v>45217548</v>
      </c>
      <c r="H8" s="26">
        <v>44792364</v>
      </c>
      <c r="I8" s="24">
        <v>51376000</v>
      </c>
      <c r="J8" s="6">
        <v>53928000</v>
      </c>
      <c r="K8" s="25">
        <v>56274000</v>
      </c>
    </row>
    <row r="9" spans="1:11" ht="13.5">
      <c r="A9" s="22" t="s">
        <v>21</v>
      </c>
      <c r="B9" s="6">
        <v>2240452</v>
      </c>
      <c r="C9" s="6">
        <v>2083644</v>
      </c>
      <c r="D9" s="23">
        <v>2269841</v>
      </c>
      <c r="E9" s="24">
        <v>9804511</v>
      </c>
      <c r="F9" s="6">
        <v>11622326</v>
      </c>
      <c r="G9" s="25">
        <v>11622326</v>
      </c>
      <c r="H9" s="26">
        <v>2301956</v>
      </c>
      <c r="I9" s="24">
        <v>12036251</v>
      </c>
      <c r="J9" s="6">
        <v>12503741</v>
      </c>
      <c r="K9" s="25">
        <v>12575206</v>
      </c>
    </row>
    <row r="10" spans="1:11" ht="25.5">
      <c r="A10" s="27" t="s">
        <v>104</v>
      </c>
      <c r="B10" s="28">
        <f>SUM(B5:B9)</f>
        <v>48704145</v>
      </c>
      <c r="C10" s="29">
        <f aca="true" t="shared" si="0" ref="C10:K10">SUM(C5:C9)</f>
        <v>50883314</v>
      </c>
      <c r="D10" s="30">
        <f t="shared" si="0"/>
        <v>46593255</v>
      </c>
      <c r="E10" s="28">
        <f t="shared" si="0"/>
        <v>56591095</v>
      </c>
      <c r="F10" s="29">
        <f t="shared" si="0"/>
        <v>59099874</v>
      </c>
      <c r="G10" s="31">
        <f t="shared" si="0"/>
        <v>59099874</v>
      </c>
      <c r="H10" s="32">
        <f t="shared" si="0"/>
        <v>48181496</v>
      </c>
      <c r="I10" s="28">
        <f t="shared" si="0"/>
        <v>66432251</v>
      </c>
      <c r="J10" s="29">
        <f t="shared" si="0"/>
        <v>69231741</v>
      </c>
      <c r="K10" s="31">
        <f t="shared" si="0"/>
        <v>71649206</v>
      </c>
    </row>
    <row r="11" spans="1:11" ht="13.5">
      <c r="A11" s="22" t="s">
        <v>22</v>
      </c>
      <c r="B11" s="6">
        <v>27325472</v>
      </c>
      <c r="C11" s="6">
        <v>27690875</v>
      </c>
      <c r="D11" s="23">
        <v>25908273</v>
      </c>
      <c r="E11" s="24">
        <v>35667749</v>
      </c>
      <c r="F11" s="6">
        <v>34996262</v>
      </c>
      <c r="G11" s="25">
        <v>34996262</v>
      </c>
      <c r="H11" s="26">
        <v>30523325</v>
      </c>
      <c r="I11" s="24">
        <v>38312422</v>
      </c>
      <c r="J11" s="6">
        <v>39890945</v>
      </c>
      <c r="K11" s="25">
        <v>42197828</v>
      </c>
    </row>
    <row r="12" spans="1:11" ht="13.5">
      <c r="A12" s="22" t="s">
        <v>23</v>
      </c>
      <c r="B12" s="6">
        <v>2582887</v>
      </c>
      <c r="C12" s="6">
        <v>2867734</v>
      </c>
      <c r="D12" s="23">
        <v>2829018</v>
      </c>
      <c r="E12" s="24">
        <v>3133573</v>
      </c>
      <c r="F12" s="6">
        <v>2860573</v>
      </c>
      <c r="G12" s="25">
        <v>2860573</v>
      </c>
      <c r="H12" s="26">
        <v>2969987</v>
      </c>
      <c r="I12" s="24">
        <v>3109720</v>
      </c>
      <c r="J12" s="6">
        <v>3308742</v>
      </c>
      <c r="K12" s="25">
        <v>3523811</v>
      </c>
    </row>
    <row r="13" spans="1:11" ht="13.5">
      <c r="A13" s="22" t="s">
        <v>105</v>
      </c>
      <c r="B13" s="6">
        <v>2053716</v>
      </c>
      <c r="C13" s="6">
        <v>2073859</v>
      </c>
      <c r="D13" s="23">
        <v>1976418</v>
      </c>
      <c r="E13" s="24">
        <v>2266600</v>
      </c>
      <c r="F13" s="6">
        <v>2266600</v>
      </c>
      <c r="G13" s="25">
        <v>2266600</v>
      </c>
      <c r="H13" s="26">
        <v>1733588</v>
      </c>
      <c r="I13" s="24">
        <v>1373400</v>
      </c>
      <c r="J13" s="6">
        <v>1373400</v>
      </c>
      <c r="K13" s="25">
        <v>1373400</v>
      </c>
    </row>
    <row r="14" spans="1:11" ht="13.5">
      <c r="A14" s="22" t="s">
        <v>24</v>
      </c>
      <c r="B14" s="6">
        <v>1610733</v>
      </c>
      <c r="C14" s="6">
        <v>1666560</v>
      </c>
      <c r="D14" s="23">
        <v>1699425</v>
      </c>
      <c r="E14" s="24">
        <v>377662</v>
      </c>
      <c r="F14" s="6">
        <v>191400</v>
      </c>
      <c r="G14" s="25">
        <v>191400</v>
      </c>
      <c r="H14" s="26">
        <v>1620373</v>
      </c>
      <c r="I14" s="24">
        <v>100255</v>
      </c>
      <c r="J14" s="6">
        <v>86133</v>
      </c>
      <c r="K14" s="25">
        <v>94059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805136</v>
      </c>
      <c r="G15" s="25">
        <v>805136</v>
      </c>
      <c r="H15" s="26">
        <v>0</v>
      </c>
      <c r="I15" s="24">
        <v>558363</v>
      </c>
      <c r="J15" s="6">
        <v>588515</v>
      </c>
      <c r="K15" s="25">
        <v>620884</v>
      </c>
    </row>
    <row r="16" spans="1:11" ht="13.5">
      <c r="A16" s="33" t="s">
        <v>26</v>
      </c>
      <c r="B16" s="6">
        <v>7479567</v>
      </c>
      <c r="C16" s="6">
        <v>706591</v>
      </c>
      <c r="D16" s="23">
        <v>1013582</v>
      </c>
      <c r="E16" s="24">
        <v>120000</v>
      </c>
      <c r="F16" s="6">
        <v>133000</v>
      </c>
      <c r="G16" s="25">
        <v>133000</v>
      </c>
      <c r="H16" s="26">
        <v>842951</v>
      </c>
      <c r="I16" s="24">
        <v>120000</v>
      </c>
      <c r="J16" s="6">
        <v>120000</v>
      </c>
      <c r="K16" s="25">
        <v>120000</v>
      </c>
    </row>
    <row r="17" spans="1:11" ht="13.5">
      <c r="A17" s="22" t="s">
        <v>27</v>
      </c>
      <c r="B17" s="6">
        <v>17408522</v>
      </c>
      <c r="C17" s="6">
        <v>24261659</v>
      </c>
      <c r="D17" s="23">
        <v>36491068</v>
      </c>
      <c r="E17" s="24">
        <v>24019527</v>
      </c>
      <c r="F17" s="6">
        <v>26414631</v>
      </c>
      <c r="G17" s="25">
        <v>26414631</v>
      </c>
      <c r="H17" s="26">
        <v>8529929</v>
      </c>
      <c r="I17" s="24">
        <v>26473488</v>
      </c>
      <c r="J17" s="6">
        <v>26966303</v>
      </c>
      <c r="K17" s="25">
        <v>28080382</v>
      </c>
    </row>
    <row r="18" spans="1:11" ht="13.5">
      <c r="A18" s="34" t="s">
        <v>28</v>
      </c>
      <c r="B18" s="35">
        <f>SUM(B11:B17)</f>
        <v>58460897</v>
      </c>
      <c r="C18" s="36">
        <f aca="true" t="shared" si="1" ref="C18:K18">SUM(C11:C17)</f>
        <v>59267278</v>
      </c>
      <c r="D18" s="37">
        <f t="shared" si="1"/>
        <v>69917784</v>
      </c>
      <c r="E18" s="35">
        <f t="shared" si="1"/>
        <v>65585111</v>
      </c>
      <c r="F18" s="36">
        <f t="shared" si="1"/>
        <v>67667602</v>
      </c>
      <c r="G18" s="38">
        <f t="shared" si="1"/>
        <v>67667602</v>
      </c>
      <c r="H18" s="39">
        <f t="shared" si="1"/>
        <v>46220153</v>
      </c>
      <c r="I18" s="35">
        <f t="shared" si="1"/>
        <v>70047648</v>
      </c>
      <c r="J18" s="36">
        <f t="shared" si="1"/>
        <v>72334038</v>
      </c>
      <c r="K18" s="38">
        <f t="shared" si="1"/>
        <v>76010364</v>
      </c>
    </row>
    <row r="19" spans="1:11" ht="13.5">
      <c r="A19" s="34" t="s">
        <v>29</v>
      </c>
      <c r="B19" s="40">
        <f>+B10-B18</f>
        <v>-9756752</v>
      </c>
      <c r="C19" s="41">
        <f aca="true" t="shared" si="2" ref="C19:K19">+C10-C18</f>
        <v>-8383964</v>
      </c>
      <c r="D19" s="42">
        <f t="shared" si="2"/>
        <v>-23324529</v>
      </c>
      <c r="E19" s="40">
        <f t="shared" si="2"/>
        <v>-8994016</v>
      </c>
      <c r="F19" s="41">
        <f t="shared" si="2"/>
        <v>-8567728</v>
      </c>
      <c r="G19" s="43">
        <f t="shared" si="2"/>
        <v>-8567728</v>
      </c>
      <c r="H19" s="44">
        <f t="shared" si="2"/>
        <v>1961343</v>
      </c>
      <c r="I19" s="40">
        <f t="shared" si="2"/>
        <v>-3615397</v>
      </c>
      <c r="J19" s="41">
        <f t="shared" si="2"/>
        <v>-3102297</v>
      </c>
      <c r="K19" s="43">
        <f t="shared" si="2"/>
        <v>-4361158</v>
      </c>
    </row>
    <row r="20" spans="1:11" ht="13.5">
      <c r="A20" s="22" t="s">
        <v>30</v>
      </c>
      <c r="B20" s="24">
        <v>1084093</v>
      </c>
      <c r="C20" s="6">
        <v>323725</v>
      </c>
      <c r="D20" s="23">
        <v>195782</v>
      </c>
      <c r="E20" s="24">
        <v>0</v>
      </c>
      <c r="F20" s="6">
        <v>0</v>
      </c>
      <c r="G20" s="25">
        <v>0</v>
      </c>
      <c r="H20" s="26">
        <v>1250274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-8672659</v>
      </c>
      <c r="C22" s="52">
        <f aca="true" t="shared" si="3" ref="C22:K22">SUM(C19:C21)</f>
        <v>-8060239</v>
      </c>
      <c r="D22" s="53">
        <f t="shared" si="3"/>
        <v>-23128747</v>
      </c>
      <c r="E22" s="51">
        <f t="shared" si="3"/>
        <v>-8994016</v>
      </c>
      <c r="F22" s="52">
        <f t="shared" si="3"/>
        <v>-8567728</v>
      </c>
      <c r="G22" s="54">
        <f t="shared" si="3"/>
        <v>-8567728</v>
      </c>
      <c r="H22" s="55">
        <f t="shared" si="3"/>
        <v>3211617</v>
      </c>
      <c r="I22" s="51">
        <f t="shared" si="3"/>
        <v>-3615397</v>
      </c>
      <c r="J22" s="52">
        <f t="shared" si="3"/>
        <v>-3102297</v>
      </c>
      <c r="K22" s="54">
        <f t="shared" si="3"/>
        <v>-4361158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-8672659</v>
      </c>
      <c r="C24" s="41">
        <f aca="true" t="shared" si="4" ref="C24:K24">SUM(C22:C23)</f>
        <v>-8060239</v>
      </c>
      <c r="D24" s="42">
        <f t="shared" si="4"/>
        <v>-23128747</v>
      </c>
      <c r="E24" s="40">
        <f t="shared" si="4"/>
        <v>-8994016</v>
      </c>
      <c r="F24" s="41">
        <f t="shared" si="4"/>
        <v>-8567728</v>
      </c>
      <c r="G24" s="43">
        <f t="shared" si="4"/>
        <v>-8567728</v>
      </c>
      <c r="H24" s="44">
        <f t="shared" si="4"/>
        <v>3211617</v>
      </c>
      <c r="I24" s="40">
        <f t="shared" si="4"/>
        <v>-3615397</v>
      </c>
      <c r="J24" s="41">
        <f t="shared" si="4"/>
        <v>-3102297</v>
      </c>
      <c r="K24" s="43">
        <f t="shared" si="4"/>
        <v>-4361158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1668005</v>
      </c>
      <c r="C27" s="7">
        <v>292845</v>
      </c>
      <c r="D27" s="64">
        <v>284356</v>
      </c>
      <c r="E27" s="65">
        <v>110000</v>
      </c>
      <c r="F27" s="7">
        <v>536000</v>
      </c>
      <c r="G27" s="66">
        <v>536000</v>
      </c>
      <c r="H27" s="67">
        <v>116435</v>
      </c>
      <c r="I27" s="65">
        <v>2820140</v>
      </c>
      <c r="J27" s="7">
        <v>0</v>
      </c>
      <c r="K27" s="66">
        <v>0</v>
      </c>
    </row>
    <row r="28" spans="1:11" ht="13.5">
      <c r="A28" s="68" t="s">
        <v>30</v>
      </c>
      <c r="B28" s="6">
        <v>979557</v>
      </c>
      <c r="C28" s="6">
        <v>153286</v>
      </c>
      <c r="D28" s="23">
        <v>195782</v>
      </c>
      <c r="E28" s="24">
        <v>0</v>
      </c>
      <c r="F28" s="6">
        <v>385000</v>
      </c>
      <c r="G28" s="25">
        <v>385000</v>
      </c>
      <c r="H28" s="26">
        <v>26418</v>
      </c>
      <c r="I28" s="24">
        <v>0</v>
      </c>
      <c r="J28" s="6">
        <v>0</v>
      </c>
      <c r="K28" s="25">
        <v>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688448</v>
      </c>
      <c r="C31" s="6">
        <v>139559</v>
      </c>
      <c r="D31" s="23">
        <v>88574</v>
      </c>
      <c r="E31" s="24">
        <v>110000</v>
      </c>
      <c r="F31" s="6">
        <v>151000</v>
      </c>
      <c r="G31" s="25">
        <v>151000</v>
      </c>
      <c r="H31" s="26">
        <v>90017</v>
      </c>
      <c r="I31" s="24">
        <v>2820140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1668005</v>
      </c>
      <c r="C32" s="7">
        <f aca="true" t="shared" si="5" ref="C32:K32">SUM(C28:C31)</f>
        <v>292845</v>
      </c>
      <c r="D32" s="64">
        <f t="shared" si="5"/>
        <v>284356</v>
      </c>
      <c r="E32" s="65">
        <f t="shared" si="5"/>
        <v>110000</v>
      </c>
      <c r="F32" s="7">
        <f t="shared" si="5"/>
        <v>536000</v>
      </c>
      <c r="G32" s="66">
        <f t="shared" si="5"/>
        <v>536000</v>
      </c>
      <c r="H32" s="67">
        <f t="shared" si="5"/>
        <v>116435</v>
      </c>
      <c r="I32" s="65">
        <f t="shared" si="5"/>
        <v>2820140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34275589</v>
      </c>
      <c r="C35" s="6">
        <v>38014011</v>
      </c>
      <c r="D35" s="23">
        <v>10837977</v>
      </c>
      <c r="E35" s="24">
        <v>17066916</v>
      </c>
      <c r="F35" s="6">
        <v>17067205</v>
      </c>
      <c r="G35" s="25">
        <v>17067205</v>
      </c>
      <c r="H35" s="26">
        <v>13704533</v>
      </c>
      <c r="I35" s="24">
        <v>11281958</v>
      </c>
      <c r="J35" s="6">
        <v>9769981</v>
      </c>
      <c r="K35" s="25">
        <v>5916301</v>
      </c>
    </row>
    <row r="36" spans="1:11" ht="13.5">
      <c r="A36" s="22" t="s">
        <v>39</v>
      </c>
      <c r="B36" s="6">
        <v>11578274</v>
      </c>
      <c r="C36" s="6">
        <v>9773036</v>
      </c>
      <c r="D36" s="23">
        <v>8064726</v>
      </c>
      <c r="E36" s="24">
        <v>4700066</v>
      </c>
      <c r="F36" s="6">
        <v>9297115</v>
      </c>
      <c r="G36" s="25">
        <v>9297115</v>
      </c>
      <c r="H36" s="26">
        <v>6448761</v>
      </c>
      <c r="I36" s="24">
        <v>10278870</v>
      </c>
      <c r="J36" s="6">
        <v>8905470</v>
      </c>
      <c r="K36" s="25">
        <v>7532070</v>
      </c>
    </row>
    <row r="37" spans="1:11" ht="13.5">
      <c r="A37" s="22" t="s">
        <v>40</v>
      </c>
      <c r="B37" s="6">
        <v>6505815</v>
      </c>
      <c r="C37" s="6">
        <v>16805892</v>
      </c>
      <c r="D37" s="23">
        <v>12383994</v>
      </c>
      <c r="E37" s="24">
        <v>3953046</v>
      </c>
      <c r="F37" s="6">
        <v>3953045</v>
      </c>
      <c r="G37" s="25">
        <v>3953045</v>
      </c>
      <c r="H37" s="26">
        <v>9205027</v>
      </c>
      <c r="I37" s="24">
        <v>4082074</v>
      </c>
      <c r="J37" s="6">
        <v>4296799</v>
      </c>
      <c r="K37" s="25">
        <v>3378689</v>
      </c>
    </row>
    <row r="38" spans="1:11" ht="13.5">
      <c r="A38" s="22" t="s">
        <v>41</v>
      </c>
      <c r="B38" s="6">
        <v>18596378</v>
      </c>
      <c r="C38" s="6">
        <v>18330888</v>
      </c>
      <c r="D38" s="23">
        <v>16997189</v>
      </c>
      <c r="E38" s="24">
        <v>21671613</v>
      </c>
      <c r="F38" s="6">
        <v>20009784</v>
      </c>
      <c r="G38" s="25">
        <v>20009784</v>
      </c>
      <c r="H38" s="26">
        <v>16325440</v>
      </c>
      <c r="I38" s="24">
        <v>19157645</v>
      </c>
      <c r="J38" s="6">
        <v>19159840</v>
      </c>
      <c r="K38" s="25">
        <v>19212028</v>
      </c>
    </row>
    <row r="39" spans="1:11" ht="13.5">
      <c r="A39" s="22" t="s">
        <v>42</v>
      </c>
      <c r="B39" s="6">
        <v>20751670</v>
      </c>
      <c r="C39" s="6">
        <v>12650267</v>
      </c>
      <c r="D39" s="23">
        <v>-10478480</v>
      </c>
      <c r="E39" s="24">
        <v>-3857677</v>
      </c>
      <c r="F39" s="6">
        <v>2401491</v>
      </c>
      <c r="G39" s="25">
        <v>2401491</v>
      </c>
      <c r="H39" s="26">
        <v>-5377173</v>
      </c>
      <c r="I39" s="24">
        <v>-1678891</v>
      </c>
      <c r="J39" s="6">
        <v>-4781188</v>
      </c>
      <c r="K39" s="25">
        <v>-9142346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-19713191</v>
      </c>
      <c r="C42" s="6">
        <v>-8535311</v>
      </c>
      <c r="D42" s="23">
        <v>-10336488</v>
      </c>
      <c r="E42" s="24">
        <v>7984752</v>
      </c>
      <c r="F42" s="6">
        <v>8411031</v>
      </c>
      <c r="G42" s="25">
        <v>8411031</v>
      </c>
      <c r="H42" s="26">
        <v>3481981</v>
      </c>
      <c r="I42" s="24">
        <v>-3010021</v>
      </c>
      <c r="J42" s="6">
        <v>-1531176</v>
      </c>
      <c r="K42" s="25">
        <v>-3873454</v>
      </c>
    </row>
    <row r="43" spans="1:11" ht="13.5">
      <c r="A43" s="22" t="s">
        <v>45</v>
      </c>
      <c r="B43" s="6">
        <v>-2186619</v>
      </c>
      <c r="C43" s="6">
        <v>-237627</v>
      </c>
      <c r="D43" s="23">
        <v>-284356</v>
      </c>
      <c r="E43" s="24">
        <v>-110004</v>
      </c>
      <c r="F43" s="6">
        <v>-536001</v>
      </c>
      <c r="G43" s="25">
        <v>-536001</v>
      </c>
      <c r="H43" s="26">
        <v>-102558</v>
      </c>
      <c r="I43" s="24">
        <v>-2820140</v>
      </c>
      <c r="J43" s="6">
        <v>0</v>
      </c>
      <c r="K43" s="25">
        <v>0</v>
      </c>
    </row>
    <row r="44" spans="1:11" ht="13.5">
      <c r="A44" s="22" t="s">
        <v>46</v>
      </c>
      <c r="B44" s="6">
        <v>231128</v>
      </c>
      <c r="C44" s="6">
        <v>-83991</v>
      </c>
      <c r="D44" s="23">
        <v>-127193</v>
      </c>
      <c r="E44" s="24">
        <v>-37068</v>
      </c>
      <c r="F44" s="6">
        <v>-37070</v>
      </c>
      <c r="G44" s="25">
        <v>-37070</v>
      </c>
      <c r="H44" s="26">
        <v>-138186</v>
      </c>
      <c r="I44" s="24">
        <v>-14236</v>
      </c>
      <c r="J44" s="6">
        <v>0</v>
      </c>
      <c r="K44" s="25">
        <v>0</v>
      </c>
    </row>
    <row r="45" spans="1:11" ht="13.5">
      <c r="A45" s="34" t="s">
        <v>47</v>
      </c>
      <c r="B45" s="7">
        <v>27833079</v>
      </c>
      <c r="C45" s="7">
        <v>18976150</v>
      </c>
      <c r="D45" s="64">
        <v>8228114</v>
      </c>
      <c r="E45" s="65">
        <v>16486075</v>
      </c>
      <c r="F45" s="7">
        <v>16486355</v>
      </c>
      <c r="G45" s="66">
        <v>16486355</v>
      </c>
      <c r="H45" s="67">
        <v>11469351</v>
      </c>
      <c r="I45" s="65">
        <v>10641958</v>
      </c>
      <c r="J45" s="7">
        <v>9110782</v>
      </c>
      <c r="K45" s="66">
        <v>5237328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27834224</v>
      </c>
      <c r="C48" s="6">
        <v>18977296</v>
      </c>
      <c r="D48" s="23">
        <v>8229260</v>
      </c>
      <c r="E48" s="24">
        <v>16486066</v>
      </c>
      <c r="F48" s="6">
        <v>16486355</v>
      </c>
      <c r="G48" s="25">
        <v>16486355</v>
      </c>
      <c r="H48" s="26">
        <v>11469350</v>
      </c>
      <c r="I48" s="24">
        <v>10641958</v>
      </c>
      <c r="J48" s="6">
        <v>9110781</v>
      </c>
      <c r="K48" s="25">
        <v>5237325</v>
      </c>
    </row>
    <row r="49" spans="1:11" ht="13.5">
      <c r="A49" s="22" t="s">
        <v>50</v>
      </c>
      <c r="B49" s="6">
        <f>+B75</f>
        <v>967210.9446174256</v>
      </c>
      <c r="C49" s="6">
        <f aca="true" t="shared" si="6" ref="C49:K49">+C75</f>
        <v>-35145517.85064074</v>
      </c>
      <c r="D49" s="23">
        <f t="shared" si="6"/>
        <v>8498807.013057742</v>
      </c>
      <c r="E49" s="24">
        <f t="shared" si="6"/>
        <v>1388885.9621122358</v>
      </c>
      <c r="F49" s="6">
        <f t="shared" si="6"/>
        <v>1383504.0911475036</v>
      </c>
      <c r="G49" s="25">
        <f t="shared" si="6"/>
        <v>1383504.0911475036</v>
      </c>
      <c r="H49" s="26">
        <f t="shared" si="6"/>
        <v>4711988.887511751</v>
      </c>
      <c r="I49" s="24">
        <f t="shared" si="6"/>
        <v>1303571.2085296328</v>
      </c>
      <c r="J49" s="6">
        <f t="shared" si="6"/>
        <v>1359667.4415738457</v>
      </c>
      <c r="K49" s="25">
        <f t="shared" si="6"/>
        <v>273576.3099876058</v>
      </c>
    </row>
    <row r="50" spans="1:11" ht="13.5">
      <c r="A50" s="34" t="s">
        <v>51</v>
      </c>
      <c r="B50" s="7">
        <f>+B48-B49</f>
        <v>26867013.055382576</v>
      </c>
      <c r="C50" s="7">
        <f aca="true" t="shared" si="7" ref="C50:K50">+C48-C49</f>
        <v>54122813.85064074</v>
      </c>
      <c r="D50" s="64">
        <f t="shared" si="7"/>
        <v>-269547.01305774227</v>
      </c>
      <c r="E50" s="65">
        <f t="shared" si="7"/>
        <v>15097180.037887763</v>
      </c>
      <c r="F50" s="7">
        <f t="shared" si="7"/>
        <v>15102850.908852497</v>
      </c>
      <c r="G50" s="66">
        <f t="shared" si="7"/>
        <v>15102850.908852497</v>
      </c>
      <c r="H50" s="67">
        <f t="shared" si="7"/>
        <v>6757361.112488249</v>
      </c>
      <c r="I50" s="65">
        <f t="shared" si="7"/>
        <v>9338386.791470367</v>
      </c>
      <c r="J50" s="7">
        <f t="shared" si="7"/>
        <v>7751113.558426155</v>
      </c>
      <c r="K50" s="66">
        <f t="shared" si="7"/>
        <v>4963748.690012394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9718889</v>
      </c>
      <c r="C53" s="6">
        <v>8063580</v>
      </c>
      <c r="D53" s="23">
        <v>4700065</v>
      </c>
      <c r="E53" s="24">
        <v>4700067</v>
      </c>
      <c r="F53" s="6">
        <v>9297116</v>
      </c>
      <c r="G53" s="25">
        <v>9297116</v>
      </c>
      <c r="H53" s="26">
        <v>6448761</v>
      </c>
      <c r="I53" s="24">
        <v>10278870</v>
      </c>
      <c r="J53" s="6">
        <v>8904670</v>
      </c>
      <c r="K53" s="25">
        <v>7530470</v>
      </c>
    </row>
    <row r="54" spans="1:11" ht="13.5">
      <c r="A54" s="22" t="s">
        <v>105</v>
      </c>
      <c r="B54" s="6">
        <v>2053716</v>
      </c>
      <c r="C54" s="6">
        <v>2073859</v>
      </c>
      <c r="D54" s="23">
        <v>1976418</v>
      </c>
      <c r="E54" s="24">
        <v>2266600</v>
      </c>
      <c r="F54" s="6">
        <v>2266600</v>
      </c>
      <c r="G54" s="25">
        <v>2266600</v>
      </c>
      <c r="H54" s="26">
        <v>1733588</v>
      </c>
      <c r="I54" s="24">
        <v>1373400</v>
      </c>
      <c r="J54" s="6">
        <v>1373400</v>
      </c>
      <c r="K54" s="25">
        <v>1373400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640823</v>
      </c>
      <c r="C56" s="6">
        <v>0</v>
      </c>
      <c r="D56" s="23">
        <v>0</v>
      </c>
      <c r="E56" s="24">
        <v>471126</v>
      </c>
      <c r="F56" s="6">
        <v>540276</v>
      </c>
      <c r="G56" s="25">
        <v>540276</v>
      </c>
      <c r="H56" s="26">
        <v>0</v>
      </c>
      <c r="I56" s="24">
        <v>595134</v>
      </c>
      <c r="J56" s="6">
        <v>627269</v>
      </c>
      <c r="K56" s="25">
        <v>661767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0.3535331263512898</v>
      </c>
      <c r="C70" s="5">
        <f aca="true" t="shared" si="8" ref="C70:K70">IF(ISERROR(C71/C72),0,(C71/C72))</f>
        <v>2.5411829013060205</v>
      </c>
      <c r="D70" s="5">
        <f t="shared" si="8"/>
        <v>0.0894265281136432</v>
      </c>
      <c r="E70" s="5">
        <f t="shared" si="8"/>
        <v>0.9407575757730293</v>
      </c>
      <c r="F70" s="5">
        <f t="shared" si="8"/>
        <v>0.9500230848799113</v>
      </c>
      <c r="G70" s="5">
        <f t="shared" si="8"/>
        <v>0.9500230848799113</v>
      </c>
      <c r="H70" s="5">
        <f t="shared" si="8"/>
        <v>0.3282447622804259</v>
      </c>
      <c r="I70" s="5">
        <f t="shared" si="8"/>
        <v>0.9901012366724489</v>
      </c>
      <c r="J70" s="5">
        <f t="shared" si="8"/>
        <v>0.9936658956707437</v>
      </c>
      <c r="K70" s="5">
        <f t="shared" si="8"/>
        <v>0.9936561675411123</v>
      </c>
    </row>
    <row r="71" spans="1:11" ht="12.75" hidden="1">
      <c r="A71" s="1" t="s">
        <v>111</v>
      </c>
      <c r="B71" s="1">
        <f>+B83</f>
        <v>792074</v>
      </c>
      <c r="C71" s="1">
        <f aca="true" t="shared" si="9" ref="C71:K71">+C83</f>
        <v>5216154</v>
      </c>
      <c r="D71" s="1">
        <f t="shared" si="9"/>
        <v>202984</v>
      </c>
      <c r="E71" s="1">
        <f t="shared" si="9"/>
        <v>9223668</v>
      </c>
      <c r="F71" s="1">
        <f t="shared" si="9"/>
        <v>11041478</v>
      </c>
      <c r="G71" s="1">
        <f t="shared" si="9"/>
        <v>11041478</v>
      </c>
      <c r="H71" s="1">
        <f t="shared" si="9"/>
        <v>755605</v>
      </c>
      <c r="I71" s="1">
        <f t="shared" si="9"/>
        <v>11917107</v>
      </c>
      <c r="J71" s="1">
        <f t="shared" si="9"/>
        <v>12424541</v>
      </c>
      <c r="K71" s="1">
        <f t="shared" si="9"/>
        <v>12495431</v>
      </c>
    </row>
    <row r="72" spans="1:11" ht="12.75" hidden="1">
      <c r="A72" s="1" t="s">
        <v>112</v>
      </c>
      <c r="B72" s="1">
        <f>+B77</f>
        <v>2240452</v>
      </c>
      <c r="C72" s="1">
        <f aca="true" t="shared" si="10" ref="C72:K72">+C77</f>
        <v>2052648</v>
      </c>
      <c r="D72" s="1">
        <f t="shared" si="10"/>
        <v>2269841</v>
      </c>
      <c r="E72" s="1">
        <f t="shared" si="10"/>
        <v>9804511</v>
      </c>
      <c r="F72" s="1">
        <f t="shared" si="10"/>
        <v>11622326</v>
      </c>
      <c r="G72" s="1">
        <f t="shared" si="10"/>
        <v>11622326</v>
      </c>
      <c r="H72" s="1">
        <f t="shared" si="10"/>
        <v>2301956</v>
      </c>
      <c r="I72" s="1">
        <f t="shared" si="10"/>
        <v>12036251</v>
      </c>
      <c r="J72" s="1">
        <f t="shared" si="10"/>
        <v>12503741</v>
      </c>
      <c r="K72" s="1">
        <f t="shared" si="10"/>
        <v>12575206</v>
      </c>
    </row>
    <row r="73" spans="1:11" ht="12.75" hidden="1">
      <c r="A73" s="1" t="s">
        <v>113</v>
      </c>
      <c r="B73" s="1">
        <f>+B74</f>
        <v>5358294.500000001</v>
      </c>
      <c r="C73" s="1">
        <f aca="true" t="shared" si="11" ref="C73:K73">+(C78+C80+C81+C82)-(B78+B80+B81+B82)</f>
        <v>12595350</v>
      </c>
      <c r="D73" s="1">
        <f t="shared" si="11"/>
        <v>-16427998</v>
      </c>
      <c r="E73" s="1">
        <f t="shared" si="11"/>
        <v>-2029013</v>
      </c>
      <c r="F73" s="1">
        <f>+(F78+F80+F81+F82)-(D78+D80+D81+D82)</f>
        <v>-2029013</v>
      </c>
      <c r="G73" s="1">
        <f>+(G78+G80+G81+G82)-(D78+D80+D81+D82)</f>
        <v>-2029013</v>
      </c>
      <c r="H73" s="1">
        <f>+(H78+H80+H81+H82)-(D78+D80+D81+D82)</f>
        <v>-374680</v>
      </c>
      <c r="I73" s="1">
        <f>+(I78+I80+I81+I82)-(E78+E80+E81+E82)</f>
        <v>59150</v>
      </c>
      <c r="J73" s="1">
        <f t="shared" si="11"/>
        <v>19200</v>
      </c>
      <c r="K73" s="1">
        <f t="shared" si="11"/>
        <v>19776</v>
      </c>
    </row>
    <row r="74" spans="1:11" ht="12.75" hidden="1">
      <c r="A74" s="1" t="s">
        <v>114</v>
      </c>
      <c r="B74" s="1">
        <f>+TREND(C74:E74)</f>
        <v>5358294.500000001</v>
      </c>
      <c r="C74" s="1">
        <f>+C73</f>
        <v>12595350</v>
      </c>
      <c r="D74" s="1">
        <f aca="true" t="shared" si="12" ref="D74:K74">+D73</f>
        <v>-16427998</v>
      </c>
      <c r="E74" s="1">
        <f t="shared" si="12"/>
        <v>-2029013</v>
      </c>
      <c r="F74" s="1">
        <f t="shared" si="12"/>
        <v>-2029013</v>
      </c>
      <c r="G74" s="1">
        <f t="shared" si="12"/>
        <v>-2029013</v>
      </c>
      <c r="H74" s="1">
        <f t="shared" si="12"/>
        <v>-374680</v>
      </c>
      <c r="I74" s="1">
        <f t="shared" si="12"/>
        <v>59150</v>
      </c>
      <c r="J74" s="1">
        <f t="shared" si="12"/>
        <v>19200</v>
      </c>
      <c r="K74" s="1">
        <f t="shared" si="12"/>
        <v>19776</v>
      </c>
    </row>
    <row r="75" spans="1:11" ht="12.75" hidden="1">
      <c r="A75" s="1" t="s">
        <v>115</v>
      </c>
      <c r="B75" s="1">
        <f>+B84-(((B80+B81+B78)*B70)-B79)</f>
        <v>967210.9446174256</v>
      </c>
      <c r="C75" s="1">
        <f aca="true" t="shared" si="13" ref="C75:K75">+C84-(((C80+C81+C78)*C70)-C79)</f>
        <v>-35145517.85064074</v>
      </c>
      <c r="D75" s="1">
        <f t="shared" si="13"/>
        <v>8498807.013057742</v>
      </c>
      <c r="E75" s="1">
        <f t="shared" si="13"/>
        <v>1388885.9621122358</v>
      </c>
      <c r="F75" s="1">
        <f t="shared" si="13"/>
        <v>1383504.0911475036</v>
      </c>
      <c r="G75" s="1">
        <f t="shared" si="13"/>
        <v>1383504.0911475036</v>
      </c>
      <c r="H75" s="1">
        <f t="shared" si="13"/>
        <v>4711988.887511751</v>
      </c>
      <c r="I75" s="1">
        <f t="shared" si="13"/>
        <v>1303571.2085296328</v>
      </c>
      <c r="J75" s="1">
        <f t="shared" si="13"/>
        <v>1359667.4415738457</v>
      </c>
      <c r="K75" s="1">
        <f t="shared" si="13"/>
        <v>273576.3099876058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2240452</v>
      </c>
      <c r="C77" s="3">
        <v>2052648</v>
      </c>
      <c r="D77" s="3">
        <v>2269841</v>
      </c>
      <c r="E77" s="3">
        <v>9804511</v>
      </c>
      <c r="F77" s="3">
        <v>11622326</v>
      </c>
      <c r="G77" s="3">
        <v>11622326</v>
      </c>
      <c r="H77" s="3">
        <v>2301956</v>
      </c>
      <c r="I77" s="3">
        <v>12036251</v>
      </c>
      <c r="J77" s="3">
        <v>12503741</v>
      </c>
      <c r="K77" s="3">
        <v>12575206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3244852</v>
      </c>
      <c r="C79" s="3">
        <v>13233169</v>
      </c>
      <c r="D79" s="3">
        <v>8732198</v>
      </c>
      <c r="E79" s="3">
        <v>1935325</v>
      </c>
      <c r="F79" s="3">
        <v>1935325</v>
      </c>
      <c r="G79" s="3">
        <v>1935325</v>
      </c>
      <c r="H79" s="3">
        <v>5445676</v>
      </c>
      <c r="I79" s="3">
        <v>1937236</v>
      </c>
      <c r="J79" s="3">
        <v>2014692</v>
      </c>
      <c r="K79" s="3">
        <v>948245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6442511</v>
      </c>
      <c r="C81" s="3">
        <v>19037861</v>
      </c>
      <c r="D81" s="3">
        <v>2609863</v>
      </c>
      <c r="E81" s="3">
        <v>580850</v>
      </c>
      <c r="F81" s="3">
        <v>580850</v>
      </c>
      <c r="G81" s="3">
        <v>580850</v>
      </c>
      <c r="H81" s="3">
        <v>2235183</v>
      </c>
      <c r="I81" s="3">
        <v>640000</v>
      </c>
      <c r="J81" s="3">
        <v>659200</v>
      </c>
      <c r="K81" s="3">
        <v>678976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792074</v>
      </c>
      <c r="C83" s="3">
        <v>5216154</v>
      </c>
      <c r="D83" s="3">
        <v>202984</v>
      </c>
      <c r="E83" s="3">
        <v>9223668</v>
      </c>
      <c r="F83" s="3">
        <v>11041478</v>
      </c>
      <c r="G83" s="3">
        <v>11041478</v>
      </c>
      <c r="H83" s="3">
        <v>755605</v>
      </c>
      <c r="I83" s="3">
        <v>11917107</v>
      </c>
      <c r="J83" s="3">
        <v>12424541</v>
      </c>
      <c r="K83" s="3">
        <v>12495431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6002212</v>
      </c>
      <c r="C5" s="6">
        <v>9435379</v>
      </c>
      <c r="D5" s="23">
        <v>5342908</v>
      </c>
      <c r="E5" s="24">
        <v>10882140</v>
      </c>
      <c r="F5" s="6">
        <v>8912140</v>
      </c>
      <c r="G5" s="25">
        <v>8912140</v>
      </c>
      <c r="H5" s="26">
        <v>5043171</v>
      </c>
      <c r="I5" s="24">
        <v>5694041</v>
      </c>
      <c r="J5" s="6">
        <v>6035684</v>
      </c>
      <c r="K5" s="25">
        <v>6397825</v>
      </c>
    </row>
    <row r="6" spans="1:11" ht="13.5">
      <c r="A6" s="22" t="s">
        <v>18</v>
      </c>
      <c r="B6" s="6">
        <v>20355550</v>
      </c>
      <c r="C6" s="6">
        <v>17067079</v>
      </c>
      <c r="D6" s="23">
        <v>22676400</v>
      </c>
      <c r="E6" s="24">
        <v>32008642</v>
      </c>
      <c r="F6" s="6">
        <v>30442740</v>
      </c>
      <c r="G6" s="25">
        <v>30442740</v>
      </c>
      <c r="H6" s="26">
        <v>17843159</v>
      </c>
      <c r="I6" s="24">
        <v>26051135</v>
      </c>
      <c r="J6" s="6">
        <v>27614202</v>
      </c>
      <c r="K6" s="25">
        <v>29271055</v>
      </c>
    </row>
    <row r="7" spans="1:11" ht="13.5">
      <c r="A7" s="22" t="s">
        <v>19</v>
      </c>
      <c r="B7" s="6">
        <v>248815</v>
      </c>
      <c r="C7" s="6">
        <v>261165</v>
      </c>
      <c r="D7" s="23">
        <v>317974</v>
      </c>
      <c r="E7" s="24">
        <v>105730</v>
      </c>
      <c r="F7" s="6">
        <v>105730</v>
      </c>
      <c r="G7" s="25">
        <v>105730</v>
      </c>
      <c r="H7" s="26">
        <v>402336</v>
      </c>
      <c r="I7" s="24">
        <v>346591</v>
      </c>
      <c r="J7" s="6">
        <v>367387</v>
      </c>
      <c r="K7" s="25">
        <v>389430</v>
      </c>
    </row>
    <row r="8" spans="1:11" ht="13.5">
      <c r="A8" s="22" t="s">
        <v>20</v>
      </c>
      <c r="B8" s="6">
        <v>29535325</v>
      </c>
      <c r="C8" s="6">
        <v>30355414</v>
      </c>
      <c r="D8" s="23">
        <v>29433885</v>
      </c>
      <c r="E8" s="24">
        <v>31952000</v>
      </c>
      <c r="F8" s="6">
        <v>35044464</v>
      </c>
      <c r="G8" s="25">
        <v>35044464</v>
      </c>
      <c r="H8" s="26">
        <v>38624446</v>
      </c>
      <c r="I8" s="24">
        <v>37795000</v>
      </c>
      <c r="J8" s="6">
        <v>37504000</v>
      </c>
      <c r="K8" s="25">
        <v>40801000</v>
      </c>
    </row>
    <row r="9" spans="1:11" ht="13.5">
      <c r="A9" s="22" t="s">
        <v>21</v>
      </c>
      <c r="B9" s="6">
        <v>54540735</v>
      </c>
      <c r="C9" s="6">
        <v>5455335</v>
      </c>
      <c r="D9" s="23">
        <v>37869091</v>
      </c>
      <c r="E9" s="24">
        <v>38312981</v>
      </c>
      <c r="F9" s="6">
        <v>40141225</v>
      </c>
      <c r="G9" s="25">
        <v>40141225</v>
      </c>
      <c r="H9" s="26">
        <v>36646351</v>
      </c>
      <c r="I9" s="24">
        <v>39513370</v>
      </c>
      <c r="J9" s="6">
        <v>41884175</v>
      </c>
      <c r="K9" s="25">
        <v>44397224</v>
      </c>
    </row>
    <row r="10" spans="1:11" ht="25.5">
      <c r="A10" s="27" t="s">
        <v>104</v>
      </c>
      <c r="B10" s="28">
        <f>SUM(B5:B9)</f>
        <v>110682637</v>
      </c>
      <c r="C10" s="29">
        <f aca="true" t="shared" si="0" ref="C10:K10">SUM(C5:C9)</f>
        <v>62574372</v>
      </c>
      <c r="D10" s="30">
        <f t="shared" si="0"/>
        <v>95640258</v>
      </c>
      <c r="E10" s="28">
        <f t="shared" si="0"/>
        <v>113261493</v>
      </c>
      <c r="F10" s="29">
        <f t="shared" si="0"/>
        <v>114646299</v>
      </c>
      <c r="G10" s="31">
        <f t="shared" si="0"/>
        <v>114646299</v>
      </c>
      <c r="H10" s="32">
        <f t="shared" si="0"/>
        <v>98559463</v>
      </c>
      <c r="I10" s="28">
        <f t="shared" si="0"/>
        <v>109400137</v>
      </c>
      <c r="J10" s="29">
        <f t="shared" si="0"/>
        <v>113405448</v>
      </c>
      <c r="K10" s="31">
        <f t="shared" si="0"/>
        <v>121256534</v>
      </c>
    </row>
    <row r="11" spans="1:11" ht="13.5">
      <c r="A11" s="22" t="s">
        <v>22</v>
      </c>
      <c r="B11" s="6">
        <v>26548077</v>
      </c>
      <c r="C11" s="6">
        <v>25988269</v>
      </c>
      <c r="D11" s="23">
        <v>29097607</v>
      </c>
      <c r="E11" s="24">
        <v>38547691</v>
      </c>
      <c r="F11" s="6">
        <v>39583267</v>
      </c>
      <c r="G11" s="25">
        <v>39583267</v>
      </c>
      <c r="H11" s="26">
        <v>28952960</v>
      </c>
      <c r="I11" s="24">
        <v>35828809</v>
      </c>
      <c r="J11" s="6">
        <v>37978539</v>
      </c>
      <c r="K11" s="25">
        <v>40257252</v>
      </c>
    </row>
    <row r="12" spans="1:11" ht="13.5">
      <c r="A12" s="22" t="s">
        <v>23</v>
      </c>
      <c r="B12" s="6">
        <v>2520357</v>
      </c>
      <c r="C12" s="6">
        <v>2747656</v>
      </c>
      <c r="D12" s="23">
        <v>2463979</v>
      </c>
      <c r="E12" s="24">
        <v>2001620</v>
      </c>
      <c r="F12" s="6">
        <v>2001620</v>
      </c>
      <c r="G12" s="25">
        <v>2001620</v>
      </c>
      <c r="H12" s="26">
        <v>2540609</v>
      </c>
      <c r="I12" s="24">
        <v>2231312</v>
      </c>
      <c r="J12" s="6">
        <v>2365191</v>
      </c>
      <c r="K12" s="25">
        <v>2507103</v>
      </c>
    </row>
    <row r="13" spans="1:11" ht="13.5">
      <c r="A13" s="22" t="s">
        <v>105</v>
      </c>
      <c r="B13" s="6">
        <v>6116297</v>
      </c>
      <c r="C13" s="6">
        <v>11133810</v>
      </c>
      <c r="D13" s="23">
        <v>46635627</v>
      </c>
      <c r="E13" s="24">
        <v>4496284</v>
      </c>
      <c r="F13" s="6">
        <v>5646284</v>
      </c>
      <c r="G13" s="25">
        <v>5646284</v>
      </c>
      <c r="H13" s="26">
        <v>24711375</v>
      </c>
      <c r="I13" s="24">
        <v>51472594</v>
      </c>
      <c r="J13" s="6">
        <v>54560949</v>
      </c>
      <c r="K13" s="25">
        <v>57834607</v>
      </c>
    </row>
    <row r="14" spans="1:11" ht="13.5">
      <c r="A14" s="22" t="s">
        <v>24</v>
      </c>
      <c r="B14" s="6">
        <v>1490543</v>
      </c>
      <c r="C14" s="6">
        <v>2003693</v>
      </c>
      <c r="D14" s="23">
        <v>5685550</v>
      </c>
      <c r="E14" s="24">
        <v>1161775</v>
      </c>
      <c r="F14" s="6">
        <v>1161941</v>
      </c>
      <c r="G14" s="25">
        <v>1161941</v>
      </c>
      <c r="H14" s="26">
        <v>5809055</v>
      </c>
      <c r="I14" s="24">
        <v>836073</v>
      </c>
      <c r="J14" s="6">
        <v>886238</v>
      </c>
      <c r="K14" s="25">
        <v>939413</v>
      </c>
    </row>
    <row r="15" spans="1:11" ht="13.5">
      <c r="A15" s="22" t="s">
        <v>25</v>
      </c>
      <c r="B15" s="6">
        <v>13573923</v>
      </c>
      <c r="C15" s="6">
        <v>15086606</v>
      </c>
      <c r="D15" s="23">
        <v>18804571</v>
      </c>
      <c r="E15" s="24">
        <v>19004308</v>
      </c>
      <c r="F15" s="6">
        <v>19303989</v>
      </c>
      <c r="G15" s="25">
        <v>19303989</v>
      </c>
      <c r="H15" s="26">
        <v>27496565</v>
      </c>
      <c r="I15" s="24">
        <v>20265299</v>
      </c>
      <c r="J15" s="6">
        <v>21481217</v>
      </c>
      <c r="K15" s="25">
        <v>22770090</v>
      </c>
    </row>
    <row r="16" spans="1:11" ht="13.5">
      <c r="A16" s="33" t="s">
        <v>26</v>
      </c>
      <c r="B16" s="6">
        <v>198489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20906151</v>
      </c>
      <c r="J16" s="6">
        <v>21476124</v>
      </c>
      <c r="K16" s="25">
        <v>22080295</v>
      </c>
    </row>
    <row r="17" spans="1:11" ht="13.5">
      <c r="A17" s="22" t="s">
        <v>27</v>
      </c>
      <c r="B17" s="6">
        <v>61185430</v>
      </c>
      <c r="C17" s="6">
        <v>13235291</v>
      </c>
      <c r="D17" s="23">
        <v>61717066</v>
      </c>
      <c r="E17" s="24">
        <v>44926855</v>
      </c>
      <c r="F17" s="6">
        <v>68756352</v>
      </c>
      <c r="G17" s="25">
        <v>68756352</v>
      </c>
      <c r="H17" s="26">
        <v>48305238</v>
      </c>
      <c r="I17" s="24">
        <v>52996704</v>
      </c>
      <c r="J17" s="6">
        <v>55463305</v>
      </c>
      <c r="K17" s="25">
        <v>59077003</v>
      </c>
    </row>
    <row r="18" spans="1:11" ht="13.5">
      <c r="A18" s="34" t="s">
        <v>28</v>
      </c>
      <c r="B18" s="35">
        <f>SUM(B11:B17)</f>
        <v>111633116</v>
      </c>
      <c r="C18" s="36">
        <f aca="true" t="shared" si="1" ref="C18:K18">SUM(C11:C17)</f>
        <v>70195325</v>
      </c>
      <c r="D18" s="37">
        <f t="shared" si="1"/>
        <v>164404400</v>
      </c>
      <c r="E18" s="35">
        <f t="shared" si="1"/>
        <v>110138533</v>
      </c>
      <c r="F18" s="36">
        <f t="shared" si="1"/>
        <v>136453453</v>
      </c>
      <c r="G18" s="38">
        <f t="shared" si="1"/>
        <v>136453453</v>
      </c>
      <c r="H18" s="39">
        <f t="shared" si="1"/>
        <v>137815802</v>
      </c>
      <c r="I18" s="35">
        <f t="shared" si="1"/>
        <v>184536942</v>
      </c>
      <c r="J18" s="36">
        <f t="shared" si="1"/>
        <v>194211563</v>
      </c>
      <c r="K18" s="38">
        <f t="shared" si="1"/>
        <v>205465763</v>
      </c>
    </row>
    <row r="19" spans="1:11" ht="13.5">
      <c r="A19" s="34" t="s">
        <v>29</v>
      </c>
      <c r="B19" s="40">
        <f>+B10-B18</f>
        <v>-950479</v>
      </c>
      <c r="C19" s="41">
        <f aca="true" t="shared" si="2" ref="C19:K19">+C10-C18</f>
        <v>-7620953</v>
      </c>
      <c r="D19" s="42">
        <f t="shared" si="2"/>
        <v>-68764142</v>
      </c>
      <c r="E19" s="40">
        <f t="shared" si="2"/>
        <v>3122960</v>
      </c>
      <c r="F19" s="41">
        <f t="shared" si="2"/>
        <v>-21807154</v>
      </c>
      <c r="G19" s="43">
        <f t="shared" si="2"/>
        <v>-21807154</v>
      </c>
      <c r="H19" s="44">
        <f t="shared" si="2"/>
        <v>-39256339</v>
      </c>
      <c r="I19" s="40">
        <f t="shared" si="2"/>
        <v>-75136805</v>
      </c>
      <c r="J19" s="41">
        <f t="shared" si="2"/>
        <v>-80806115</v>
      </c>
      <c r="K19" s="43">
        <f t="shared" si="2"/>
        <v>-84209229</v>
      </c>
    </row>
    <row r="20" spans="1:11" ht="13.5">
      <c r="A20" s="22" t="s">
        <v>30</v>
      </c>
      <c r="B20" s="24">
        <v>9489489</v>
      </c>
      <c r="C20" s="6">
        <v>2112514</v>
      </c>
      <c r="D20" s="23">
        <v>2101090</v>
      </c>
      <c r="E20" s="24">
        <v>15063000</v>
      </c>
      <c r="F20" s="6">
        <v>14063000</v>
      </c>
      <c r="G20" s="25">
        <v>14063000</v>
      </c>
      <c r="H20" s="26">
        <v>12829063</v>
      </c>
      <c r="I20" s="24">
        <v>14862000</v>
      </c>
      <c r="J20" s="6">
        <v>13170000</v>
      </c>
      <c r="K20" s="25">
        <v>12190000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8539010</v>
      </c>
      <c r="C22" s="52">
        <f aca="true" t="shared" si="3" ref="C22:K22">SUM(C19:C21)</f>
        <v>-5508439</v>
      </c>
      <c r="D22" s="53">
        <f t="shared" si="3"/>
        <v>-66663052</v>
      </c>
      <c r="E22" s="51">
        <f t="shared" si="3"/>
        <v>18185960</v>
      </c>
      <c r="F22" s="52">
        <f t="shared" si="3"/>
        <v>-7744154</v>
      </c>
      <c r="G22" s="54">
        <f t="shared" si="3"/>
        <v>-7744154</v>
      </c>
      <c r="H22" s="55">
        <f t="shared" si="3"/>
        <v>-26427276</v>
      </c>
      <c r="I22" s="51">
        <f t="shared" si="3"/>
        <v>-60274805</v>
      </c>
      <c r="J22" s="52">
        <f t="shared" si="3"/>
        <v>-67636115</v>
      </c>
      <c r="K22" s="54">
        <f t="shared" si="3"/>
        <v>-72019229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8539010</v>
      </c>
      <c r="C24" s="41">
        <f aca="true" t="shared" si="4" ref="C24:K24">SUM(C22:C23)</f>
        <v>-5508439</v>
      </c>
      <c r="D24" s="42">
        <f t="shared" si="4"/>
        <v>-66663052</v>
      </c>
      <c r="E24" s="40">
        <f t="shared" si="4"/>
        <v>18185960</v>
      </c>
      <c r="F24" s="41">
        <f t="shared" si="4"/>
        <v>-7744154</v>
      </c>
      <c r="G24" s="43">
        <f t="shared" si="4"/>
        <v>-7744154</v>
      </c>
      <c r="H24" s="44">
        <f t="shared" si="4"/>
        <v>-26427276</v>
      </c>
      <c r="I24" s="40">
        <f t="shared" si="4"/>
        <v>-60274805</v>
      </c>
      <c r="J24" s="41">
        <f t="shared" si="4"/>
        <v>-67636115</v>
      </c>
      <c r="K24" s="43">
        <f t="shared" si="4"/>
        <v>-72019229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11155000</v>
      </c>
      <c r="C27" s="7">
        <v>2251554</v>
      </c>
      <c r="D27" s="64">
        <v>4611742</v>
      </c>
      <c r="E27" s="65">
        <v>15063000</v>
      </c>
      <c r="F27" s="7">
        <v>14063000</v>
      </c>
      <c r="G27" s="66">
        <v>14063000</v>
      </c>
      <c r="H27" s="67">
        <v>11224028</v>
      </c>
      <c r="I27" s="65">
        <v>14862000</v>
      </c>
      <c r="J27" s="7">
        <v>13170000</v>
      </c>
      <c r="K27" s="66">
        <v>12190000</v>
      </c>
    </row>
    <row r="28" spans="1:11" ht="13.5">
      <c r="A28" s="68" t="s">
        <v>30</v>
      </c>
      <c r="B28" s="6">
        <v>11155000</v>
      </c>
      <c r="C28" s="6">
        <v>2112513</v>
      </c>
      <c r="D28" s="23">
        <v>4611742</v>
      </c>
      <c r="E28" s="24">
        <v>15063000</v>
      </c>
      <c r="F28" s="6">
        <v>14063000</v>
      </c>
      <c r="G28" s="25">
        <v>14063000</v>
      </c>
      <c r="H28" s="26">
        <v>11202484</v>
      </c>
      <c r="I28" s="24">
        <v>14862000</v>
      </c>
      <c r="J28" s="6">
        <v>13170000</v>
      </c>
      <c r="K28" s="25">
        <v>12190000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139041</v>
      </c>
      <c r="D31" s="23">
        <v>0</v>
      </c>
      <c r="E31" s="24">
        <v>0</v>
      </c>
      <c r="F31" s="6">
        <v>0</v>
      </c>
      <c r="G31" s="25">
        <v>0</v>
      </c>
      <c r="H31" s="26">
        <v>21544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11155000</v>
      </c>
      <c r="C32" s="7">
        <f aca="true" t="shared" si="5" ref="C32:K32">SUM(C28:C31)</f>
        <v>2251554</v>
      </c>
      <c r="D32" s="64">
        <f t="shared" si="5"/>
        <v>4611742</v>
      </c>
      <c r="E32" s="65">
        <f t="shared" si="5"/>
        <v>15063000</v>
      </c>
      <c r="F32" s="7">
        <f t="shared" si="5"/>
        <v>14063000</v>
      </c>
      <c r="G32" s="66">
        <f t="shared" si="5"/>
        <v>14063000</v>
      </c>
      <c r="H32" s="67">
        <f t="shared" si="5"/>
        <v>11224028</v>
      </c>
      <c r="I32" s="65">
        <f t="shared" si="5"/>
        <v>14862000</v>
      </c>
      <c r="J32" s="7">
        <f t="shared" si="5"/>
        <v>13170000</v>
      </c>
      <c r="K32" s="66">
        <f t="shared" si="5"/>
        <v>12190000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33648919</v>
      </c>
      <c r="C35" s="6">
        <v>20570798</v>
      </c>
      <c r="D35" s="23">
        <v>15399669</v>
      </c>
      <c r="E35" s="24">
        <v>31461779</v>
      </c>
      <c r="F35" s="6">
        <v>31461521</v>
      </c>
      <c r="G35" s="25">
        <v>31461521</v>
      </c>
      <c r="H35" s="26">
        <v>22489077</v>
      </c>
      <c r="I35" s="24">
        <v>15761765</v>
      </c>
      <c r="J35" s="6">
        <v>16865701</v>
      </c>
      <c r="K35" s="25">
        <v>18911093</v>
      </c>
    </row>
    <row r="36" spans="1:11" ht="13.5">
      <c r="A36" s="22" t="s">
        <v>39</v>
      </c>
      <c r="B36" s="6">
        <v>157503486</v>
      </c>
      <c r="C36" s="6">
        <v>700074501</v>
      </c>
      <c r="D36" s="23">
        <v>656467508</v>
      </c>
      <c r="E36" s="24">
        <v>150796621</v>
      </c>
      <c r="F36" s="6">
        <v>150946621</v>
      </c>
      <c r="G36" s="25">
        <v>150946621</v>
      </c>
      <c r="H36" s="26">
        <v>641566367</v>
      </c>
      <c r="I36" s="24">
        <v>1271272695</v>
      </c>
      <c r="J36" s="6">
        <v>1252012722</v>
      </c>
      <c r="K36" s="25">
        <v>1252012722</v>
      </c>
    </row>
    <row r="37" spans="1:11" ht="13.5">
      <c r="A37" s="22" t="s">
        <v>40</v>
      </c>
      <c r="B37" s="6">
        <v>35116377</v>
      </c>
      <c r="C37" s="6">
        <v>56770345</v>
      </c>
      <c r="D37" s="23">
        <v>74097655</v>
      </c>
      <c r="E37" s="24">
        <v>39332666</v>
      </c>
      <c r="F37" s="6">
        <v>39332666</v>
      </c>
      <c r="G37" s="25">
        <v>39332666</v>
      </c>
      <c r="H37" s="26">
        <v>92030027</v>
      </c>
      <c r="I37" s="24">
        <v>64534261</v>
      </c>
      <c r="J37" s="6">
        <v>64534261</v>
      </c>
      <c r="K37" s="25">
        <v>64534261</v>
      </c>
    </row>
    <row r="38" spans="1:11" ht="13.5">
      <c r="A38" s="22" t="s">
        <v>41</v>
      </c>
      <c r="B38" s="6">
        <v>8898536</v>
      </c>
      <c r="C38" s="6">
        <v>8566925</v>
      </c>
      <c r="D38" s="23">
        <v>8845957</v>
      </c>
      <c r="E38" s="24">
        <v>11324476</v>
      </c>
      <c r="F38" s="6">
        <v>8324476</v>
      </c>
      <c r="G38" s="25">
        <v>8324476</v>
      </c>
      <c r="H38" s="26">
        <v>10808713</v>
      </c>
      <c r="I38" s="24">
        <v>8845957</v>
      </c>
      <c r="J38" s="6">
        <v>8845957</v>
      </c>
      <c r="K38" s="25">
        <v>8845957</v>
      </c>
    </row>
    <row r="39" spans="1:11" ht="13.5">
      <c r="A39" s="22" t="s">
        <v>42</v>
      </c>
      <c r="B39" s="6">
        <v>147137492</v>
      </c>
      <c r="C39" s="6">
        <v>655308029</v>
      </c>
      <c r="D39" s="23">
        <v>588923565</v>
      </c>
      <c r="E39" s="24">
        <v>131601258</v>
      </c>
      <c r="F39" s="6">
        <v>134751000</v>
      </c>
      <c r="G39" s="25">
        <v>134751000</v>
      </c>
      <c r="H39" s="26">
        <v>561216704</v>
      </c>
      <c r="I39" s="24">
        <v>1213654242</v>
      </c>
      <c r="J39" s="6">
        <v>1195498205</v>
      </c>
      <c r="K39" s="25">
        <v>1197543597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11824265</v>
      </c>
      <c r="C42" s="6">
        <v>-75258606</v>
      </c>
      <c r="D42" s="23">
        <v>2938320</v>
      </c>
      <c r="E42" s="24">
        <v>18662440</v>
      </c>
      <c r="F42" s="6">
        <v>3610972</v>
      </c>
      <c r="G42" s="25">
        <v>3610972</v>
      </c>
      <c r="H42" s="26">
        <v>14181447</v>
      </c>
      <c r="I42" s="24">
        <v>9994040</v>
      </c>
      <c r="J42" s="6">
        <v>6759935</v>
      </c>
      <c r="K42" s="25">
        <v>8001392</v>
      </c>
    </row>
    <row r="43" spans="1:11" ht="13.5">
      <c r="A43" s="22" t="s">
        <v>45</v>
      </c>
      <c r="B43" s="6">
        <v>-10829831</v>
      </c>
      <c r="C43" s="6">
        <v>0</v>
      </c>
      <c r="D43" s="23">
        <v>-4588184</v>
      </c>
      <c r="E43" s="24">
        <v>-15062996</v>
      </c>
      <c r="F43" s="6">
        <v>-15292270</v>
      </c>
      <c r="G43" s="25">
        <v>-15292270</v>
      </c>
      <c r="H43" s="26">
        <v>-11266640</v>
      </c>
      <c r="I43" s="24">
        <v>-9548000</v>
      </c>
      <c r="J43" s="6">
        <v>-5656000</v>
      </c>
      <c r="K43" s="25">
        <v>-5956000</v>
      </c>
    </row>
    <row r="44" spans="1:11" ht="13.5">
      <c r="A44" s="22" t="s">
        <v>46</v>
      </c>
      <c r="B44" s="6">
        <v>-459741</v>
      </c>
      <c r="C44" s="6">
        <v>41733</v>
      </c>
      <c r="D44" s="23">
        <v>1610975</v>
      </c>
      <c r="E44" s="24">
        <v>-999996</v>
      </c>
      <c r="F44" s="6">
        <v>-999996</v>
      </c>
      <c r="G44" s="25">
        <v>-999996</v>
      </c>
      <c r="H44" s="26">
        <v>-269204</v>
      </c>
      <c r="I44" s="24">
        <v>-73033</v>
      </c>
      <c r="J44" s="6">
        <v>0</v>
      </c>
      <c r="K44" s="25">
        <v>0</v>
      </c>
    </row>
    <row r="45" spans="1:11" ht="13.5">
      <c r="A45" s="34" t="s">
        <v>47</v>
      </c>
      <c r="B45" s="7">
        <v>336310</v>
      </c>
      <c r="C45" s="7">
        <v>-72784964</v>
      </c>
      <c r="D45" s="64">
        <v>2528827</v>
      </c>
      <c r="E45" s="65">
        <v>5232234</v>
      </c>
      <c r="F45" s="7">
        <v>-10152468</v>
      </c>
      <c r="G45" s="66">
        <v>-10152468</v>
      </c>
      <c r="H45" s="67">
        <v>5174429</v>
      </c>
      <c r="I45" s="65">
        <v>2901833</v>
      </c>
      <c r="J45" s="7">
        <v>4005768</v>
      </c>
      <c r="K45" s="66">
        <v>6051160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4121631</v>
      </c>
      <c r="C48" s="6">
        <v>2590131</v>
      </c>
      <c r="D48" s="23">
        <v>2528826</v>
      </c>
      <c r="E48" s="24">
        <v>5232236</v>
      </c>
      <c r="F48" s="6">
        <v>5232236</v>
      </c>
      <c r="G48" s="25">
        <v>5232236</v>
      </c>
      <c r="H48" s="26">
        <v>5174429</v>
      </c>
      <c r="I48" s="24">
        <v>2901828</v>
      </c>
      <c r="J48" s="6">
        <v>4005764</v>
      </c>
      <c r="K48" s="25">
        <v>6051156</v>
      </c>
    </row>
    <row r="49" spans="1:11" ht="13.5">
      <c r="A49" s="22" t="s">
        <v>50</v>
      </c>
      <c r="B49" s="6">
        <f>+B75</f>
        <v>20337662.486837797</v>
      </c>
      <c r="C49" s="6">
        <f aca="true" t="shared" si="6" ref="C49:K49">+C75</f>
        <v>52836418.68117216</v>
      </c>
      <c r="D49" s="23">
        <f t="shared" si="6"/>
        <v>72096290.61307603</v>
      </c>
      <c r="E49" s="24">
        <f t="shared" si="6"/>
        <v>20705803.786155872</v>
      </c>
      <c r="F49" s="6">
        <f t="shared" si="6"/>
        <v>24295197.552019246</v>
      </c>
      <c r="G49" s="25">
        <f t="shared" si="6"/>
        <v>24295197.552019246</v>
      </c>
      <c r="H49" s="26">
        <f t="shared" si="6"/>
        <v>83846970.16865423</v>
      </c>
      <c r="I49" s="24">
        <f t="shared" si="6"/>
        <v>56116849.99399164</v>
      </c>
      <c r="J49" s="6">
        <f t="shared" si="6"/>
        <v>56204918.57367771</v>
      </c>
      <c r="K49" s="25">
        <f t="shared" si="6"/>
        <v>56288492.25509023</v>
      </c>
    </row>
    <row r="50" spans="1:11" ht="13.5">
      <c r="A50" s="34" t="s">
        <v>51</v>
      </c>
      <c r="B50" s="7">
        <f>+B48-B49</f>
        <v>-16216031.486837797</v>
      </c>
      <c r="C50" s="7">
        <f aca="true" t="shared" si="7" ref="C50:K50">+C48-C49</f>
        <v>-50246287.68117216</v>
      </c>
      <c r="D50" s="64">
        <f t="shared" si="7"/>
        <v>-69567464.61307603</v>
      </c>
      <c r="E50" s="65">
        <f t="shared" si="7"/>
        <v>-15473567.786155872</v>
      </c>
      <c r="F50" s="7">
        <f t="shared" si="7"/>
        <v>-19062961.552019246</v>
      </c>
      <c r="G50" s="66">
        <f t="shared" si="7"/>
        <v>-19062961.552019246</v>
      </c>
      <c r="H50" s="67">
        <f t="shared" si="7"/>
        <v>-78672541.16865423</v>
      </c>
      <c r="I50" s="65">
        <f t="shared" si="7"/>
        <v>-53215021.99399164</v>
      </c>
      <c r="J50" s="7">
        <f t="shared" si="7"/>
        <v>-52199154.57367771</v>
      </c>
      <c r="K50" s="66">
        <f t="shared" si="7"/>
        <v>-50237336.25509023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159380683</v>
      </c>
      <c r="C53" s="6">
        <v>123169534</v>
      </c>
      <c r="D53" s="23">
        <v>624867326</v>
      </c>
      <c r="E53" s="24">
        <v>150797000</v>
      </c>
      <c r="F53" s="6">
        <v>150796821</v>
      </c>
      <c r="G53" s="25">
        <v>150796821</v>
      </c>
      <c r="H53" s="26">
        <v>146958028</v>
      </c>
      <c r="I53" s="24">
        <v>1256410695</v>
      </c>
      <c r="J53" s="6">
        <v>1252012722</v>
      </c>
      <c r="K53" s="25">
        <v>1252012722</v>
      </c>
    </row>
    <row r="54" spans="1:11" ht="13.5">
      <c r="A54" s="22" t="s">
        <v>105</v>
      </c>
      <c r="B54" s="6">
        <v>6116297</v>
      </c>
      <c r="C54" s="6">
        <v>11133810</v>
      </c>
      <c r="D54" s="23">
        <v>46635627</v>
      </c>
      <c r="E54" s="24">
        <v>4496284</v>
      </c>
      <c r="F54" s="6">
        <v>5646284</v>
      </c>
      <c r="G54" s="25">
        <v>5646284</v>
      </c>
      <c r="H54" s="26">
        <v>24711375</v>
      </c>
      <c r="I54" s="24">
        <v>51472594</v>
      </c>
      <c r="J54" s="6">
        <v>54560949</v>
      </c>
      <c r="K54" s="25">
        <v>57834607</v>
      </c>
    </row>
    <row r="55" spans="1:11" ht="13.5">
      <c r="A55" s="22" t="s">
        <v>54</v>
      </c>
      <c r="B55" s="6">
        <v>0</v>
      </c>
      <c r="C55" s="6">
        <v>139041</v>
      </c>
      <c r="D55" s="23">
        <v>0</v>
      </c>
      <c r="E55" s="24">
        <v>0</v>
      </c>
      <c r="F55" s="6">
        <v>0</v>
      </c>
      <c r="G55" s="25">
        <v>0</v>
      </c>
      <c r="H55" s="26">
        <v>21544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2255331</v>
      </c>
      <c r="E59" s="24">
        <v>3296158</v>
      </c>
      <c r="F59" s="6">
        <v>3296158</v>
      </c>
      <c r="G59" s="25">
        <v>3296158</v>
      </c>
      <c r="H59" s="26">
        <v>0</v>
      </c>
      <c r="I59" s="24">
        <v>20906151</v>
      </c>
      <c r="J59" s="6">
        <v>21476124</v>
      </c>
      <c r="K59" s="25">
        <v>22080295</v>
      </c>
    </row>
    <row r="60" spans="1:11" ht="13.5">
      <c r="A60" s="33" t="s">
        <v>58</v>
      </c>
      <c r="B60" s="6">
        <v>0</v>
      </c>
      <c r="C60" s="6">
        <v>0</v>
      </c>
      <c r="D60" s="23">
        <v>9237</v>
      </c>
      <c r="E60" s="24">
        <v>0</v>
      </c>
      <c r="F60" s="6">
        <v>0</v>
      </c>
      <c r="G60" s="25">
        <v>0</v>
      </c>
      <c r="H60" s="26">
        <v>0</v>
      </c>
      <c r="I60" s="24">
        <v>1572763</v>
      </c>
      <c r="J60" s="6">
        <v>1667128</v>
      </c>
      <c r="K60" s="25">
        <v>1767156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6034</v>
      </c>
      <c r="J65" s="92">
        <v>6034</v>
      </c>
      <c r="K65" s="93">
        <v>6034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0.2085425193593278</v>
      </c>
      <c r="C70" s="5">
        <f aca="true" t="shared" si="8" ref="C70:K70">IF(ISERROR(C71/C72),0,(C71/C72))</f>
        <v>0.004350801070649653</v>
      </c>
      <c r="D70" s="5">
        <f t="shared" si="8"/>
        <v>-0.06818529617027119</v>
      </c>
      <c r="E70" s="5">
        <f t="shared" si="8"/>
        <v>0.5449870100231685</v>
      </c>
      <c r="F70" s="5">
        <f t="shared" si="8"/>
        <v>0.4081455688929665</v>
      </c>
      <c r="G70" s="5">
        <f t="shared" si="8"/>
        <v>0.4081455688929665</v>
      </c>
      <c r="H70" s="5">
        <f t="shared" si="8"/>
        <v>0.3588413899921625</v>
      </c>
      <c r="I70" s="5">
        <f t="shared" si="8"/>
        <v>0.3959943976403897</v>
      </c>
      <c r="J70" s="5">
        <f t="shared" si="8"/>
        <v>0.39256758616486936</v>
      </c>
      <c r="K70" s="5">
        <f t="shared" si="8"/>
        <v>0.3893347801711446</v>
      </c>
    </row>
    <row r="71" spans="1:11" ht="12.75" hidden="1">
      <c r="A71" s="1" t="s">
        <v>111</v>
      </c>
      <c r="B71" s="1">
        <f>+B83</f>
        <v>16865250</v>
      </c>
      <c r="C71" s="1">
        <f aca="true" t="shared" si="9" ref="C71:K71">+C83</f>
        <v>139042</v>
      </c>
      <c r="D71" s="1">
        <f t="shared" si="9"/>
        <v>-4492620</v>
      </c>
      <c r="E71" s="1">
        <f t="shared" si="9"/>
        <v>44254996</v>
      </c>
      <c r="F71" s="1">
        <f t="shared" si="9"/>
        <v>32445983</v>
      </c>
      <c r="G71" s="1">
        <f t="shared" si="9"/>
        <v>32445983</v>
      </c>
      <c r="H71" s="1">
        <f t="shared" si="9"/>
        <v>21362790</v>
      </c>
      <c r="I71" s="1">
        <f t="shared" si="9"/>
        <v>28217985</v>
      </c>
      <c r="J71" s="1">
        <f t="shared" si="9"/>
        <v>29652224</v>
      </c>
      <c r="K71" s="1">
        <f t="shared" si="9"/>
        <v>31172519</v>
      </c>
    </row>
    <row r="72" spans="1:11" ht="12.75" hidden="1">
      <c r="A72" s="1" t="s">
        <v>112</v>
      </c>
      <c r="B72" s="1">
        <f>+B77</f>
        <v>80871997</v>
      </c>
      <c r="C72" s="1">
        <f aca="true" t="shared" si="10" ref="C72:K72">+C77</f>
        <v>31957793</v>
      </c>
      <c r="D72" s="1">
        <f t="shared" si="10"/>
        <v>65888399</v>
      </c>
      <c r="E72" s="1">
        <f t="shared" si="10"/>
        <v>81203763</v>
      </c>
      <c r="F72" s="1">
        <f t="shared" si="10"/>
        <v>79496105</v>
      </c>
      <c r="G72" s="1">
        <f t="shared" si="10"/>
        <v>79496105</v>
      </c>
      <c r="H72" s="1">
        <f t="shared" si="10"/>
        <v>59532681</v>
      </c>
      <c r="I72" s="1">
        <f t="shared" si="10"/>
        <v>71258546</v>
      </c>
      <c r="J72" s="1">
        <f t="shared" si="10"/>
        <v>75534061</v>
      </c>
      <c r="K72" s="1">
        <f t="shared" si="10"/>
        <v>80066104</v>
      </c>
    </row>
    <row r="73" spans="1:11" ht="12.75" hidden="1">
      <c r="A73" s="1" t="s">
        <v>113</v>
      </c>
      <c r="B73" s="1">
        <f>+B74</f>
        <v>-15353181.999999998</v>
      </c>
      <c r="C73" s="1">
        <f aca="true" t="shared" si="11" ref="C73:K73">+(C78+C80+C81+C82)-(B78+B80+B81+B82)</f>
        <v>-13944134</v>
      </c>
      <c r="D73" s="1">
        <f t="shared" si="11"/>
        <v>-4514408</v>
      </c>
      <c r="E73" s="1">
        <f t="shared" si="11"/>
        <v>13369606</v>
      </c>
      <c r="F73" s="1">
        <f>+(F78+F80+F81+F82)-(D78+D80+D81+D82)</f>
        <v>13369348</v>
      </c>
      <c r="G73" s="1">
        <f>+(G78+G80+G81+G82)-(D78+D80+D81+D82)</f>
        <v>13369348</v>
      </c>
      <c r="H73" s="1">
        <f>+(H78+H80+H81+H82)-(D78+D80+D81+D82)</f>
        <v>4443805</v>
      </c>
      <c r="I73" s="1">
        <f>+(I78+I80+I81+I82)-(E78+E80+E81+E82)</f>
        <v>-13369606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-15353181.999999998</v>
      </c>
      <c r="C74" s="1">
        <f>+C73</f>
        <v>-13944134</v>
      </c>
      <c r="D74" s="1">
        <f aca="true" t="shared" si="12" ref="D74:K74">+D73</f>
        <v>-4514408</v>
      </c>
      <c r="E74" s="1">
        <f t="shared" si="12"/>
        <v>13369606</v>
      </c>
      <c r="F74" s="1">
        <f t="shared" si="12"/>
        <v>13369348</v>
      </c>
      <c r="G74" s="1">
        <f t="shared" si="12"/>
        <v>13369348</v>
      </c>
      <c r="H74" s="1">
        <f t="shared" si="12"/>
        <v>4443805</v>
      </c>
      <c r="I74" s="1">
        <f t="shared" si="12"/>
        <v>-13369606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20337662.486837797</v>
      </c>
      <c r="C75" s="1">
        <f aca="true" t="shared" si="13" ref="C75:K75">+C84-(((C80+C81+C78)*C70)-C79)</f>
        <v>52836418.68117216</v>
      </c>
      <c r="D75" s="1">
        <f t="shared" si="13"/>
        <v>72096290.61307603</v>
      </c>
      <c r="E75" s="1">
        <f t="shared" si="13"/>
        <v>20705803.786155872</v>
      </c>
      <c r="F75" s="1">
        <f t="shared" si="13"/>
        <v>24295197.552019246</v>
      </c>
      <c r="G75" s="1">
        <f t="shared" si="13"/>
        <v>24295197.552019246</v>
      </c>
      <c r="H75" s="1">
        <f t="shared" si="13"/>
        <v>83846970.16865423</v>
      </c>
      <c r="I75" s="1">
        <f t="shared" si="13"/>
        <v>56116849.99399164</v>
      </c>
      <c r="J75" s="1">
        <f t="shared" si="13"/>
        <v>56204918.57367771</v>
      </c>
      <c r="K75" s="1">
        <f t="shared" si="13"/>
        <v>56288492.25509023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80871997</v>
      </c>
      <c r="C77" s="3">
        <v>31957793</v>
      </c>
      <c r="D77" s="3">
        <v>65888399</v>
      </c>
      <c r="E77" s="3">
        <v>81203763</v>
      </c>
      <c r="F77" s="3">
        <v>79496105</v>
      </c>
      <c r="G77" s="3">
        <v>79496105</v>
      </c>
      <c r="H77" s="3">
        <v>59532681</v>
      </c>
      <c r="I77" s="3">
        <v>71258546</v>
      </c>
      <c r="J77" s="3">
        <v>75534061</v>
      </c>
      <c r="K77" s="3">
        <v>80066104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26868897</v>
      </c>
      <c r="C79" s="3">
        <v>52912011</v>
      </c>
      <c r="D79" s="3">
        <v>70608432</v>
      </c>
      <c r="E79" s="3">
        <v>35000564</v>
      </c>
      <c r="F79" s="3">
        <v>35000564</v>
      </c>
      <c r="G79" s="3">
        <v>35000564</v>
      </c>
      <c r="H79" s="3">
        <v>90056269</v>
      </c>
      <c r="I79" s="3">
        <v>61376313</v>
      </c>
      <c r="J79" s="3">
        <v>61376313</v>
      </c>
      <c r="K79" s="3">
        <v>61376313</v>
      </c>
    </row>
    <row r="80" spans="1:11" ht="12.75" hidden="1">
      <c r="A80" s="2" t="s">
        <v>67</v>
      </c>
      <c r="B80" s="3">
        <v>26699384</v>
      </c>
      <c r="C80" s="3">
        <v>17271475</v>
      </c>
      <c r="D80" s="3">
        <v>12599030</v>
      </c>
      <c r="E80" s="3">
        <v>2770783</v>
      </c>
      <c r="F80" s="3">
        <v>2770525</v>
      </c>
      <c r="G80" s="3">
        <v>2770525</v>
      </c>
      <c r="H80" s="3">
        <v>5496526</v>
      </c>
      <c r="I80" s="3">
        <v>12599030</v>
      </c>
      <c r="J80" s="3">
        <v>12599030</v>
      </c>
      <c r="K80" s="3">
        <v>12599030</v>
      </c>
    </row>
    <row r="81" spans="1:11" ht="12.75" hidden="1">
      <c r="A81" s="2" t="s">
        <v>68</v>
      </c>
      <c r="B81" s="3">
        <v>4619095</v>
      </c>
      <c r="C81" s="3">
        <v>102870</v>
      </c>
      <c r="D81" s="3">
        <v>260907</v>
      </c>
      <c r="E81" s="3">
        <v>23458760</v>
      </c>
      <c r="F81" s="3">
        <v>23458760</v>
      </c>
      <c r="G81" s="3">
        <v>23458760</v>
      </c>
      <c r="H81" s="3">
        <v>11807216</v>
      </c>
      <c r="I81" s="3">
        <v>260907</v>
      </c>
      <c r="J81" s="3">
        <v>260907</v>
      </c>
      <c r="K81" s="3">
        <v>260907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16865250</v>
      </c>
      <c r="C83" s="3">
        <v>139042</v>
      </c>
      <c r="D83" s="3">
        <v>-4492620</v>
      </c>
      <c r="E83" s="3">
        <v>44254996</v>
      </c>
      <c r="F83" s="3">
        <v>32445983</v>
      </c>
      <c r="G83" s="3">
        <v>32445983</v>
      </c>
      <c r="H83" s="3">
        <v>21362790</v>
      </c>
      <c r="I83" s="3">
        <v>28217985</v>
      </c>
      <c r="J83" s="3">
        <v>29652224</v>
      </c>
      <c r="K83" s="3">
        <v>31172519</v>
      </c>
    </row>
    <row r="84" spans="1:11" ht="12.75" hidden="1">
      <c r="A84" s="2" t="s">
        <v>71</v>
      </c>
      <c r="B84" s="3">
        <v>0</v>
      </c>
      <c r="C84" s="3">
        <v>0</v>
      </c>
      <c r="D84" s="3">
        <v>611000</v>
      </c>
      <c r="E84" s="3">
        <v>0</v>
      </c>
      <c r="F84" s="3">
        <v>0</v>
      </c>
      <c r="G84" s="3">
        <v>0</v>
      </c>
      <c r="H84" s="3">
        <v>0</v>
      </c>
      <c r="I84" s="3">
        <v>-167000</v>
      </c>
      <c r="J84" s="3">
        <v>-123000</v>
      </c>
      <c r="K84" s="3">
        <v>-81000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8313287</v>
      </c>
      <c r="C5" s="6">
        <v>8144051</v>
      </c>
      <c r="D5" s="23">
        <v>8591233</v>
      </c>
      <c r="E5" s="24">
        <v>9266409</v>
      </c>
      <c r="F5" s="6">
        <v>9855286</v>
      </c>
      <c r="G5" s="25">
        <v>9855286</v>
      </c>
      <c r="H5" s="26">
        <v>0</v>
      </c>
      <c r="I5" s="24">
        <v>10446602</v>
      </c>
      <c r="J5" s="6">
        <v>11073398</v>
      </c>
      <c r="K5" s="25">
        <v>11737802</v>
      </c>
    </row>
    <row r="6" spans="1:11" ht="13.5">
      <c r="A6" s="22" t="s">
        <v>18</v>
      </c>
      <c r="B6" s="6">
        <v>49213471</v>
      </c>
      <c r="C6" s="6">
        <v>51314410</v>
      </c>
      <c r="D6" s="23">
        <v>42156926</v>
      </c>
      <c r="E6" s="24">
        <v>61327406</v>
      </c>
      <c r="F6" s="6">
        <v>59617632</v>
      </c>
      <c r="G6" s="25">
        <v>59617632</v>
      </c>
      <c r="H6" s="26">
        <v>0</v>
      </c>
      <c r="I6" s="24">
        <v>62863484</v>
      </c>
      <c r="J6" s="6">
        <v>66973377</v>
      </c>
      <c r="K6" s="25">
        <v>71883356</v>
      </c>
    </row>
    <row r="7" spans="1:11" ht="13.5">
      <c r="A7" s="22" t="s">
        <v>19</v>
      </c>
      <c r="B7" s="6">
        <v>531703</v>
      </c>
      <c r="C7" s="6">
        <v>538281</v>
      </c>
      <c r="D7" s="23">
        <v>453176</v>
      </c>
      <c r="E7" s="24">
        <v>560000</v>
      </c>
      <c r="F7" s="6">
        <v>532000</v>
      </c>
      <c r="G7" s="25">
        <v>532000</v>
      </c>
      <c r="H7" s="26">
        <v>0</v>
      </c>
      <c r="I7" s="24">
        <v>560000</v>
      </c>
      <c r="J7" s="6">
        <v>570000</v>
      </c>
      <c r="K7" s="25">
        <v>570000</v>
      </c>
    </row>
    <row r="8" spans="1:11" ht="13.5">
      <c r="A8" s="22" t="s">
        <v>20</v>
      </c>
      <c r="B8" s="6">
        <v>41829752</v>
      </c>
      <c r="C8" s="6">
        <v>39345385</v>
      </c>
      <c r="D8" s="23">
        <v>40383000</v>
      </c>
      <c r="E8" s="24">
        <v>44919600</v>
      </c>
      <c r="F8" s="6">
        <v>45087500</v>
      </c>
      <c r="G8" s="25">
        <v>45087500</v>
      </c>
      <c r="H8" s="26">
        <v>0</v>
      </c>
      <c r="I8" s="24">
        <v>49275400</v>
      </c>
      <c r="J8" s="6">
        <v>53137500</v>
      </c>
      <c r="K8" s="25">
        <v>57666050</v>
      </c>
    </row>
    <row r="9" spans="1:11" ht="13.5">
      <c r="A9" s="22" t="s">
        <v>21</v>
      </c>
      <c r="B9" s="6">
        <v>16573176</v>
      </c>
      <c r="C9" s="6">
        <v>21376803</v>
      </c>
      <c r="D9" s="23">
        <v>10318870</v>
      </c>
      <c r="E9" s="24">
        <v>16320394</v>
      </c>
      <c r="F9" s="6">
        <v>18475281</v>
      </c>
      <c r="G9" s="25">
        <v>18475281</v>
      </c>
      <c r="H9" s="26">
        <v>0</v>
      </c>
      <c r="I9" s="24">
        <v>19184911</v>
      </c>
      <c r="J9" s="6">
        <v>19916719</v>
      </c>
      <c r="K9" s="25">
        <v>20682705</v>
      </c>
    </row>
    <row r="10" spans="1:11" ht="25.5">
      <c r="A10" s="27" t="s">
        <v>104</v>
      </c>
      <c r="B10" s="28">
        <f>SUM(B5:B9)</f>
        <v>116461389</v>
      </c>
      <c r="C10" s="29">
        <f aca="true" t="shared" si="0" ref="C10:K10">SUM(C5:C9)</f>
        <v>120718930</v>
      </c>
      <c r="D10" s="30">
        <f t="shared" si="0"/>
        <v>101903205</v>
      </c>
      <c r="E10" s="28">
        <f t="shared" si="0"/>
        <v>132393809</v>
      </c>
      <c r="F10" s="29">
        <f t="shared" si="0"/>
        <v>133567699</v>
      </c>
      <c r="G10" s="31">
        <f t="shared" si="0"/>
        <v>133567699</v>
      </c>
      <c r="H10" s="32">
        <f t="shared" si="0"/>
        <v>0</v>
      </c>
      <c r="I10" s="28">
        <f t="shared" si="0"/>
        <v>142330397</v>
      </c>
      <c r="J10" s="29">
        <f t="shared" si="0"/>
        <v>151670994</v>
      </c>
      <c r="K10" s="31">
        <f t="shared" si="0"/>
        <v>162539913</v>
      </c>
    </row>
    <row r="11" spans="1:11" ht="13.5">
      <c r="A11" s="22" t="s">
        <v>22</v>
      </c>
      <c r="B11" s="6">
        <v>34412206</v>
      </c>
      <c r="C11" s="6">
        <v>37645791</v>
      </c>
      <c r="D11" s="23">
        <v>38985218</v>
      </c>
      <c r="E11" s="24">
        <v>49356106</v>
      </c>
      <c r="F11" s="6">
        <v>48381660</v>
      </c>
      <c r="G11" s="25">
        <v>48381660</v>
      </c>
      <c r="H11" s="26">
        <v>0</v>
      </c>
      <c r="I11" s="24">
        <v>53559144</v>
      </c>
      <c r="J11" s="6">
        <v>57256354</v>
      </c>
      <c r="K11" s="25">
        <v>61212417</v>
      </c>
    </row>
    <row r="12" spans="1:11" ht="13.5">
      <c r="A12" s="22" t="s">
        <v>23</v>
      </c>
      <c r="B12" s="6">
        <v>2995975</v>
      </c>
      <c r="C12" s="6">
        <v>3095174</v>
      </c>
      <c r="D12" s="23">
        <v>3428913</v>
      </c>
      <c r="E12" s="24">
        <v>3716887</v>
      </c>
      <c r="F12" s="6">
        <v>3859405</v>
      </c>
      <c r="G12" s="25">
        <v>3859405</v>
      </c>
      <c r="H12" s="26">
        <v>0</v>
      </c>
      <c r="I12" s="24">
        <v>4129563</v>
      </c>
      <c r="J12" s="6">
        <v>4418633</v>
      </c>
      <c r="K12" s="25">
        <v>4727937</v>
      </c>
    </row>
    <row r="13" spans="1:11" ht="13.5">
      <c r="A13" s="22" t="s">
        <v>105</v>
      </c>
      <c r="B13" s="6">
        <v>28621657</v>
      </c>
      <c r="C13" s="6">
        <v>28438477</v>
      </c>
      <c r="D13" s="23">
        <v>27823095</v>
      </c>
      <c r="E13" s="24">
        <v>25827264</v>
      </c>
      <c r="F13" s="6">
        <v>25827264</v>
      </c>
      <c r="G13" s="25">
        <v>25827264</v>
      </c>
      <c r="H13" s="26">
        <v>0</v>
      </c>
      <c r="I13" s="24">
        <v>25827264</v>
      </c>
      <c r="J13" s="6">
        <v>25827264</v>
      </c>
      <c r="K13" s="25">
        <v>25827264</v>
      </c>
    </row>
    <row r="14" spans="1:11" ht="13.5">
      <c r="A14" s="22" t="s">
        <v>24</v>
      </c>
      <c r="B14" s="6">
        <v>383690</v>
      </c>
      <c r="C14" s="6">
        <v>336340</v>
      </c>
      <c r="D14" s="23">
        <v>1981508</v>
      </c>
      <c r="E14" s="24">
        <v>260000</v>
      </c>
      <c r="F14" s="6">
        <v>119000</v>
      </c>
      <c r="G14" s="25">
        <v>119000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18731283</v>
      </c>
      <c r="C15" s="6">
        <v>21065220</v>
      </c>
      <c r="D15" s="23">
        <v>22917001</v>
      </c>
      <c r="E15" s="24">
        <v>23388287</v>
      </c>
      <c r="F15" s="6">
        <v>20828287</v>
      </c>
      <c r="G15" s="25">
        <v>20828287</v>
      </c>
      <c r="H15" s="26">
        <v>0</v>
      </c>
      <c r="I15" s="24">
        <v>21948017</v>
      </c>
      <c r="J15" s="6">
        <v>23456378</v>
      </c>
      <c r="K15" s="25">
        <v>25070325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44165013</v>
      </c>
      <c r="C17" s="6">
        <v>48597015</v>
      </c>
      <c r="D17" s="23">
        <v>35508086</v>
      </c>
      <c r="E17" s="24">
        <v>46742967</v>
      </c>
      <c r="F17" s="6">
        <v>51280152</v>
      </c>
      <c r="G17" s="25">
        <v>51280152</v>
      </c>
      <c r="H17" s="26">
        <v>0</v>
      </c>
      <c r="I17" s="24">
        <v>50396138</v>
      </c>
      <c r="J17" s="6">
        <v>50461087</v>
      </c>
      <c r="K17" s="25">
        <v>51450257</v>
      </c>
    </row>
    <row r="18" spans="1:11" ht="13.5">
      <c r="A18" s="34" t="s">
        <v>28</v>
      </c>
      <c r="B18" s="35">
        <f>SUM(B11:B17)</f>
        <v>129309824</v>
      </c>
      <c r="C18" s="36">
        <f aca="true" t="shared" si="1" ref="C18:K18">SUM(C11:C17)</f>
        <v>139178017</v>
      </c>
      <c r="D18" s="37">
        <f t="shared" si="1"/>
        <v>130643821</v>
      </c>
      <c r="E18" s="35">
        <f t="shared" si="1"/>
        <v>149291511</v>
      </c>
      <c r="F18" s="36">
        <f t="shared" si="1"/>
        <v>150295768</v>
      </c>
      <c r="G18" s="38">
        <f t="shared" si="1"/>
        <v>150295768</v>
      </c>
      <c r="H18" s="39">
        <f t="shared" si="1"/>
        <v>0</v>
      </c>
      <c r="I18" s="35">
        <f t="shared" si="1"/>
        <v>155860126</v>
      </c>
      <c r="J18" s="36">
        <f t="shared" si="1"/>
        <v>161419716</v>
      </c>
      <c r="K18" s="38">
        <f t="shared" si="1"/>
        <v>168288200</v>
      </c>
    </row>
    <row r="19" spans="1:11" ht="13.5">
      <c r="A19" s="34" t="s">
        <v>29</v>
      </c>
      <c r="B19" s="40">
        <f>+B10-B18</f>
        <v>-12848435</v>
      </c>
      <c r="C19" s="41">
        <f aca="true" t="shared" si="2" ref="C19:K19">+C10-C18</f>
        <v>-18459087</v>
      </c>
      <c r="D19" s="42">
        <f t="shared" si="2"/>
        <v>-28740616</v>
      </c>
      <c r="E19" s="40">
        <f t="shared" si="2"/>
        <v>-16897702</v>
      </c>
      <c r="F19" s="41">
        <f t="shared" si="2"/>
        <v>-16728069</v>
      </c>
      <c r="G19" s="43">
        <f t="shared" si="2"/>
        <v>-16728069</v>
      </c>
      <c r="H19" s="44">
        <f t="shared" si="2"/>
        <v>0</v>
      </c>
      <c r="I19" s="40">
        <f t="shared" si="2"/>
        <v>-13529729</v>
      </c>
      <c r="J19" s="41">
        <f t="shared" si="2"/>
        <v>-9748722</v>
      </c>
      <c r="K19" s="43">
        <f t="shared" si="2"/>
        <v>-5748287</v>
      </c>
    </row>
    <row r="20" spans="1:11" ht="13.5">
      <c r="A20" s="22" t="s">
        <v>30</v>
      </c>
      <c r="B20" s="24">
        <v>32114039</v>
      </c>
      <c r="C20" s="6">
        <v>60044153</v>
      </c>
      <c r="D20" s="23">
        <v>27100155</v>
      </c>
      <c r="E20" s="24">
        <v>17031400</v>
      </c>
      <c r="F20" s="6">
        <v>28856500</v>
      </c>
      <c r="G20" s="25">
        <v>28856500</v>
      </c>
      <c r="H20" s="26">
        <v>0</v>
      </c>
      <c r="I20" s="24">
        <v>23780600</v>
      </c>
      <c r="J20" s="6">
        <v>14115500</v>
      </c>
      <c r="K20" s="25">
        <v>13206950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19265604</v>
      </c>
      <c r="C22" s="52">
        <f aca="true" t="shared" si="3" ref="C22:K22">SUM(C19:C21)</f>
        <v>41585066</v>
      </c>
      <c r="D22" s="53">
        <f t="shared" si="3"/>
        <v>-1640461</v>
      </c>
      <c r="E22" s="51">
        <f t="shared" si="3"/>
        <v>133698</v>
      </c>
      <c r="F22" s="52">
        <f t="shared" si="3"/>
        <v>12128431</v>
      </c>
      <c r="G22" s="54">
        <f t="shared" si="3"/>
        <v>12128431</v>
      </c>
      <c r="H22" s="55">
        <f t="shared" si="3"/>
        <v>0</v>
      </c>
      <c r="I22" s="51">
        <f t="shared" si="3"/>
        <v>10250871</v>
      </c>
      <c r="J22" s="52">
        <f t="shared" si="3"/>
        <v>4366778</v>
      </c>
      <c r="K22" s="54">
        <f t="shared" si="3"/>
        <v>7458663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19265604</v>
      </c>
      <c r="C24" s="41">
        <f aca="true" t="shared" si="4" ref="C24:K24">SUM(C22:C23)</f>
        <v>41585066</v>
      </c>
      <c r="D24" s="42">
        <f t="shared" si="4"/>
        <v>-1640461</v>
      </c>
      <c r="E24" s="40">
        <f t="shared" si="4"/>
        <v>133698</v>
      </c>
      <c r="F24" s="41">
        <f t="shared" si="4"/>
        <v>12128431</v>
      </c>
      <c r="G24" s="43">
        <f t="shared" si="4"/>
        <v>12128431</v>
      </c>
      <c r="H24" s="44">
        <f t="shared" si="4"/>
        <v>0</v>
      </c>
      <c r="I24" s="40">
        <f t="shared" si="4"/>
        <v>10250871</v>
      </c>
      <c r="J24" s="41">
        <f t="shared" si="4"/>
        <v>4366778</v>
      </c>
      <c r="K24" s="43">
        <f t="shared" si="4"/>
        <v>7458663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39695153</v>
      </c>
      <c r="C27" s="7">
        <v>214007405</v>
      </c>
      <c r="D27" s="64">
        <v>26379466</v>
      </c>
      <c r="E27" s="65">
        <v>20781000</v>
      </c>
      <c r="F27" s="7">
        <v>40732092</v>
      </c>
      <c r="G27" s="66">
        <v>40732092</v>
      </c>
      <c r="H27" s="67">
        <v>0</v>
      </c>
      <c r="I27" s="65">
        <v>25657476</v>
      </c>
      <c r="J27" s="7">
        <v>16350950</v>
      </c>
      <c r="K27" s="66">
        <v>13206950</v>
      </c>
    </row>
    <row r="28" spans="1:11" ht="13.5">
      <c r="A28" s="68" t="s">
        <v>30</v>
      </c>
      <c r="B28" s="6">
        <v>38964245</v>
      </c>
      <c r="C28" s="6">
        <v>213132902</v>
      </c>
      <c r="D28" s="23">
        <v>23412957</v>
      </c>
      <c r="E28" s="24">
        <v>17031000</v>
      </c>
      <c r="F28" s="6">
        <v>18221500</v>
      </c>
      <c r="G28" s="25">
        <v>18221500</v>
      </c>
      <c r="H28" s="26">
        <v>0</v>
      </c>
      <c r="I28" s="24">
        <v>23780600</v>
      </c>
      <c r="J28" s="6">
        <v>14115500</v>
      </c>
      <c r="K28" s="25">
        <v>13206950</v>
      </c>
    </row>
    <row r="29" spans="1:11" ht="13.5">
      <c r="A29" s="22" t="s">
        <v>109</v>
      </c>
      <c r="B29" s="6">
        <v>455588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349493</v>
      </c>
      <c r="D30" s="23">
        <v>1631000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275319</v>
      </c>
      <c r="C31" s="6">
        <v>525010</v>
      </c>
      <c r="D31" s="23">
        <v>1335509</v>
      </c>
      <c r="E31" s="24">
        <v>3750000</v>
      </c>
      <c r="F31" s="6">
        <v>22510592</v>
      </c>
      <c r="G31" s="25">
        <v>22510592</v>
      </c>
      <c r="H31" s="26">
        <v>0</v>
      </c>
      <c r="I31" s="24">
        <v>1876876</v>
      </c>
      <c r="J31" s="6">
        <v>2235450</v>
      </c>
      <c r="K31" s="25">
        <v>0</v>
      </c>
    </row>
    <row r="32" spans="1:11" ht="13.5">
      <c r="A32" s="34" t="s">
        <v>36</v>
      </c>
      <c r="B32" s="7">
        <f>SUM(B28:B31)</f>
        <v>39695152</v>
      </c>
      <c r="C32" s="7">
        <f aca="true" t="shared" si="5" ref="C32:K32">SUM(C28:C31)</f>
        <v>214007405</v>
      </c>
      <c r="D32" s="64">
        <f t="shared" si="5"/>
        <v>26379466</v>
      </c>
      <c r="E32" s="65">
        <f t="shared" si="5"/>
        <v>20781000</v>
      </c>
      <c r="F32" s="7">
        <f t="shared" si="5"/>
        <v>40732092</v>
      </c>
      <c r="G32" s="66">
        <f t="shared" si="5"/>
        <v>40732092</v>
      </c>
      <c r="H32" s="67">
        <f t="shared" si="5"/>
        <v>0</v>
      </c>
      <c r="I32" s="65">
        <f t="shared" si="5"/>
        <v>25657476</v>
      </c>
      <c r="J32" s="7">
        <f t="shared" si="5"/>
        <v>16350950</v>
      </c>
      <c r="K32" s="66">
        <f t="shared" si="5"/>
        <v>13206950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69264964</v>
      </c>
      <c r="C35" s="6">
        <v>35096932</v>
      </c>
      <c r="D35" s="23">
        <v>38190519</v>
      </c>
      <c r="E35" s="24">
        <v>151778655</v>
      </c>
      <c r="F35" s="6">
        <v>138926136</v>
      </c>
      <c r="G35" s="25">
        <v>138926136</v>
      </c>
      <c r="H35" s="26">
        <v>60637582</v>
      </c>
      <c r="I35" s="24">
        <v>46858209</v>
      </c>
      <c r="J35" s="6">
        <v>58653280</v>
      </c>
      <c r="K35" s="25">
        <v>75532488</v>
      </c>
    </row>
    <row r="36" spans="1:11" ht="13.5">
      <c r="A36" s="22" t="s">
        <v>39</v>
      </c>
      <c r="B36" s="6">
        <v>515046587</v>
      </c>
      <c r="C36" s="6">
        <v>533088611</v>
      </c>
      <c r="D36" s="23">
        <v>529746899</v>
      </c>
      <c r="E36" s="24">
        <v>572110077</v>
      </c>
      <c r="F36" s="6">
        <v>592060769</v>
      </c>
      <c r="G36" s="25">
        <v>592060769</v>
      </c>
      <c r="H36" s="26">
        <v>516402160</v>
      </c>
      <c r="I36" s="24">
        <v>556979504</v>
      </c>
      <c r="J36" s="6">
        <v>573281078</v>
      </c>
      <c r="K36" s="25">
        <v>588037028</v>
      </c>
    </row>
    <row r="37" spans="1:11" ht="13.5">
      <c r="A37" s="22" t="s">
        <v>40</v>
      </c>
      <c r="B37" s="6">
        <v>36328606</v>
      </c>
      <c r="C37" s="6">
        <v>42321439</v>
      </c>
      <c r="D37" s="23">
        <v>43155193</v>
      </c>
      <c r="E37" s="24">
        <v>4722006</v>
      </c>
      <c r="F37" s="6">
        <v>4722006</v>
      </c>
      <c r="G37" s="25">
        <v>4722006</v>
      </c>
      <c r="H37" s="26">
        <v>82191046</v>
      </c>
      <c r="I37" s="24">
        <v>20441743</v>
      </c>
      <c r="J37" s="6">
        <v>22048872</v>
      </c>
      <c r="K37" s="25">
        <v>23656001</v>
      </c>
    </row>
    <row r="38" spans="1:11" ht="13.5">
      <c r="A38" s="22" t="s">
        <v>41</v>
      </c>
      <c r="B38" s="6">
        <v>26188032</v>
      </c>
      <c r="C38" s="6">
        <v>17832826</v>
      </c>
      <c r="D38" s="23">
        <v>19108720</v>
      </c>
      <c r="E38" s="24">
        <v>25887509</v>
      </c>
      <c r="F38" s="6">
        <v>25887509</v>
      </c>
      <c r="G38" s="25">
        <v>25887509</v>
      </c>
      <c r="H38" s="26">
        <v>7164601</v>
      </c>
      <c r="I38" s="24">
        <v>16906864</v>
      </c>
      <c r="J38" s="6">
        <v>17072039</v>
      </c>
      <c r="K38" s="25">
        <v>17237214</v>
      </c>
    </row>
    <row r="39" spans="1:11" ht="13.5">
      <c r="A39" s="22" t="s">
        <v>42</v>
      </c>
      <c r="B39" s="6">
        <v>521794913</v>
      </c>
      <c r="C39" s="6">
        <v>508031278</v>
      </c>
      <c r="D39" s="23">
        <v>505673505</v>
      </c>
      <c r="E39" s="24">
        <v>693279217</v>
      </c>
      <c r="F39" s="6">
        <v>700377390</v>
      </c>
      <c r="G39" s="25">
        <v>700377390</v>
      </c>
      <c r="H39" s="26">
        <v>487684096</v>
      </c>
      <c r="I39" s="24">
        <v>566489106</v>
      </c>
      <c r="J39" s="6">
        <v>592813447</v>
      </c>
      <c r="K39" s="25">
        <v>622676303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38833371</v>
      </c>
      <c r="C42" s="6">
        <v>66072032</v>
      </c>
      <c r="D42" s="23">
        <v>23193746</v>
      </c>
      <c r="E42" s="24">
        <v>23379861</v>
      </c>
      <c r="F42" s="6">
        <v>35407910</v>
      </c>
      <c r="G42" s="25">
        <v>35407910</v>
      </c>
      <c r="H42" s="26">
        <v>13138852</v>
      </c>
      <c r="I42" s="24">
        <v>30366515</v>
      </c>
      <c r="J42" s="6">
        <v>23520182</v>
      </c>
      <c r="K42" s="25">
        <v>25440321</v>
      </c>
    </row>
    <row r="43" spans="1:11" ht="13.5">
      <c r="A43" s="22" t="s">
        <v>45</v>
      </c>
      <c r="B43" s="6">
        <v>-39289064</v>
      </c>
      <c r="C43" s="6">
        <v>-64578683</v>
      </c>
      <c r="D43" s="23">
        <v>-26188226</v>
      </c>
      <c r="E43" s="24">
        <v>-20781400</v>
      </c>
      <c r="F43" s="6">
        <v>-34622278</v>
      </c>
      <c r="G43" s="25">
        <v>-34622278</v>
      </c>
      <c r="H43" s="26">
        <v>-24174043</v>
      </c>
      <c r="I43" s="24">
        <v>-25657476</v>
      </c>
      <c r="J43" s="6">
        <v>-16350950</v>
      </c>
      <c r="K43" s="25">
        <v>-13206950</v>
      </c>
    </row>
    <row r="44" spans="1:11" ht="13.5">
      <c r="A44" s="22" t="s">
        <v>46</v>
      </c>
      <c r="B44" s="6">
        <v>-1043249</v>
      </c>
      <c r="C44" s="6">
        <v>-693019</v>
      </c>
      <c r="D44" s="23">
        <v>860529</v>
      </c>
      <c r="E44" s="24">
        <v>-809275</v>
      </c>
      <c r="F44" s="6">
        <v>-809254</v>
      </c>
      <c r="G44" s="25">
        <v>-809254</v>
      </c>
      <c r="H44" s="26">
        <v>-962556</v>
      </c>
      <c r="I44" s="24">
        <v>140000</v>
      </c>
      <c r="J44" s="6">
        <v>115000</v>
      </c>
      <c r="K44" s="25">
        <v>135000</v>
      </c>
    </row>
    <row r="45" spans="1:11" ht="13.5">
      <c r="A45" s="34" t="s">
        <v>47</v>
      </c>
      <c r="B45" s="7">
        <v>18447778</v>
      </c>
      <c r="C45" s="7">
        <v>19248106</v>
      </c>
      <c r="D45" s="64">
        <v>17114155</v>
      </c>
      <c r="E45" s="65">
        <v>29943051</v>
      </c>
      <c r="F45" s="7">
        <v>17090532</v>
      </c>
      <c r="G45" s="66">
        <v>17090532</v>
      </c>
      <c r="H45" s="67">
        <v>5116407</v>
      </c>
      <c r="I45" s="65">
        <v>21939570</v>
      </c>
      <c r="J45" s="7">
        <v>29223802</v>
      </c>
      <c r="K45" s="66">
        <v>41592173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18447777</v>
      </c>
      <c r="C48" s="6">
        <v>19248106</v>
      </c>
      <c r="D48" s="23">
        <v>17114154</v>
      </c>
      <c r="E48" s="24">
        <v>29943051</v>
      </c>
      <c r="F48" s="6">
        <v>17090532</v>
      </c>
      <c r="G48" s="25">
        <v>17090532</v>
      </c>
      <c r="H48" s="26">
        <v>5116407</v>
      </c>
      <c r="I48" s="24">
        <v>21988949</v>
      </c>
      <c r="J48" s="6">
        <v>29273181</v>
      </c>
      <c r="K48" s="25">
        <v>41641551</v>
      </c>
    </row>
    <row r="49" spans="1:11" ht="13.5">
      <c r="A49" s="22" t="s">
        <v>50</v>
      </c>
      <c r="B49" s="6">
        <f>+B75</f>
        <v>-2141511.1708197743</v>
      </c>
      <c r="C49" s="6">
        <f aca="true" t="shared" si="6" ref="C49:K49">+C75</f>
        <v>31305592.811388407</v>
      </c>
      <c r="D49" s="23">
        <f t="shared" si="6"/>
        <v>25335765.141493082</v>
      </c>
      <c r="E49" s="24">
        <f t="shared" si="6"/>
        <v>-95295300.01044548</v>
      </c>
      <c r="F49" s="6">
        <f t="shared" si="6"/>
        <v>-85269596.7122523</v>
      </c>
      <c r="G49" s="25">
        <f t="shared" si="6"/>
        <v>-85269596.7122523</v>
      </c>
      <c r="H49" s="26">
        <f t="shared" si="6"/>
        <v>64903430</v>
      </c>
      <c r="I49" s="24">
        <f t="shared" si="6"/>
        <v>9439972.81980475</v>
      </c>
      <c r="J49" s="6">
        <f t="shared" si="6"/>
        <v>8502526.846204385</v>
      </c>
      <c r="K49" s="25">
        <f t="shared" si="6"/>
        <v>7571457.4504768625</v>
      </c>
    </row>
    <row r="50" spans="1:11" ht="13.5">
      <c r="A50" s="34" t="s">
        <v>51</v>
      </c>
      <c r="B50" s="7">
        <f>+B48-B49</f>
        <v>20589288.170819774</v>
      </c>
      <c r="C50" s="7">
        <f aca="true" t="shared" si="7" ref="C50:K50">+C48-C49</f>
        <v>-12057486.811388407</v>
      </c>
      <c r="D50" s="64">
        <f t="shared" si="7"/>
        <v>-8221611.141493082</v>
      </c>
      <c r="E50" s="65">
        <f t="shared" si="7"/>
        <v>125238351.01044548</v>
      </c>
      <c r="F50" s="7">
        <f t="shared" si="7"/>
        <v>102360128.7122523</v>
      </c>
      <c r="G50" s="66">
        <f t="shared" si="7"/>
        <v>102360128.7122523</v>
      </c>
      <c r="H50" s="67">
        <f t="shared" si="7"/>
        <v>-59787023</v>
      </c>
      <c r="I50" s="65">
        <f t="shared" si="7"/>
        <v>12548976.18019525</v>
      </c>
      <c r="J50" s="7">
        <f t="shared" si="7"/>
        <v>20770654.153795615</v>
      </c>
      <c r="K50" s="66">
        <f t="shared" si="7"/>
        <v>34070093.54952314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515046544</v>
      </c>
      <c r="C53" s="6">
        <v>805170571</v>
      </c>
      <c r="D53" s="23">
        <v>529746904</v>
      </c>
      <c r="E53" s="24">
        <v>572110000</v>
      </c>
      <c r="F53" s="6">
        <v>592061092</v>
      </c>
      <c r="G53" s="25">
        <v>592061092</v>
      </c>
      <c r="H53" s="26">
        <v>575529523</v>
      </c>
      <c r="I53" s="24">
        <v>556979505</v>
      </c>
      <c r="J53" s="6">
        <v>573281079</v>
      </c>
      <c r="K53" s="25">
        <v>588037028</v>
      </c>
    </row>
    <row r="54" spans="1:11" ht="13.5">
      <c r="A54" s="22" t="s">
        <v>105</v>
      </c>
      <c r="B54" s="6">
        <v>28621657</v>
      </c>
      <c r="C54" s="6">
        <v>28438477</v>
      </c>
      <c r="D54" s="23">
        <v>27823095</v>
      </c>
      <c r="E54" s="24">
        <v>25827264</v>
      </c>
      <c r="F54" s="6">
        <v>25827264</v>
      </c>
      <c r="G54" s="25">
        <v>25827264</v>
      </c>
      <c r="H54" s="26">
        <v>0</v>
      </c>
      <c r="I54" s="24">
        <v>25827264</v>
      </c>
      <c r="J54" s="6">
        <v>25827264</v>
      </c>
      <c r="K54" s="25">
        <v>25827264</v>
      </c>
    </row>
    <row r="55" spans="1:11" ht="13.5">
      <c r="A55" s="22" t="s">
        <v>54</v>
      </c>
      <c r="B55" s="6">
        <v>0</v>
      </c>
      <c r="C55" s="6">
        <v>0</v>
      </c>
      <c r="D55" s="23">
        <v>23255314</v>
      </c>
      <c r="E55" s="24">
        <v>0</v>
      </c>
      <c r="F55" s="6">
        <v>0</v>
      </c>
      <c r="G55" s="25">
        <v>0</v>
      </c>
      <c r="H55" s="26">
        <v>0</v>
      </c>
      <c r="I55" s="24">
        <v>23780600</v>
      </c>
      <c r="J55" s="6">
        <v>14115500</v>
      </c>
      <c r="K55" s="25">
        <v>13206950</v>
      </c>
    </row>
    <row r="56" spans="1:11" ht="13.5">
      <c r="A56" s="22" t="s">
        <v>55</v>
      </c>
      <c r="B56" s="6">
        <v>3932166</v>
      </c>
      <c r="C56" s="6">
        <v>2916059</v>
      </c>
      <c r="D56" s="23">
        <v>0</v>
      </c>
      <c r="E56" s="24">
        <v>0</v>
      </c>
      <c r="F56" s="6">
        <v>5150780</v>
      </c>
      <c r="G56" s="25">
        <v>5150780</v>
      </c>
      <c r="H56" s="26">
        <v>0</v>
      </c>
      <c r="I56" s="24">
        <v>3320100</v>
      </c>
      <c r="J56" s="6">
        <v>3250100</v>
      </c>
      <c r="K56" s="25">
        <v>3250100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7454738</v>
      </c>
      <c r="F59" s="6">
        <v>6894738</v>
      </c>
      <c r="G59" s="25">
        <v>6894738</v>
      </c>
      <c r="H59" s="26">
        <v>6894738</v>
      </c>
      <c r="I59" s="24">
        <v>7923436</v>
      </c>
      <c r="J59" s="6">
        <v>8421757</v>
      </c>
      <c r="K59" s="25">
        <v>8421761</v>
      </c>
    </row>
    <row r="60" spans="1:11" ht="13.5">
      <c r="A60" s="33" t="s">
        <v>58</v>
      </c>
      <c r="B60" s="6">
        <v>247446</v>
      </c>
      <c r="C60" s="6">
        <v>0</v>
      </c>
      <c r="D60" s="23">
        <v>0</v>
      </c>
      <c r="E60" s="24">
        <v>817513</v>
      </c>
      <c r="F60" s="6">
        <v>272784</v>
      </c>
      <c r="G60" s="25">
        <v>272784</v>
      </c>
      <c r="H60" s="26">
        <v>272784</v>
      </c>
      <c r="I60" s="24">
        <v>289152</v>
      </c>
      <c r="J60" s="6">
        <v>306501</v>
      </c>
      <c r="K60" s="25">
        <v>324891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54</v>
      </c>
      <c r="F63" s="92">
        <v>54</v>
      </c>
      <c r="G63" s="93">
        <v>54</v>
      </c>
      <c r="H63" s="94">
        <v>54</v>
      </c>
      <c r="I63" s="91">
        <v>54</v>
      </c>
      <c r="J63" s="92">
        <v>54</v>
      </c>
      <c r="K63" s="93">
        <v>54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0.7529838825497469</v>
      </c>
      <c r="C70" s="5">
        <f aca="true" t="shared" si="8" ref="C70:K70">IF(ISERROR(C71/C72),0,(C71/C72))</f>
        <v>0.5829555031823734</v>
      </c>
      <c r="D70" s="5">
        <f t="shared" si="8"/>
        <v>0.7245276825240671</v>
      </c>
      <c r="E70" s="5">
        <f t="shared" si="8"/>
        <v>0.8082152597166247</v>
      </c>
      <c r="F70" s="5">
        <f t="shared" si="8"/>
        <v>0.7256547459260649</v>
      </c>
      <c r="G70" s="5">
        <f t="shared" si="8"/>
        <v>0.7256547459260649</v>
      </c>
      <c r="H70" s="5">
        <f t="shared" si="8"/>
        <v>0</v>
      </c>
      <c r="I70" s="5">
        <f t="shared" si="8"/>
        <v>0.7595664984993729</v>
      </c>
      <c r="J70" s="5">
        <f t="shared" si="8"/>
        <v>0.7596997101797941</v>
      </c>
      <c r="K70" s="5">
        <f t="shared" si="8"/>
        <v>0.7596060464222691</v>
      </c>
    </row>
    <row r="71" spans="1:11" ht="12.75" hidden="1">
      <c r="A71" s="1" t="s">
        <v>111</v>
      </c>
      <c r="B71" s="1">
        <f>+B83</f>
        <v>55796056</v>
      </c>
      <c r="C71" s="1">
        <f aca="true" t="shared" si="9" ref="C71:K71">+C83</f>
        <v>47123362</v>
      </c>
      <c r="D71" s="1">
        <f t="shared" si="9"/>
        <v>44244753</v>
      </c>
      <c r="E71" s="1">
        <f t="shared" si="9"/>
        <v>70245390</v>
      </c>
      <c r="F71" s="1">
        <f t="shared" si="9"/>
        <v>63820028</v>
      </c>
      <c r="G71" s="1">
        <f t="shared" si="9"/>
        <v>63820028</v>
      </c>
      <c r="H71" s="1">
        <f t="shared" si="9"/>
        <v>106615576</v>
      </c>
      <c r="I71" s="1">
        <f t="shared" si="9"/>
        <v>70256101</v>
      </c>
      <c r="J71" s="1">
        <f t="shared" si="9"/>
        <v>74422838</v>
      </c>
      <c r="K71" s="1">
        <f t="shared" si="9"/>
        <v>79229845</v>
      </c>
    </row>
    <row r="72" spans="1:11" ht="12.75" hidden="1">
      <c r="A72" s="1" t="s">
        <v>112</v>
      </c>
      <c r="B72" s="1">
        <f>+B77</f>
        <v>74099934</v>
      </c>
      <c r="C72" s="1">
        <f aca="true" t="shared" si="10" ref="C72:K72">+C77</f>
        <v>80835264</v>
      </c>
      <c r="D72" s="1">
        <f t="shared" si="10"/>
        <v>61067029</v>
      </c>
      <c r="E72" s="1">
        <f t="shared" si="10"/>
        <v>86914209</v>
      </c>
      <c r="F72" s="1">
        <f t="shared" si="10"/>
        <v>87948199</v>
      </c>
      <c r="G72" s="1">
        <f t="shared" si="10"/>
        <v>87948199</v>
      </c>
      <c r="H72" s="1">
        <f t="shared" si="10"/>
        <v>0</v>
      </c>
      <c r="I72" s="1">
        <f t="shared" si="10"/>
        <v>92494997</v>
      </c>
      <c r="J72" s="1">
        <f t="shared" si="10"/>
        <v>97963494</v>
      </c>
      <c r="K72" s="1">
        <f t="shared" si="10"/>
        <v>104303863</v>
      </c>
    </row>
    <row r="73" spans="1:11" ht="12.75" hidden="1">
      <c r="A73" s="1" t="s">
        <v>113</v>
      </c>
      <c r="B73" s="1">
        <f>+B74</f>
        <v>-44219429.999999985</v>
      </c>
      <c r="C73" s="1">
        <f aca="true" t="shared" si="11" ref="C73:K73">+(C78+C80+C81+C82)-(B78+B80+B81+B82)</f>
        <v>-34984180</v>
      </c>
      <c r="D73" s="1">
        <f t="shared" si="11"/>
        <v>5199982</v>
      </c>
      <c r="E73" s="1">
        <f t="shared" si="11"/>
        <v>100795644</v>
      </c>
      <c r="F73" s="1">
        <f>+(F78+F80+F81+F82)-(D78+D80+D81+D82)</f>
        <v>100795644</v>
      </c>
      <c r="G73" s="1">
        <f>+(G78+G80+G81+G82)-(D78+D80+D81+D82)</f>
        <v>100795644</v>
      </c>
      <c r="H73" s="1">
        <f>+(H78+H80+H81+H82)-(D78+D80+D81+D82)</f>
        <v>34444810</v>
      </c>
      <c r="I73" s="1">
        <f>+(I78+I80+I81+I82)-(E78+E80+E81+E82)</f>
        <v>-97030306</v>
      </c>
      <c r="J73" s="1">
        <f t="shared" si="11"/>
        <v>4483282</v>
      </c>
      <c r="K73" s="1">
        <f t="shared" si="11"/>
        <v>4483282</v>
      </c>
    </row>
    <row r="74" spans="1:11" ht="12.75" hidden="1">
      <c r="A74" s="1" t="s">
        <v>114</v>
      </c>
      <c r="B74" s="1">
        <f>+TREND(C74:E74)</f>
        <v>-44219429.999999985</v>
      </c>
      <c r="C74" s="1">
        <f>+C73</f>
        <v>-34984180</v>
      </c>
      <c r="D74" s="1">
        <f aca="true" t="shared" si="12" ref="D74:K74">+D73</f>
        <v>5199982</v>
      </c>
      <c r="E74" s="1">
        <f t="shared" si="12"/>
        <v>100795644</v>
      </c>
      <c r="F74" s="1">
        <f t="shared" si="12"/>
        <v>100795644</v>
      </c>
      <c r="G74" s="1">
        <f t="shared" si="12"/>
        <v>100795644</v>
      </c>
      <c r="H74" s="1">
        <f t="shared" si="12"/>
        <v>34444810</v>
      </c>
      <c r="I74" s="1">
        <f t="shared" si="12"/>
        <v>-97030306</v>
      </c>
      <c r="J74" s="1">
        <f t="shared" si="12"/>
        <v>4483282</v>
      </c>
      <c r="K74" s="1">
        <f t="shared" si="12"/>
        <v>4483282</v>
      </c>
    </row>
    <row r="75" spans="1:11" ht="12.75" hidden="1">
      <c r="A75" s="1" t="s">
        <v>115</v>
      </c>
      <c r="B75" s="1">
        <f>+B84-(((B80+B81+B78)*B70)-B79)</f>
        <v>-2141511.1708197743</v>
      </c>
      <c r="C75" s="1">
        <f aca="true" t="shared" si="13" ref="C75:K75">+C84-(((C80+C81+C78)*C70)-C79)</f>
        <v>31305592.811388407</v>
      </c>
      <c r="D75" s="1">
        <f t="shared" si="13"/>
        <v>25335765.141493082</v>
      </c>
      <c r="E75" s="1">
        <f t="shared" si="13"/>
        <v>-95295300.01044548</v>
      </c>
      <c r="F75" s="1">
        <f t="shared" si="13"/>
        <v>-85269596.7122523</v>
      </c>
      <c r="G75" s="1">
        <f t="shared" si="13"/>
        <v>-85269596.7122523</v>
      </c>
      <c r="H75" s="1">
        <f t="shared" si="13"/>
        <v>64903430</v>
      </c>
      <c r="I75" s="1">
        <f t="shared" si="13"/>
        <v>9439972.81980475</v>
      </c>
      <c r="J75" s="1">
        <f t="shared" si="13"/>
        <v>8502526.846204385</v>
      </c>
      <c r="K75" s="1">
        <f t="shared" si="13"/>
        <v>7571457.4504768625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74099934</v>
      </c>
      <c r="C77" s="3">
        <v>80835264</v>
      </c>
      <c r="D77" s="3">
        <v>61067029</v>
      </c>
      <c r="E77" s="3">
        <v>86914209</v>
      </c>
      <c r="F77" s="3">
        <v>87948199</v>
      </c>
      <c r="G77" s="3">
        <v>87948199</v>
      </c>
      <c r="H77" s="3">
        <v>0</v>
      </c>
      <c r="I77" s="3">
        <v>92494997</v>
      </c>
      <c r="J77" s="3">
        <v>97963494</v>
      </c>
      <c r="K77" s="3">
        <v>104303863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33734899</v>
      </c>
      <c r="C79" s="3">
        <v>40306067</v>
      </c>
      <c r="D79" s="3">
        <v>40289263</v>
      </c>
      <c r="E79" s="3">
        <v>2850000</v>
      </c>
      <c r="F79" s="3">
        <v>2850000</v>
      </c>
      <c r="G79" s="3">
        <v>2850000</v>
      </c>
      <c r="H79" s="3">
        <v>64903430</v>
      </c>
      <c r="I79" s="3">
        <v>18116660</v>
      </c>
      <c r="J79" s="3">
        <v>19216413</v>
      </c>
      <c r="K79" s="3">
        <v>20316166</v>
      </c>
    </row>
    <row r="80" spans="1:11" ht="12.75" hidden="1">
      <c r="A80" s="2" t="s">
        <v>67</v>
      </c>
      <c r="B80" s="3">
        <v>43344679</v>
      </c>
      <c r="C80" s="3">
        <v>10410121</v>
      </c>
      <c r="D80" s="3">
        <v>16403285</v>
      </c>
      <c r="E80" s="3">
        <v>117359262</v>
      </c>
      <c r="F80" s="3">
        <v>117359262</v>
      </c>
      <c r="G80" s="3">
        <v>117359262</v>
      </c>
      <c r="H80" s="3">
        <v>39417839</v>
      </c>
      <c r="I80" s="3">
        <v>21446359</v>
      </c>
      <c r="J80" s="3">
        <v>26964477</v>
      </c>
      <c r="K80" s="3">
        <v>32482596</v>
      </c>
    </row>
    <row r="81" spans="1:11" ht="12.75" hidden="1">
      <c r="A81" s="2" t="s">
        <v>68</v>
      </c>
      <c r="B81" s="3">
        <v>7075342</v>
      </c>
      <c r="C81" s="3">
        <v>5028857</v>
      </c>
      <c r="D81" s="3">
        <v>4235675</v>
      </c>
      <c r="E81" s="3">
        <v>4075342</v>
      </c>
      <c r="F81" s="3">
        <v>4075342</v>
      </c>
      <c r="G81" s="3">
        <v>4075342</v>
      </c>
      <c r="H81" s="3">
        <v>15665931</v>
      </c>
      <c r="I81" s="3">
        <v>2957939</v>
      </c>
      <c r="J81" s="3">
        <v>1923103</v>
      </c>
      <c r="K81" s="3">
        <v>888266</v>
      </c>
    </row>
    <row r="82" spans="1:11" ht="12.75" hidden="1">
      <c r="A82" s="2" t="s">
        <v>69</v>
      </c>
      <c r="B82" s="3">
        <v>3137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55796056</v>
      </c>
      <c r="C83" s="3">
        <v>47123362</v>
      </c>
      <c r="D83" s="3">
        <v>44244753</v>
      </c>
      <c r="E83" s="3">
        <v>70245390</v>
      </c>
      <c r="F83" s="3">
        <v>63820028</v>
      </c>
      <c r="G83" s="3">
        <v>63820028</v>
      </c>
      <c r="H83" s="3">
        <v>106615576</v>
      </c>
      <c r="I83" s="3">
        <v>70256101</v>
      </c>
      <c r="J83" s="3">
        <v>74422838</v>
      </c>
      <c r="K83" s="3">
        <v>79229845</v>
      </c>
    </row>
    <row r="84" spans="1:11" ht="12.75" hidden="1">
      <c r="A84" s="2" t="s">
        <v>71</v>
      </c>
      <c r="B84" s="3">
        <v>2089053</v>
      </c>
      <c r="C84" s="3">
        <v>-237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9860000</v>
      </c>
      <c r="J84" s="3">
        <v>11232000</v>
      </c>
      <c r="K84" s="3">
        <v>12604000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22075410</v>
      </c>
      <c r="C5" s="6">
        <v>26256983</v>
      </c>
      <c r="D5" s="23">
        <v>31032995</v>
      </c>
      <c r="E5" s="24">
        <v>27762540</v>
      </c>
      <c r="F5" s="6">
        <v>27762540</v>
      </c>
      <c r="G5" s="25">
        <v>27762540</v>
      </c>
      <c r="H5" s="26">
        <v>0</v>
      </c>
      <c r="I5" s="24">
        <v>29289480</v>
      </c>
      <c r="J5" s="6">
        <v>30753954</v>
      </c>
      <c r="K5" s="25">
        <v>32291651</v>
      </c>
    </row>
    <row r="6" spans="1:11" ht="13.5">
      <c r="A6" s="22" t="s">
        <v>18</v>
      </c>
      <c r="B6" s="6">
        <v>98839623</v>
      </c>
      <c r="C6" s="6">
        <v>107287357</v>
      </c>
      <c r="D6" s="23">
        <v>118729609</v>
      </c>
      <c r="E6" s="24">
        <v>119675979</v>
      </c>
      <c r="F6" s="6">
        <v>119675979</v>
      </c>
      <c r="G6" s="25">
        <v>119675979</v>
      </c>
      <c r="H6" s="26">
        <v>0</v>
      </c>
      <c r="I6" s="24">
        <v>124266150</v>
      </c>
      <c r="J6" s="6">
        <v>131093382</v>
      </c>
      <c r="K6" s="25">
        <v>138292470</v>
      </c>
    </row>
    <row r="7" spans="1:11" ht="13.5">
      <c r="A7" s="22" t="s">
        <v>19</v>
      </c>
      <c r="B7" s="6">
        <v>950400</v>
      </c>
      <c r="C7" s="6">
        <v>1201406</v>
      </c>
      <c r="D7" s="23">
        <v>1390035</v>
      </c>
      <c r="E7" s="24">
        <v>931000</v>
      </c>
      <c r="F7" s="6">
        <v>931000</v>
      </c>
      <c r="G7" s="25">
        <v>931000</v>
      </c>
      <c r="H7" s="26">
        <v>0</v>
      </c>
      <c r="I7" s="24">
        <v>986860</v>
      </c>
      <c r="J7" s="6">
        <v>1046072</v>
      </c>
      <c r="K7" s="25">
        <v>1108836</v>
      </c>
    </row>
    <row r="8" spans="1:11" ht="13.5">
      <c r="A8" s="22" t="s">
        <v>20</v>
      </c>
      <c r="B8" s="6">
        <v>39549697</v>
      </c>
      <c r="C8" s="6">
        <v>40635275</v>
      </c>
      <c r="D8" s="23">
        <v>39540692</v>
      </c>
      <c r="E8" s="24">
        <v>40761000</v>
      </c>
      <c r="F8" s="6">
        <v>40761000</v>
      </c>
      <c r="G8" s="25">
        <v>40761000</v>
      </c>
      <c r="H8" s="26">
        <v>0</v>
      </c>
      <c r="I8" s="24">
        <v>44186000</v>
      </c>
      <c r="J8" s="6">
        <v>47143997</v>
      </c>
      <c r="K8" s="25">
        <v>50835998</v>
      </c>
    </row>
    <row r="9" spans="1:11" ht="13.5">
      <c r="A9" s="22" t="s">
        <v>21</v>
      </c>
      <c r="B9" s="6">
        <v>34324083</v>
      </c>
      <c r="C9" s="6">
        <v>34173531</v>
      </c>
      <c r="D9" s="23">
        <v>23875426</v>
      </c>
      <c r="E9" s="24">
        <v>36126177</v>
      </c>
      <c r="F9" s="6">
        <v>36126177</v>
      </c>
      <c r="G9" s="25">
        <v>36126177</v>
      </c>
      <c r="H9" s="26">
        <v>0</v>
      </c>
      <c r="I9" s="24">
        <v>36215038</v>
      </c>
      <c r="J9" s="6">
        <v>38013910</v>
      </c>
      <c r="K9" s="25">
        <v>39899758</v>
      </c>
    </row>
    <row r="10" spans="1:11" ht="25.5">
      <c r="A10" s="27" t="s">
        <v>104</v>
      </c>
      <c r="B10" s="28">
        <f>SUM(B5:B9)</f>
        <v>195739213</v>
      </c>
      <c r="C10" s="29">
        <f aca="true" t="shared" si="0" ref="C10:K10">SUM(C5:C9)</f>
        <v>209554552</v>
      </c>
      <c r="D10" s="30">
        <f t="shared" si="0"/>
        <v>214568757</v>
      </c>
      <c r="E10" s="28">
        <f t="shared" si="0"/>
        <v>225256696</v>
      </c>
      <c r="F10" s="29">
        <f t="shared" si="0"/>
        <v>225256696</v>
      </c>
      <c r="G10" s="31">
        <f t="shared" si="0"/>
        <v>225256696</v>
      </c>
      <c r="H10" s="32">
        <f t="shared" si="0"/>
        <v>0</v>
      </c>
      <c r="I10" s="28">
        <f t="shared" si="0"/>
        <v>234943528</v>
      </c>
      <c r="J10" s="29">
        <f t="shared" si="0"/>
        <v>248051315</v>
      </c>
      <c r="K10" s="31">
        <f t="shared" si="0"/>
        <v>262428713</v>
      </c>
    </row>
    <row r="11" spans="1:11" ht="13.5">
      <c r="A11" s="22" t="s">
        <v>22</v>
      </c>
      <c r="B11" s="6">
        <v>66864269</v>
      </c>
      <c r="C11" s="6">
        <v>70984360</v>
      </c>
      <c r="D11" s="23">
        <v>68489476</v>
      </c>
      <c r="E11" s="24">
        <v>76930252</v>
      </c>
      <c r="F11" s="6">
        <v>76930252</v>
      </c>
      <c r="G11" s="25">
        <v>76930252</v>
      </c>
      <c r="H11" s="26">
        <v>0</v>
      </c>
      <c r="I11" s="24">
        <v>82290780</v>
      </c>
      <c r="J11" s="6">
        <v>86497911</v>
      </c>
      <c r="K11" s="25">
        <v>90281338</v>
      </c>
    </row>
    <row r="12" spans="1:11" ht="13.5">
      <c r="A12" s="22" t="s">
        <v>23</v>
      </c>
      <c r="B12" s="6">
        <v>4126459</v>
      </c>
      <c r="C12" s="6">
        <v>4401180</v>
      </c>
      <c r="D12" s="23">
        <v>4835161</v>
      </c>
      <c r="E12" s="24">
        <v>5275150</v>
      </c>
      <c r="F12" s="6">
        <v>5275150</v>
      </c>
      <c r="G12" s="25">
        <v>5275150</v>
      </c>
      <c r="H12" s="26">
        <v>0</v>
      </c>
      <c r="I12" s="24">
        <v>5839932</v>
      </c>
      <c r="J12" s="6">
        <v>5992190</v>
      </c>
      <c r="K12" s="25">
        <v>6168339</v>
      </c>
    </row>
    <row r="13" spans="1:11" ht="13.5">
      <c r="A13" s="22" t="s">
        <v>105</v>
      </c>
      <c r="B13" s="6">
        <v>61936612</v>
      </c>
      <c r="C13" s="6">
        <v>56597201</v>
      </c>
      <c r="D13" s="23">
        <v>59128440</v>
      </c>
      <c r="E13" s="24">
        <v>9055529</v>
      </c>
      <c r="F13" s="6">
        <v>9055529</v>
      </c>
      <c r="G13" s="25">
        <v>9055529</v>
      </c>
      <c r="H13" s="26">
        <v>0</v>
      </c>
      <c r="I13" s="24">
        <v>9598934</v>
      </c>
      <c r="J13" s="6">
        <v>10136475</v>
      </c>
      <c r="K13" s="25">
        <v>10683844</v>
      </c>
    </row>
    <row r="14" spans="1:11" ht="13.5">
      <c r="A14" s="22" t="s">
        <v>24</v>
      </c>
      <c r="B14" s="6">
        <v>1110941</v>
      </c>
      <c r="C14" s="6">
        <v>1761341</v>
      </c>
      <c r="D14" s="23">
        <v>3364773</v>
      </c>
      <c r="E14" s="24">
        <v>2054710</v>
      </c>
      <c r="F14" s="6">
        <v>2054710</v>
      </c>
      <c r="G14" s="25">
        <v>2054710</v>
      </c>
      <c r="H14" s="26">
        <v>0</v>
      </c>
      <c r="I14" s="24">
        <v>2219086</v>
      </c>
      <c r="J14" s="6">
        <v>2381080</v>
      </c>
      <c r="K14" s="25">
        <v>2564423</v>
      </c>
    </row>
    <row r="15" spans="1:11" ht="13.5">
      <c r="A15" s="22" t="s">
        <v>25</v>
      </c>
      <c r="B15" s="6">
        <v>58287174</v>
      </c>
      <c r="C15" s="6">
        <v>66010239</v>
      </c>
      <c r="D15" s="23">
        <v>71251964</v>
      </c>
      <c r="E15" s="24">
        <v>79831636</v>
      </c>
      <c r="F15" s="6">
        <v>79831636</v>
      </c>
      <c r="G15" s="25">
        <v>79831636</v>
      </c>
      <c r="H15" s="26">
        <v>0</v>
      </c>
      <c r="I15" s="24">
        <v>85918550</v>
      </c>
      <c r="J15" s="6">
        <v>90310992</v>
      </c>
      <c r="K15" s="25">
        <v>97264940</v>
      </c>
    </row>
    <row r="16" spans="1:11" ht="13.5">
      <c r="A16" s="33" t="s">
        <v>26</v>
      </c>
      <c r="B16" s="6">
        <v>225467</v>
      </c>
      <c r="C16" s="6">
        <v>247049</v>
      </c>
      <c r="D16" s="23">
        <v>361886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65993438</v>
      </c>
      <c r="C17" s="6">
        <v>60318577</v>
      </c>
      <c r="D17" s="23">
        <v>69741286</v>
      </c>
      <c r="E17" s="24">
        <v>58201968</v>
      </c>
      <c r="F17" s="6">
        <v>58201968</v>
      </c>
      <c r="G17" s="25">
        <v>58201968</v>
      </c>
      <c r="H17" s="26">
        <v>0</v>
      </c>
      <c r="I17" s="24">
        <v>60294739</v>
      </c>
      <c r="J17" s="6">
        <v>60013397</v>
      </c>
      <c r="K17" s="25">
        <v>61791101</v>
      </c>
    </row>
    <row r="18" spans="1:11" ht="13.5">
      <c r="A18" s="34" t="s">
        <v>28</v>
      </c>
      <c r="B18" s="35">
        <f>SUM(B11:B17)</f>
        <v>258544360</v>
      </c>
      <c r="C18" s="36">
        <f aca="true" t="shared" si="1" ref="C18:K18">SUM(C11:C17)</f>
        <v>260319947</v>
      </c>
      <c r="D18" s="37">
        <f t="shared" si="1"/>
        <v>277172986</v>
      </c>
      <c r="E18" s="35">
        <f t="shared" si="1"/>
        <v>231349245</v>
      </c>
      <c r="F18" s="36">
        <f t="shared" si="1"/>
        <v>231349245</v>
      </c>
      <c r="G18" s="38">
        <f t="shared" si="1"/>
        <v>231349245</v>
      </c>
      <c r="H18" s="39">
        <f t="shared" si="1"/>
        <v>0</v>
      </c>
      <c r="I18" s="35">
        <f t="shared" si="1"/>
        <v>246162021</v>
      </c>
      <c r="J18" s="36">
        <f t="shared" si="1"/>
        <v>255332045</v>
      </c>
      <c r="K18" s="38">
        <f t="shared" si="1"/>
        <v>268753985</v>
      </c>
    </row>
    <row r="19" spans="1:11" ht="13.5">
      <c r="A19" s="34" t="s">
        <v>29</v>
      </c>
      <c r="B19" s="40">
        <f>+B10-B18</f>
        <v>-62805147</v>
      </c>
      <c r="C19" s="41">
        <f aca="true" t="shared" si="2" ref="C19:K19">+C10-C18</f>
        <v>-50765395</v>
      </c>
      <c r="D19" s="42">
        <f t="shared" si="2"/>
        <v>-62604229</v>
      </c>
      <c r="E19" s="40">
        <f t="shared" si="2"/>
        <v>-6092549</v>
      </c>
      <c r="F19" s="41">
        <f t="shared" si="2"/>
        <v>-6092549</v>
      </c>
      <c r="G19" s="43">
        <f t="shared" si="2"/>
        <v>-6092549</v>
      </c>
      <c r="H19" s="44">
        <f t="shared" si="2"/>
        <v>0</v>
      </c>
      <c r="I19" s="40">
        <f t="shared" si="2"/>
        <v>-11218493</v>
      </c>
      <c r="J19" s="41">
        <f t="shared" si="2"/>
        <v>-7280730</v>
      </c>
      <c r="K19" s="43">
        <f t="shared" si="2"/>
        <v>-6325272</v>
      </c>
    </row>
    <row r="20" spans="1:11" ht="13.5">
      <c r="A20" s="22" t="s">
        <v>30</v>
      </c>
      <c r="B20" s="24">
        <v>14693558</v>
      </c>
      <c r="C20" s="6">
        <v>9154846</v>
      </c>
      <c r="D20" s="23">
        <v>11157818</v>
      </c>
      <c r="E20" s="24">
        <v>32292000</v>
      </c>
      <c r="F20" s="6">
        <v>32292000</v>
      </c>
      <c r="G20" s="25">
        <v>32292000</v>
      </c>
      <c r="H20" s="26">
        <v>0</v>
      </c>
      <c r="I20" s="24">
        <v>52190000</v>
      </c>
      <c r="J20" s="6">
        <v>19267000</v>
      </c>
      <c r="K20" s="25">
        <v>16429000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-48111589</v>
      </c>
      <c r="C22" s="52">
        <f aca="true" t="shared" si="3" ref="C22:K22">SUM(C19:C21)</f>
        <v>-41610549</v>
      </c>
      <c r="D22" s="53">
        <f t="shared" si="3"/>
        <v>-51446411</v>
      </c>
      <c r="E22" s="51">
        <f t="shared" si="3"/>
        <v>26199451</v>
      </c>
      <c r="F22" s="52">
        <f t="shared" si="3"/>
        <v>26199451</v>
      </c>
      <c r="G22" s="54">
        <f t="shared" si="3"/>
        <v>26199451</v>
      </c>
      <c r="H22" s="55">
        <f t="shared" si="3"/>
        <v>0</v>
      </c>
      <c r="I22" s="51">
        <f t="shared" si="3"/>
        <v>40971507</v>
      </c>
      <c r="J22" s="52">
        <f t="shared" si="3"/>
        <v>11986270</v>
      </c>
      <c r="K22" s="54">
        <f t="shared" si="3"/>
        <v>10103728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-48111589</v>
      </c>
      <c r="C24" s="41">
        <f aca="true" t="shared" si="4" ref="C24:K24">SUM(C22:C23)</f>
        <v>-41610549</v>
      </c>
      <c r="D24" s="42">
        <f t="shared" si="4"/>
        <v>-51446411</v>
      </c>
      <c r="E24" s="40">
        <f t="shared" si="4"/>
        <v>26199451</v>
      </c>
      <c r="F24" s="41">
        <f t="shared" si="4"/>
        <v>26199451</v>
      </c>
      <c r="G24" s="43">
        <f t="shared" si="4"/>
        <v>26199451</v>
      </c>
      <c r="H24" s="44">
        <f t="shared" si="4"/>
        <v>0</v>
      </c>
      <c r="I24" s="40">
        <f t="shared" si="4"/>
        <v>40971507</v>
      </c>
      <c r="J24" s="41">
        <f t="shared" si="4"/>
        <v>11986270</v>
      </c>
      <c r="K24" s="43">
        <f t="shared" si="4"/>
        <v>10103728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14194318</v>
      </c>
      <c r="C27" s="7">
        <v>11645534</v>
      </c>
      <c r="D27" s="64">
        <v>20141120</v>
      </c>
      <c r="E27" s="65">
        <v>39082000</v>
      </c>
      <c r="F27" s="7">
        <v>39082000</v>
      </c>
      <c r="G27" s="66">
        <v>39082000</v>
      </c>
      <c r="H27" s="67">
        <v>0</v>
      </c>
      <c r="I27" s="65">
        <v>58436050</v>
      </c>
      <c r="J27" s="7">
        <v>25049792</v>
      </c>
      <c r="K27" s="66">
        <v>22245500</v>
      </c>
    </row>
    <row r="28" spans="1:11" ht="13.5">
      <c r="A28" s="68" t="s">
        <v>30</v>
      </c>
      <c r="B28" s="6">
        <v>13832615</v>
      </c>
      <c r="C28" s="6">
        <v>10194807</v>
      </c>
      <c r="D28" s="23">
        <v>9593893</v>
      </c>
      <c r="E28" s="24">
        <v>32292000</v>
      </c>
      <c r="F28" s="6">
        <v>32292000</v>
      </c>
      <c r="G28" s="25">
        <v>32292000</v>
      </c>
      <c r="H28" s="26">
        <v>0</v>
      </c>
      <c r="I28" s="24">
        <v>52190000</v>
      </c>
      <c r="J28" s="6">
        <v>19267000</v>
      </c>
      <c r="K28" s="25">
        <v>16429000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1156170</v>
      </c>
      <c r="D30" s="23">
        <v>9497458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361703</v>
      </c>
      <c r="C31" s="6">
        <v>294557</v>
      </c>
      <c r="D31" s="23">
        <v>1049769</v>
      </c>
      <c r="E31" s="24">
        <v>6790000</v>
      </c>
      <c r="F31" s="6">
        <v>6790000</v>
      </c>
      <c r="G31" s="25">
        <v>6790000</v>
      </c>
      <c r="H31" s="26">
        <v>0</v>
      </c>
      <c r="I31" s="24">
        <v>6246050</v>
      </c>
      <c r="J31" s="6">
        <v>5782792</v>
      </c>
      <c r="K31" s="25">
        <v>5816500</v>
      </c>
    </row>
    <row r="32" spans="1:11" ht="13.5">
      <c r="A32" s="34" t="s">
        <v>36</v>
      </c>
      <c r="B32" s="7">
        <f>SUM(B28:B31)</f>
        <v>14194318</v>
      </c>
      <c r="C32" s="7">
        <f aca="true" t="shared" si="5" ref="C32:K32">SUM(C28:C31)</f>
        <v>11645534</v>
      </c>
      <c r="D32" s="64">
        <f t="shared" si="5"/>
        <v>20141120</v>
      </c>
      <c r="E32" s="65">
        <f t="shared" si="5"/>
        <v>39082000</v>
      </c>
      <c r="F32" s="7">
        <f t="shared" si="5"/>
        <v>39082000</v>
      </c>
      <c r="G32" s="66">
        <f t="shared" si="5"/>
        <v>39082000</v>
      </c>
      <c r="H32" s="67">
        <f t="shared" si="5"/>
        <v>0</v>
      </c>
      <c r="I32" s="65">
        <f t="shared" si="5"/>
        <v>58436050</v>
      </c>
      <c r="J32" s="7">
        <f t="shared" si="5"/>
        <v>25049792</v>
      </c>
      <c r="K32" s="66">
        <f t="shared" si="5"/>
        <v>22245500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126970713</v>
      </c>
      <c r="C35" s="6">
        <v>75755899</v>
      </c>
      <c r="D35" s="23">
        <v>74048820</v>
      </c>
      <c r="E35" s="24">
        <v>111476376</v>
      </c>
      <c r="F35" s="6">
        <v>111476376</v>
      </c>
      <c r="G35" s="25">
        <v>111476376</v>
      </c>
      <c r="H35" s="26">
        <v>90361518</v>
      </c>
      <c r="I35" s="24">
        <v>65370865</v>
      </c>
      <c r="J35" s="6">
        <v>65727656</v>
      </c>
      <c r="K35" s="25">
        <v>67757514</v>
      </c>
    </row>
    <row r="36" spans="1:11" ht="13.5">
      <c r="A36" s="22" t="s">
        <v>39</v>
      </c>
      <c r="B36" s="6">
        <v>883677243</v>
      </c>
      <c r="C36" s="6">
        <v>906507519</v>
      </c>
      <c r="D36" s="23">
        <v>867265628</v>
      </c>
      <c r="E36" s="24">
        <v>953090252</v>
      </c>
      <c r="F36" s="6">
        <v>953090252</v>
      </c>
      <c r="G36" s="25">
        <v>953090252</v>
      </c>
      <c r="H36" s="26">
        <v>870374602</v>
      </c>
      <c r="I36" s="24">
        <v>1147679972</v>
      </c>
      <c r="J36" s="6">
        <v>1172185974</v>
      </c>
      <c r="K36" s="25">
        <v>1182993615</v>
      </c>
    </row>
    <row r="37" spans="1:11" ht="13.5">
      <c r="A37" s="22" t="s">
        <v>40</v>
      </c>
      <c r="B37" s="6">
        <v>46247682</v>
      </c>
      <c r="C37" s="6">
        <v>61066199</v>
      </c>
      <c r="D37" s="23">
        <v>69777240</v>
      </c>
      <c r="E37" s="24">
        <v>34158984</v>
      </c>
      <c r="F37" s="6">
        <v>34158984</v>
      </c>
      <c r="G37" s="25">
        <v>34158984</v>
      </c>
      <c r="H37" s="26">
        <v>119258766</v>
      </c>
      <c r="I37" s="24">
        <v>52819582</v>
      </c>
      <c r="J37" s="6">
        <v>47454090</v>
      </c>
      <c r="K37" s="25">
        <v>45856539</v>
      </c>
    </row>
    <row r="38" spans="1:11" ht="13.5">
      <c r="A38" s="22" t="s">
        <v>41</v>
      </c>
      <c r="B38" s="6">
        <v>44157521</v>
      </c>
      <c r="C38" s="6">
        <v>47126360</v>
      </c>
      <c r="D38" s="23">
        <v>48912760</v>
      </c>
      <c r="E38" s="24">
        <v>36792241</v>
      </c>
      <c r="F38" s="6">
        <v>36792241</v>
      </c>
      <c r="G38" s="25">
        <v>36792241</v>
      </c>
      <c r="H38" s="26">
        <v>8596292</v>
      </c>
      <c r="I38" s="24">
        <v>37142868</v>
      </c>
      <c r="J38" s="6">
        <v>38795200</v>
      </c>
      <c r="K38" s="25">
        <v>38340353</v>
      </c>
    </row>
    <row r="39" spans="1:11" ht="13.5">
      <c r="A39" s="22" t="s">
        <v>42</v>
      </c>
      <c r="B39" s="6">
        <v>920242753</v>
      </c>
      <c r="C39" s="6">
        <v>874070859</v>
      </c>
      <c r="D39" s="23">
        <v>822624448</v>
      </c>
      <c r="E39" s="24">
        <v>993615403</v>
      </c>
      <c r="F39" s="6">
        <v>993615403</v>
      </c>
      <c r="G39" s="25">
        <v>993615403</v>
      </c>
      <c r="H39" s="26">
        <v>832881061</v>
      </c>
      <c r="I39" s="24">
        <v>1123088386</v>
      </c>
      <c r="J39" s="6">
        <v>1151664341</v>
      </c>
      <c r="K39" s="25">
        <v>1166554239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14245783</v>
      </c>
      <c r="C42" s="6">
        <v>21912242</v>
      </c>
      <c r="D42" s="23">
        <v>9520179</v>
      </c>
      <c r="E42" s="24">
        <v>38753176</v>
      </c>
      <c r="F42" s="6">
        <v>38753176</v>
      </c>
      <c r="G42" s="25">
        <v>38753176</v>
      </c>
      <c r="H42" s="26">
        <v>35693986</v>
      </c>
      <c r="I42" s="24">
        <v>58175567</v>
      </c>
      <c r="J42" s="6">
        <v>24493666</v>
      </c>
      <c r="K42" s="25">
        <v>22955262</v>
      </c>
    </row>
    <row r="43" spans="1:11" ht="13.5">
      <c r="A43" s="22" t="s">
        <v>45</v>
      </c>
      <c r="B43" s="6">
        <v>-13007994</v>
      </c>
      <c r="C43" s="6">
        <v>-11554283</v>
      </c>
      <c r="D43" s="23">
        <v>-20047196</v>
      </c>
      <c r="E43" s="24">
        <v>-38814000</v>
      </c>
      <c r="F43" s="6">
        <v>-38814000</v>
      </c>
      <c r="G43" s="25">
        <v>-38814000</v>
      </c>
      <c r="H43" s="26">
        <v>-31842506</v>
      </c>
      <c r="I43" s="24">
        <v>-58236048</v>
      </c>
      <c r="J43" s="6">
        <v>-24849786</v>
      </c>
      <c r="K43" s="25">
        <v>-22045493</v>
      </c>
    </row>
    <row r="44" spans="1:11" ht="13.5">
      <c r="A44" s="22" t="s">
        <v>46</v>
      </c>
      <c r="B44" s="6">
        <v>-2776889</v>
      </c>
      <c r="C44" s="6">
        <v>-1527847</v>
      </c>
      <c r="D44" s="23">
        <v>6451200</v>
      </c>
      <c r="E44" s="24">
        <v>94769</v>
      </c>
      <c r="F44" s="6">
        <v>94769</v>
      </c>
      <c r="G44" s="25">
        <v>94769</v>
      </c>
      <c r="H44" s="26">
        <v>-5560579</v>
      </c>
      <c r="I44" s="24">
        <v>97932</v>
      </c>
      <c r="J44" s="6">
        <v>92168</v>
      </c>
      <c r="K44" s="25">
        <v>94011</v>
      </c>
    </row>
    <row r="45" spans="1:11" ht="13.5">
      <c r="A45" s="34" t="s">
        <v>47</v>
      </c>
      <c r="B45" s="7">
        <v>-1306300</v>
      </c>
      <c r="C45" s="7">
        <v>7523712</v>
      </c>
      <c r="D45" s="64">
        <v>3447895</v>
      </c>
      <c r="E45" s="65">
        <v>1172445</v>
      </c>
      <c r="F45" s="7">
        <v>1172445</v>
      </c>
      <c r="G45" s="66">
        <v>1172445</v>
      </c>
      <c r="H45" s="67">
        <v>-2729936</v>
      </c>
      <c r="I45" s="65">
        <v>977342</v>
      </c>
      <c r="J45" s="7">
        <v>713390</v>
      </c>
      <c r="K45" s="66">
        <v>1717170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-1306402</v>
      </c>
      <c r="C48" s="6">
        <v>7549832</v>
      </c>
      <c r="D48" s="23">
        <v>3473223</v>
      </c>
      <c r="E48" s="24">
        <v>1201228</v>
      </c>
      <c r="F48" s="6">
        <v>1201228</v>
      </c>
      <c r="G48" s="25">
        <v>1201228</v>
      </c>
      <c r="H48" s="26">
        <v>13005385</v>
      </c>
      <c r="I48" s="24">
        <v>1006572</v>
      </c>
      <c r="J48" s="6">
        <v>742766</v>
      </c>
      <c r="K48" s="25">
        <v>1746839</v>
      </c>
    </row>
    <row r="49" spans="1:11" ht="13.5">
      <c r="A49" s="22" t="s">
        <v>50</v>
      </c>
      <c r="B49" s="6">
        <f>+B75</f>
        <v>-11549930.953210473</v>
      </c>
      <c r="C49" s="6">
        <f aca="true" t="shared" si="6" ref="C49:K49">+C75</f>
        <v>4760056.856313184</v>
      </c>
      <c r="D49" s="23">
        <f t="shared" si="6"/>
        <v>9220529.908021733</v>
      </c>
      <c r="E49" s="24">
        <f t="shared" si="6"/>
        <v>-12104097.373851977</v>
      </c>
      <c r="F49" s="6">
        <f t="shared" si="6"/>
        <v>-12104097.373851977</v>
      </c>
      <c r="G49" s="25">
        <f t="shared" si="6"/>
        <v>-12104097.373851977</v>
      </c>
      <c r="H49" s="26">
        <f t="shared" si="6"/>
        <v>65183852</v>
      </c>
      <c r="I49" s="24">
        <f t="shared" si="6"/>
        <v>-7946993.697724268</v>
      </c>
      <c r="J49" s="6">
        <f t="shared" si="6"/>
        <v>-9026229.199625261</v>
      </c>
      <c r="K49" s="25">
        <f t="shared" si="6"/>
        <v>-10828289.352752946</v>
      </c>
    </row>
    <row r="50" spans="1:11" ht="13.5">
      <c r="A50" s="34" t="s">
        <v>51</v>
      </c>
      <c r="B50" s="7">
        <f>+B48-B49</f>
        <v>10243528.953210473</v>
      </c>
      <c r="C50" s="7">
        <f aca="true" t="shared" si="7" ref="C50:K50">+C48-C49</f>
        <v>2789775.143686816</v>
      </c>
      <c r="D50" s="64">
        <f t="shared" si="7"/>
        <v>-5747306.908021733</v>
      </c>
      <c r="E50" s="65">
        <f t="shared" si="7"/>
        <v>13305325.373851977</v>
      </c>
      <c r="F50" s="7">
        <f t="shared" si="7"/>
        <v>13305325.373851977</v>
      </c>
      <c r="G50" s="66">
        <f t="shared" si="7"/>
        <v>13305325.373851977</v>
      </c>
      <c r="H50" s="67">
        <f t="shared" si="7"/>
        <v>-52178467</v>
      </c>
      <c r="I50" s="65">
        <f t="shared" si="7"/>
        <v>8953565.697724268</v>
      </c>
      <c r="J50" s="7">
        <f t="shared" si="7"/>
        <v>9768995.199625261</v>
      </c>
      <c r="K50" s="66">
        <f t="shared" si="7"/>
        <v>12575128.352752946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883951707</v>
      </c>
      <c r="C53" s="6">
        <v>942916945</v>
      </c>
      <c r="D53" s="23">
        <v>1019546052</v>
      </c>
      <c r="E53" s="24">
        <v>953005350</v>
      </c>
      <c r="F53" s="6">
        <v>953005350</v>
      </c>
      <c r="G53" s="25">
        <v>953005350</v>
      </c>
      <c r="H53" s="26">
        <v>946030820</v>
      </c>
      <c r="I53" s="24">
        <v>58436050</v>
      </c>
      <c r="J53" s="6">
        <v>25049792</v>
      </c>
      <c r="K53" s="25">
        <v>22245500</v>
      </c>
    </row>
    <row r="54" spans="1:11" ht="13.5">
      <c r="A54" s="22" t="s">
        <v>105</v>
      </c>
      <c r="B54" s="6">
        <v>61936612</v>
      </c>
      <c r="C54" s="6">
        <v>56597201</v>
      </c>
      <c r="D54" s="23">
        <v>59128440</v>
      </c>
      <c r="E54" s="24">
        <v>9055529</v>
      </c>
      <c r="F54" s="6">
        <v>9055529</v>
      </c>
      <c r="G54" s="25">
        <v>9055529</v>
      </c>
      <c r="H54" s="26">
        <v>0</v>
      </c>
      <c r="I54" s="24">
        <v>9598934</v>
      </c>
      <c r="J54" s="6">
        <v>10136475</v>
      </c>
      <c r="K54" s="25">
        <v>10683844</v>
      </c>
    </row>
    <row r="55" spans="1:11" ht="13.5">
      <c r="A55" s="22" t="s">
        <v>54</v>
      </c>
      <c r="B55" s="6">
        <v>361703</v>
      </c>
      <c r="C55" s="6">
        <v>1209527</v>
      </c>
      <c r="D55" s="23">
        <v>10547227</v>
      </c>
      <c r="E55" s="24">
        <v>6790000</v>
      </c>
      <c r="F55" s="6">
        <v>6790000</v>
      </c>
      <c r="G55" s="25">
        <v>6790000</v>
      </c>
      <c r="H55" s="26">
        <v>0</v>
      </c>
      <c r="I55" s="24">
        <v>6246050</v>
      </c>
      <c r="J55" s="6">
        <v>5782792</v>
      </c>
      <c r="K55" s="25">
        <v>5816500</v>
      </c>
    </row>
    <row r="56" spans="1:11" ht="13.5">
      <c r="A56" s="22" t="s">
        <v>55</v>
      </c>
      <c r="B56" s="6">
        <v>11214817</v>
      </c>
      <c r="C56" s="6">
        <v>11590012</v>
      </c>
      <c r="D56" s="23">
        <v>12224939</v>
      </c>
      <c r="E56" s="24">
        <v>20801535</v>
      </c>
      <c r="F56" s="6">
        <v>20801535</v>
      </c>
      <c r="G56" s="25">
        <v>20801535</v>
      </c>
      <c r="H56" s="26">
        <v>0</v>
      </c>
      <c r="I56" s="24">
        <v>21104354</v>
      </c>
      <c r="J56" s="6">
        <v>22644974</v>
      </c>
      <c r="K56" s="25">
        <v>24383782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23301120</v>
      </c>
      <c r="J59" s="6">
        <v>24582680</v>
      </c>
      <c r="K59" s="25">
        <v>25934726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25716052</v>
      </c>
      <c r="F60" s="6">
        <v>25716052</v>
      </c>
      <c r="G60" s="25">
        <v>25716052</v>
      </c>
      <c r="H60" s="26">
        <v>25716052</v>
      </c>
      <c r="I60" s="24">
        <v>480960</v>
      </c>
      <c r="J60" s="6">
        <v>507413</v>
      </c>
      <c r="K60" s="25">
        <v>535321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963</v>
      </c>
      <c r="C63" s="92">
        <v>18888</v>
      </c>
      <c r="D63" s="93">
        <v>353</v>
      </c>
      <c r="E63" s="91">
        <v>331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911</v>
      </c>
      <c r="C64" s="92">
        <v>956</v>
      </c>
      <c r="D64" s="93">
        <v>662</v>
      </c>
      <c r="E64" s="91">
        <v>624</v>
      </c>
      <c r="F64" s="92">
        <v>624</v>
      </c>
      <c r="G64" s="93">
        <v>624</v>
      </c>
      <c r="H64" s="94">
        <v>624</v>
      </c>
      <c r="I64" s="91">
        <v>594</v>
      </c>
      <c r="J64" s="92">
        <v>562</v>
      </c>
      <c r="K64" s="93">
        <v>562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0.7400539536720783</v>
      </c>
      <c r="C70" s="5">
        <f aca="true" t="shared" si="8" ref="C70:K70">IF(ISERROR(C71/C72),0,(C71/C72))</f>
        <v>0.7311329929772361</v>
      </c>
      <c r="D70" s="5">
        <f t="shared" si="8"/>
        <v>0.7795796059192793</v>
      </c>
      <c r="E70" s="5">
        <f t="shared" si="8"/>
        <v>0.9360436480535361</v>
      </c>
      <c r="F70" s="5">
        <f t="shared" si="8"/>
        <v>0.9360436480535361</v>
      </c>
      <c r="G70" s="5">
        <f t="shared" si="8"/>
        <v>0.9360436480535361</v>
      </c>
      <c r="H70" s="5">
        <f t="shared" si="8"/>
        <v>0</v>
      </c>
      <c r="I70" s="5">
        <f t="shared" si="8"/>
        <v>0.9447426117631236</v>
      </c>
      <c r="J70" s="5">
        <f t="shared" si="8"/>
        <v>0.9248415188193306</v>
      </c>
      <c r="K70" s="5">
        <f t="shared" si="8"/>
        <v>0.9150689720727474</v>
      </c>
    </row>
    <row r="71" spans="1:11" ht="12.75" hidden="1">
      <c r="A71" s="1" t="s">
        <v>111</v>
      </c>
      <c r="B71" s="1">
        <f>+B83</f>
        <v>114161087</v>
      </c>
      <c r="C71" s="1">
        <f aca="true" t="shared" si="9" ref="C71:K71">+C83</f>
        <v>122624069</v>
      </c>
      <c r="D71" s="1">
        <f t="shared" si="9"/>
        <v>135364667</v>
      </c>
      <c r="E71" s="1">
        <f t="shared" si="9"/>
        <v>171573708</v>
      </c>
      <c r="F71" s="1">
        <f t="shared" si="9"/>
        <v>171573708</v>
      </c>
      <c r="G71" s="1">
        <f t="shared" si="9"/>
        <v>171573708</v>
      </c>
      <c r="H71" s="1">
        <f t="shared" si="9"/>
        <v>155998456</v>
      </c>
      <c r="I71" s="1">
        <f t="shared" si="9"/>
        <v>179095488</v>
      </c>
      <c r="J71" s="1">
        <f t="shared" si="9"/>
        <v>184655010</v>
      </c>
      <c r="K71" s="1">
        <f t="shared" si="9"/>
        <v>192424253</v>
      </c>
    </row>
    <row r="72" spans="1:11" ht="12.75" hidden="1">
      <c r="A72" s="1" t="s">
        <v>112</v>
      </c>
      <c r="B72" s="1">
        <f>+B77</f>
        <v>154260492</v>
      </c>
      <c r="C72" s="1">
        <f aca="true" t="shared" si="10" ref="C72:K72">+C77</f>
        <v>167717871</v>
      </c>
      <c r="D72" s="1">
        <f t="shared" si="10"/>
        <v>173638030</v>
      </c>
      <c r="E72" s="1">
        <f t="shared" si="10"/>
        <v>183296696</v>
      </c>
      <c r="F72" s="1">
        <f t="shared" si="10"/>
        <v>183296696</v>
      </c>
      <c r="G72" s="1">
        <f t="shared" si="10"/>
        <v>183296696</v>
      </c>
      <c r="H72" s="1">
        <f t="shared" si="10"/>
        <v>0</v>
      </c>
      <c r="I72" s="1">
        <f t="shared" si="10"/>
        <v>189570668</v>
      </c>
      <c r="J72" s="1">
        <f t="shared" si="10"/>
        <v>199661246</v>
      </c>
      <c r="K72" s="1">
        <f t="shared" si="10"/>
        <v>210283879</v>
      </c>
    </row>
    <row r="73" spans="1:11" ht="12.75" hidden="1">
      <c r="A73" s="1" t="s">
        <v>113</v>
      </c>
      <c r="B73" s="1">
        <f>+B74</f>
        <v>12755269.999999996</v>
      </c>
      <c r="C73" s="1">
        <f aca="true" t="shared" si="11" ref="C73:K73">+(C78+C80+C81+C82)-(B78+B80+B81+B82)</f>
        <v>8807595</v>
      </c>
      <c r="D73" s="1">
        <f t="shared" si="11"/>
        <v>2360713</v>
      </c>
      <c r="E73" s="1">
        <f t="shared" si="11"/>
        <v>-27772219</v>
      </c>
      <c r="F73" s="1">
        <f>+(F78+F80+F81+F82)-(D78+D80+D81+D82)</f>
        <v>-27772219</v>
      </c>
      <c r="G73" s="1">
        <f>+(G78+G80+G81+G82)-(D78+D80+D81+D82)</f>
        <v>-27772219</v>
      </c>
      <c r="H73" s="1">
        <f>+(H78+H80+H81+H82)-(D78+D80+D81+D82)</f>
        <v>14371530</v>
      </c>
      <c r="I73" s="1">
        <f>+(I78+I80+I81+I82)-(E78+E80+E81+E82)</f>
        <v>21188531</v>
      </c>
      <c r="J73" s="1">
        <f t="shared" si="11"/>
        <v>837652</v>
      </c>
      <c r="K73" s="1">
        <f t="shared" si="11"/>
        <v>1083281</v>
      </c>
    </row>
    <row r="74" spans="1:11" ht="12.75" hidden="1">
      <c r="A74" s="1" t="s">
        <v>114</v>
      </c>
      <c r="B74" s="1">
        <f>+TREND(C74:E74)</f>
        <v>12755269.999999996</v>
      </c>
      <c r="C74" s="1">
        <f>+C73</f>
        <v>8807595</v>
      </c>
      <c r="D74" s="1">
        <f aca="true" t="shared" si="12" ref="D74:K74">+D73</f>
        <v>2360713</v>
      </c>
      <c r="E74" s="1">
        <f t="shared" si="12"/>
        <v>-27772219</v>
      </c>
      <c r="F74" s="1">
        <f t="shared" si="12"/>
        <v>-27772219</v>
      </c>
      <c r="G74" s="1">
        <f t="shared" si="12"/>
        <v>-27772219</v>
      </c>
      <c r="H74" s="1">
        <f t="shared" si="12"/>
        <v>14371530</v>
      </c>
      <c r="I74" s="1">
        <f t="shared" si="12"/>
        <v>21188531</v>
      </c>
      <c r="J74" s="1">
        <f t="shared" si="12"/>
        <v>837652</v>
      </c>
      <c r="K74" s="1">
        <f t="shared" si="12"/>
        <v>1083281</v>
      </c>
    </row>
    <row r="75" spans="1:11" ht="12.75" hidden="1">
      <c r="A75" s="1" t="s">
        <v>115</v>
      </c>
      <c r="B75" s="1">
        <f>+B84-(((B80+B81+B78)*B70)-B79)</f>
        <v>-11549930.953210473</v>
      </c>
      <c r="C75" s="1">
        <f aca="true" t="shared" si="13" ref="C75:K75">+C84-(((C80+C81+C78)*C70)-C79)</f>
        <v>4760056.856313184</v>
      </c>
      <c r="D75" s="1">
        <f t="shared" si="13"/>
        <v>9220529.908021733</v>
      </c>
      <c r="E75" s="1">
        <f t="shared" si="13"/>
        <v>-12104097.373851977</v>
      </c>
      <c r="F75" s="1">
        <f t="shared" si="13"/>
        <v>-12104097.373851977</v>
      </c>
      <c r="G75" s="1">
        <f t="shared" si="13"/>
        <v>-12104097.373851977</v>
      </c>
      <c r="H75" s="1">
        <f t="shared" si="13"/>
        <v>65183852</v>
      </c>
      <c r="I75" s="1">
        <f t="shared" si="13"/>
        <v>-7946993.697724268</v>
      </c>
      <c r="J75" s="1">
        <f t="shared" si="13"/>
        <v>-9026229.199625261</v>
      </c>
      <c r="K75" s="1">
        <f t="shared" si="13"/>
        <v>-10828289.352752946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154260492</v>
      </c>
      <c r="C77" s="3">
        <v>167717871</v>
      </c>
      <c r="D77" s="3">
        <v>173638030</v>
      </c>
      <c r="E77" s="3">
        <v>183296696</v>
      </c>
      <c r="F77" s="3">
        <v>183296696</v>
      </c>
      <c r="G77" s="3">
        <v>183296696</v>
      </c>
      <c r="H77" s="3">
        <v>0</v>
      </c>
      <c r="I77" s="3">
        <v>189570668</v>
      </c>
      <c r="J77" s="3">
        <v>199661246</v>
      </c>
      <c r="K77" s="3">
        <v>210283879</v>
      </c>
    </row>
    <row r="78" spans="1:11" ht="12.75" hidden="1">
      <c r="A78" s="2" t="s">
        <v>65</v>
      </c>
      <c r="B78" s="3">
        <v>1264</v>
      </c>
      <c r="C78" s="3">
        <v>1369</v>
      </c>
      <c r="D78" s="3">
        <v>1489</v>
      </c>
      <c r="E78" s="3">
        <v>0</v>
      </c>
      <c r="F78" s="3">
        <v>0</v>
      </c>
      <c r="G78" s="3">
        <v>0</v>
      </c>
      <c r="H78" s="3">
        <v>0</v>
      </c>
      <c r="I78" s="3">
        <v>1504</v>
      </c>
      <c r="J78" s="3">
        <v>1526</v>
      </c>
      <c r="K78" s="3">
        <v>1534</v>
      </c>
    </row>
    <row r="79" spans="1:11" ht="12.75" hidden="1">
      <c r="A79" s="2" t="s">
        <v>66</v>
      </c>
      <c r="B79" s="3">
        <v>26723318</v>
      </c>
      <c r="C79" s="3">
        <v>49018169</v>
      </c>
      <c r="D79" s="3">
        <v>55309362</v>
      </c>
      <c r="E79" s="3">
        <v>19127354</v>
      </c>
      <c r="F79" s="3">
        <v>19127354</v>
      </c>
      <c r="G79" s="3">
        <v>19127354</v>
      </c>
      <c r="H79" s="3">
        <v>63537886</v>
      </c>
      <c r="I79" s="3">
        <v>37181915</v>
      </c>
      <c r="J79" s="3">
        <v>35322819</v>
      </c>
      <c r="K79" s="3">
        <v>33556678</v>
      </c>
    </row>
    <row r="80" spans="1:11" ht="12.75" hidden="1">
      <c r="A80" s="2" t="s">
        <v>67</v>
      </c>
      <c r="B80" s="3">
        <v>31918169</v>
      </c>
      <c r="C80" s="3">
        <v>60532231</v>
      </c>
      <c r="D80" s="3">
        <v>62889996</v>
      </c>
      <c r="E80" s="3">
        <v>23508686</v>
      </c>
      <c r="F80" s="3">
        <v>23508686</v>
      </c>
      <c r="G80" s="3">
        <v>23508686</v>
      </c>
      <c r="H80" s="3">
        <v>82155151</v>
      </c>
      <c r="I80" s="3">
        <v>56306284</v>
      </c>
      <c r="J80" s="3">
        <v>57143905</v>
      </c>
      <c r="K80" s="3">
        <v>57733476</v>
      </c>
    </row>
    <row r="81" spans="1:11" ht="12.75" hidden="1">
      <c r="A81" s="2" t="s">
        <v>68</v>
      </c>
      <c r="B81" s="3">
        <v>19797403</v>
      </c>
      <c r="C81" s="3">
        <v>0</v>
      </c>
      <c r="D81" s="3">
        <v>0</v>
      </c>
      <c r="E81" s="3">
        <v>11615122</v>
      </c>
      <c r="F81" s="3">
        <v>11615122</v>
      </c>
      <c r="G81" s="3">
        <v>11615122</v>
      </c>
      <c r="H81" s="3">
        <v>-4887594</v>
      </c>
      <c r="I81" s="3">
        <v>0</v>
      </c>
      <c r="J81" s="3">
        <v>0</v>
      </c>
      <c r="K81" s="3">
        <v>493670</v>
      </c>
    </row>
    <row r="82" spans="1:11" ht="12.75" hidden="1">
      <c r="A82" s="2" t="s">
        <v>69</v>
      </c>
      <c r="B82" s="3">
        <v>10883</v>
      </c>
      <c r="C82" s="3">
        <v>1714</v>
      </c>
      <c r="D82" s="3">
        <v>4542</v>
      </c>
      <c r="E82" s="3">
        <v>0</v>
      </c>
      <c r="F82" s="3">
        <v>0</v>
      </c>
      <c r="G82" s="3">
        <v>0</v>
      </c>
      <c r="H82" s="3">
        <v>0</v>
      </c>
      <c r="I82" s="3">
        <v>4551</v>
      </c>
      <c r="J82" s="3">
        <v>4560</v>
      </c>
      <c r="K82" s="3">
        <v>4592</v>
      </c>
    </row>
    <row r="83" spans="1:11" ht="12.75" hidden="1">
      <c r="A83" s="2" t="s">
        <v>70</v>
      </c>
      <c r="B83" s="3">
        <v>114161087</v>
      </c>
      <c r="C83" s="3">
        <v>122624069</v>
      </c>
      <c r="D83" s="3">
        <v>135364667</v>
      </c>
      <c r="E83" s="3">
        <v>171573708</v>
      </c>
      <c r="F83" s="3">
        <v>171573708</v>
      </c>
      <c r="G83" s="3">
        <v>171573708</v>
      </c>
      <c r="H83" s="3">
        <v>155998456</v>
      </c>
      <c r="I83" s="3">
        <v>179095488</v>
      </c>
      <c r="J83" s="3">
        <v>184655010</v>
      </c>
      <c r="K83" s="3">
        <v>192424253</v>
      </c>
    </row>
    <row r="84" spans="1:11" ht="12.75" hidden="1">
      <c r="A84" s="2" t="s">
        <v>71</v>
      </c>
      <c r="B84" s="3">
        <v>0</v>
      </c>
      <c r="C84" s="3">
        <v>0</v>
      </c>
      <c r="D84" s="3">
        <v>2940087</v>
      </c>
      <c r="E84" s="3">
        <v>1645966</v>
      </c>
      <c r="F84" s="3">
        <v>1645966</v>
      </c>
      <c r="G84" s="3">
        <v>1645966</v>
      </c>
      <c r="H84" s="3">
        <v>1645966</v>
      </c>
      <c r="I84" s="3">
        <v>8067458</v>
      </c>
      <c r="J84" s="3">
        <v>8501419</v>
      </c>
      <c r="K84" s="3">
        <v>8898291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4197712</v>
      </c>
      <c r="C5" s="6">
        <v>4633720</v>
      </c>
      <c r="D5" s="23">
        <v>4690890</v>
      </c>
      <c r="E5" s="24">
        <v>0</v>
      </c>
      <c r="F5" s="6">
        <v>0</v>
      </c>
      <c r="G5" s="25">
        <v>0</v>
      </c>
      <c r="H5" s="26">
        <v>4564715</v>
      </c>
      <c r="I5" s="24">
        <v>7497216</v>
      </c>
      <c r="J5" s="6">
        <v>7583793</v>
      </c>
      <c r="K5" s="25">
        <v>7962983</v>
      </c>
    </row>
    <row r="6" spans="1:11" ht="13.5">
      <c r="A6" s="22" t="s">
        <v>18</v>
      </c>
      <c r="B6" s="6">
        <v>17949794</v>
      </c>
      <c r="C6" s="6">
        <v>12703692</v>
      </c>
      <c r="D6" s="23">
        <v>21165341</v>
      </c>
      <c r="E6" s="24">
        <v>0</v>
      </c>
      <c r="F6" s="6">
        <v>0</v>
      </c>
      <c r="G6" s="25">
        <v>0</v>
      </c>
      <c r="H6" s="26">
        <v>12518042</v>
      </c>
      <c r="I6" s="24">
        <v>17820303</v>
      </c>
      <c r="J6" s="6">
        <v>16184048</v>
      </c>
      <c r="K6" s="25">
        <v>16885460</v>
      </c>
    </row>
    <row r="7" spans="1:11" ht="13.5">
      <c r="A7" s="22" t="s">
        <v>19</v>
      </c>
      <c r="B7" s="6">
        <v>1557204</v>
      </c>
      <c r="C7" s="6">
        <v>1808471</v>
      </c>
      <c r="D7" s="23">
        <v>2573398</v>
      </c>
      <c r="E7" s="24">
        <v>0</v>
      </c>
      <c r="F7" s="6">
        <v>0</v>
      </c>
      <c r="G7" s="25">
        <v>0</v>
      </c>
      <c r="H7" s="26">
        <v>3716281</v>
      </c>
      <c r="I7" s="24">
        <v>1319350</v>
      </c>
      <c r="J7" s="6">
        <v>1385318</v>
      </c>
      <c r="K7" s="25">
        <v>1454584</v>
      </c>
    </row>
    <row r="8" spans="1:11" ht="13.5">
      <c r="A8" s="22" t="s">
        <v>20</v>
      </c>
      <c r="B8" s="6">
        <v>19551846</v>
      </c>
      <c r="C8" s="6">
        <v>22742216</v>
      </c>
      <c r="D8" s="23">
        <v>23057417</v>
      </c>
      <c r="E8" s="24">
        <v>0</v>
      </c>
      <c r="F8" s="6">
        <v>0</v>
      </c>
      <c r="G8" s="25">
        <v>0</v>
      </c>
      <c r="H8" s="26">
        <v>16573246</v>
      </c>
      <c r="I8" s="24">
        <v>26106000</v>
      </c>
      <c r="J8" s="6">
        <v>27797000</v>
      </c>
      <c r="K8" s="25">
        <v>30226000</v>
      </c>
    </row>
    <row r="9" spans="1:11" ht="13.5">
      <c r="A9" s="22" t="s">
        <v>21</v>
      </c>
      <c r="B9" s="6">
        <v>3623679</v>
      </c>
      <c r="C9" s="6">
        <v>1910588</v>
      </c>
      <c r="D9" s="23">
        <v>3249350</v>
      </c>
      <c r="E9" s="24">
        <v>0</v>
      </c>
      <c r="F9" s="6">
        <v>0</v>
      </c>
      <c r="G9" s="25">
        <v>0</v>
      </c>
      <c r="H9" s="26">
        <v>1108983</v>
      </c>
      <c r="I9" s="24">
        <v>21145414</v>
      </c>
      <c r="J9" s="6">
        <v>18205008</v>
      </c>
      <c r="K9" s="25">
        <v>26382144</v>
      </c>
    </row>
    <row r="10" spans="1:11" ht="25.5">
      <c r="A10" s="27" t="s">
        <v>104</v>
      </c>
      <c r="B10" s="28">
        <f>SUM(B5:B9)</f>
        <v>46880235</v>
      </c>
      <c r="C10" s="29">
        <f aca="true" t="shared" si="0" ref="C10:K10">SUM(C5:C9)</f>
        <v>43798687</v>
      </c>
      <c r="D10" s="30">
        <f t="shared" si="0"/>
        <v>54736396</v>
      </c>
      <c r="E10" s="28">
        <f t="shared" si="0"/>
        <v>0</v>
      </c>
      <c r="F10" s="29">
        <f t="shared" si="0"/>
        <v>0</v>
      </c>
      <c r="G10" s="31">
        <f t="shared" si="0"/>
        <v>0</v>
      </c>
      <c r="H10" s="32">
        <f t="shared" si="0"/>
        <v>38481267</v>
      </c>
      <c r="I10" s="28">
        <f t="shared" si="0"/>
        <v>73888283</v>
      </c>
      <c r="J10" s="29">
        <f t="shared" si="0"/>
        <v>71155167</v>
      </c>
      <c r="K10" s="31">
        <f t="shared" si="0"/>
        <v>82911171</v>
      </c>
    </row>
    <row r="11" spans="1:11" ht="13.5">
      <c r="A11" s="22" t="s">
        <v>22</v>
      </c>
      <c r="B11" s="6">
        <v>16252967</v>
      </c>
      <c r="C11" s="6">
        <v>17101451</v>
      </c>
      <c r="D11" s="23">
        <v>16766576</v>
      </c>
      <c r="E11" s="24">
        <v>0</v>
      </c>
      <c r="F11" s="6">
        <v>0</v>
      </c>
      <c r="G11" s="25">
        <v>0</v>
      </c>
      <c r="H11" s="26">
        <v>19370992</v>
      </c>
      <c r="I11" s="24">
        <v>21001755</v>
      </c>
      <c r="J11" s="6">
        <v>21320212</v>
      </c>
      <c r="K11" s="25">
        <v>22601857</v>
      </c>
    </row>
    <row r="12" spans="1:11" ht="13.5">
      <c r="A12" s="22" t="s">
        <v>23</v>
      </c>
      <c r="B12" s="6">
        <v>2020110</v>
      </c>
      <c r="C12" s="6">
        <v>2129257</v>
      </c>
      <c r="D12" s="23">
        <v>2178625</v>
      </c>
      <c r="E12" s="24">
        <v>0</v>
      </c>
      <c r="F12" s="6">
        <v>0</v>
      </c>
      <c r="G12" s="25">
        <v>0</v>
      </c>
      <c r="H12" s="26">
        <v>2445807</v>
      </c>
      <c r="I12" s="24">
        <v>2641835</v>
      </c>
      <c r="J12" s="6">
        <v>2832801</v>
      </c>
      <c r="K12" s="25">
        <v>3212789</v>
      </c>
    </row>
    <row r="13" spans="1:11" ht="13.5">
      <c r="A13" s="22" t="s">
        <v>105</v>
      </c>
      <c r="B13" s="6">
        <v>3043774</v>
      </c>
      <c r="C13" s="6">
        <v>4322911</v>
      </c>
      <c r="D13" s="23">
        <v>3415819</v>
      </c>
      <c r="E13" s="24">
        <v>0</v>
      </c>
      <c r="F13" s="6">
        <v>0</v>
      </c>
      <c r="G13" s="25">
        <v>0</v>
      </c>
      <c r="H13" s="26">
        <v>2327076</v>
      </c>
      <c r="I13" s="24">
        <v>6153895</v>
      </c>
      <c r="J13" s="6">
        <v>7184674</v>
      </c>
      <c r="K13" s="25">
        <v>7543908</v>
      </c>
    </row>
    <row r="14" spans="1:11" ht="13.5">
      <c r="A14" s="22" t="s">
        <v>24</v>
      </c>
      <c r="B14" s="6">
        <v>873128</v>
      </c>
      <c r="C14" s="6">
        <v>710000</v>
      </c>
      <c r="D14" s="23">
        <v>2266958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9412849</v>
      </c>
      <c r="C15" s="6">
        <v>10445624</v>
      </c>
      <c r="D15" s="23">
        <v>8981296</v>
      </c>
      <c r="E15" s="24">
        <v>0</v>
      </c>
      <c r="F15" s="6">
        <v>0</v>
      </c>
      <c r="G15" s="25">
        <v>0</v>
      </c>
      <c r="H15" s="26">
        <v>10501633</v>
      </c>
      <c r="I15" s="24">
        <v>13040262</v>
      </c>
      <c r="J15" s="6">
        <v>14043492</v>
      </c>
      <c r="K15" s="25">
        <v>14745669</v>
      </c>
    </row>
    <row r="16" spans="1:11" ht="13.5">
      <c r="A16" s="33" t="s">
        <v>26</v>
      </c>
      <c r="B16" s="6">
        <v>8018447</v>
      </c>
      <c r="C16" s="6">
        <v>8975821</v>
      </c>
      <c r="D16" s="23">
        <v>9193102</v>
      </c>
      <c r="E16" s="24">
        <v>0</v>
      </c>
      <c r="F16" s="6">
        <v>0</v>
      </c>
      <c r="G16" s="25">
        <v>0</v>
      </c>
      <c r="H16" s="26">
        <v>1018370</v>
      </c>
      <c r="I16" s="24">
        <v>10666791</v>
      </c>
      <c r="J16" s="6">
        <v>15189707</v>
      </c>
      <c r="K16" s="25">
        <v>0</v>
      </c>
    </row>
    <row r="17" spans="1:11" ht="13.5">
      <c r="A17" s="22" t="s">
        <v>27</v>
      </c>
      <c r="B17" s="6">
        <v>9715080</v>
      </c>
      <c r="C17" s="6">
        <v>9772592</v>
      </c>
      <c r="D17" s="23">
        <v>13544965</v>
      </c>
      <c r="E17" s="24">
        <v>0</v>
      </c>
      <c r="F17" s="6">
        <v>0</v>
      </c>
      <c r="G17" s="25">
        <v>0</v>
      </c>
      <c r="H17" s="26">
        <v>16648920</v>
      </c>
      <c r="I17" s="24">
        <v>19739697</v>
      </c>
      <c r="J17" s="6">
        <v>19754592</v>
      </c>
      <c r="K17" s="25">
        <v>19686826</v>
      </c>
    </row>
    <row r="18" spans="1:11" ht="13.5">
      <c r="A18" s="34" t="s">
        <v>28</v>
      </c>
      <c r="B18" s="35">
        <f>SUM(B11:B17)</f>
        <v>49336355</v>
      </c>
      <c r="C18" s="36">
        <f aca="true" t="shared" si="1" ref="C18:K18">SUM(C11:C17)</f>
        <v>53457656</v>
      </c>
      <c r="D18" s="37">
        <f t="shared" si="1"/>
        <v>56347341</v>
      </c>
      <c r="E18" s="35">
        <f t="shared" si="1"/>
        <v>0</v>
      </c>
      <c r="F18" s="36">
        <f t="shared" si="1"/>
        <v>0</v>
      </c>
      <c r="G18" s="38">
        <f t="shared" si="1"/>
        <v>0</v>
      </c>
      <c r="H18" s="39">
        <f t="shared" si="1"/>
        <v>52312798</v>
      </c>
      <c r="I18" s="35">
        <f t="shared" si="1"/>
        <v>73244235</v>
      </c>
      <c r="J18" s="36">
        <f t="shared" si="1"/>
        <v>80325478</v>
      </c>
      <c r="K18" s="38">
        <f t="shared" si="1"/>
        <v>67791049</v>
      </c>
    </row>
    <row r="19" spans="1:11" ht="13.5">
      <c r="A19" s="34" t="s">
        <v>29</v>
      </c>
      <c r="B19" s="40">
        <f>+B10-B18</f>
        <v>-2456120</v>
      </c>
      <c r="C19" s="41">
        <f aca="true" t="shared" si="2" ref="C19:K19">+C10-C18</f>
        <v>-9658969</v>
      </c>
      <c r="D19" s="42">
        <f t="shared" si="2"/>
        <v>-1610945</v>
      </c>
      <c r="E19" s="40">
        <f t="shared" si="2"/>
        <v>0</v>
      </c>
      <c r="F19" s="41">
        <f t="shared" si="2"/>
        <v>0</v>
      </c>
      <c r="G19" s="43">
        <f t="shared" si="2"/>
        <v>0</v>
      </c>
      <c r="H19" s="44">
        <f t="shared" si="2"/>
        <v>-13831531</v>
      </c>
      <c r="I19" s="40">
        <f t="shared" si="2"/>
        <v>644048</v>
      </c>
      <c r="J19" s="41">
        <f t="shared" si="2"/>
        <v>-9170311</v>
      </c>
      <c r="K19" s="43">
        <f t="shared" si="2"/>
        <v>15120122</v>
      </c>
    </row>
    <row r="20" spans="1:11" ht="13.5">
      <c r="A20" s="22" t="s">
        <v>30</v>
      </c>
      <c r="B20" s="24">
        <v>10026175</v>
      </c>
      <c r="C20" s="6">
        <v>7042151</v>
      </c>
      <c r="D20" s="23">
        <v>10914278</v>
      </c>
      <c r="E20" s="24">
        <v>0</v>
      </c>
      <c r="F20" s="6">
        <v>0</v>
      </c>
      <c r="G20" s="25">
        <v>0</v>
      </c>
      <c r="H20" s="26">
        <v>24163862</v>
      </c>
      <c r="I20" s="24">
        <v>65422420</v>
      </c>
      <c r="J20" s="6">
        <v>9958441</v>
      </c>
      <c r="K20" s="25">
        <v>11422463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7570055</v>
      </c>
      <c r="C22" s="52">
        <f aca="true" t="shared" si="3" ref="C22:K22">SUM(C19:C21)</f>
        <v>-2616818</v>
      </c>
      <c r="D22" s="53">
        <f t="shared" si="3"/>
        <v>9303333</v>
      </c>
      <c r="E22" s="51">
        <f t="shared" si="3"/>
        <v>0</v>
      </c>
      <c r="F22" s="52">
        <f t="shared" si="3"/>
        <v>0</v>
      </c>
      <c r="G22" s="54">
        <f t="shared" si="3"/>
        <v>0</v>
      </c>
      <c r="H22" s="55">
        <f t="shared" si="3"/>
        <v>10332331</v>
      </c>
      <c r="I22" s="51">
        <f t="shared" si="3"/>
        <v>66066468</v>
      </c>
      <c r="J22" s="52">
        <f t="shared" si="3"/>
        <v>788130</v>
      </c>
      <c r="K22" s="54">
        <f t="shared" si="3"/>
        <v>26542585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7570055</v>
      </c>
      <c r="C24" s="41">
        <f aca="true" t="shared" si="4" ref="C24:K24">SUM(C22:C23)</f>
        <v>-2616818</v>
      </c>
      <c r="D24" s="42">
        <f t="shared" si="4"/>
        <v>9303333</v>
      </c>
      <c r="E24" s="40">
        <f t="shared" si="4"/>
        <v>0</v>
      </c>
      <c r="F24" s="41">
        <f t="shared" si="4"/>
        <v>0</v>
      </c>
      <c r="G24" s="43">
        <f t="shared" si="4"/>
        <v>0</v>
      </c>
      <c r="H24" s="44">
        <f t="shared" si="4"/>
        <v>10332331</v>
      </c>
      <c r="I24" s="40">
        <f t="shared" si="4"/>
        <v>66066468</v>
      </c>
      <c r="J24" s="41">
        <f t="shared" si="4"/>
        <v>788130</v>
      </c>
      <c r="K24" s="43">
        <f t="shared" si="4"/>
        <v>26542585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10088336</v>
      </c>
      <c r="C27" s="7">
        <v>16981508</v>
      </c>
      <c r="D27" s="64">
        <v>11645546</v>
      </c>
      <c r="E27" s="65">
        <v>0</v>
      </c>
      <c r="F27" s="7">
        <v>0</v>
      </c>
      <c r="G27" s="66">
        <v>0</v>
      </c>
      <c r="H27" s="67">
        <v>15239761</v>
      </c>
      <c r="I27" s="65">
        <v>71297000</v>
      </c>
      <c r="J27" s="7">
        <v>9958000</v>
      </c>
      <c r="K27" s="66">
        <v>11422000</v>
      </c>
    </row>
    <row r="28" spans="1:11" ht="13.5">
      <c r="A28" s="68" t="s">
        <v>30</v>
      </c>
      <c r="B28" s="6">
        <v>10026174</v>
      </c>
      <c r="C28" s="6">
        <v>15519359</v>
      </c>
      <c r="D28" s="23">
        <v>11645546</v>
      </c>
      <c r="E28" s="24">
        <v>0</v>
      </c>
      <c r="F28" s="6">
        <v>0</v>
      </c>
      <c r="G28" s="25">
        <v>0</v>
      </c>
      <c r="H28" s="26">
        <v>8462886</v>
      </c>
      <c r="I28" s="24">
        <v>65422000</v>
      </c>
      <c r="J28" s="6">
        <v>9958000</v>
      </c>
      <c r="K28" s="25">
        <v>11422000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6776875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62162</v>
      </c>
      <c r="C31" s="6">
        <v>1462149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5875000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10088336</v>
      </c>
      <c r="C32" s="7">
        <f aca="true" t="shared" si="5" ref="C32:K32">SUM(C28:C31)</f>
        <v>16981508</v>
      </c>
      <c r="D32" s="64">
        <f t="shared" si="5"/>
        <v>11645546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15239761</v>
      </c>
      <c r="I32" s="65">
        <f t="shared" si="5"/>
        <v>71297000</v>
      </c>
      <c r="J32" s="7">
        <f t="shared" si="5"/>
        <v>9958000</v>
      </c>
      <c r="K32" s="66">
        <f t="shared" si="5"/>
        <v>11422000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24881159</v>
      </c>
      <c r="C35" s="6">
        <v>27052045</v>
      </c>
      <c r="D35" s="23">
        <v>43991675</v>
      </c>
      <c r="E35" s="24">
        <v>0</v>
      </c>
      <c r="F35" s="6">
        <v>0</v>
      </c>
      <c r="G35" s="25">
        <v>0</v>
      </c>
      <c r="H35" s="26">
        <v>47204445</v>
      </c>
      <c r="I35" s="24">
        <v>34165490</v>
      </c>
      <c r="J35" s="6">
        <v>30524308</v>
      </c>
      <c r="K35" s="25">
        <v>7922120</v>
      </c>
    </row>
    <row r="36" spans="1:11" ht="13.5">
      <c r="A36" s="22" t="s">
        <v>39</v>
      </c>
      <c r="B36" s="6">
        <v>122398417</v>
      </c>
      <c r="C36" s="6">
        <v>125546422</v>
      </c>
      <c r="D36" s="23">
        <v>138186929</v>
      </c>
      <c r="E36" s="24">
        <v>0</v>
      </c>
      <c r="F36" s="6">
        <v>0</v>
      </c>
      <c r="G36" s="25">
        <v>0</v>
      </c>
      <c r="H36" s="26">
        <v>150333262</v>
      </c>
      <c r="I36" s="24">
        <v>176230141</v>
      </c>
      <c r="J36" s="6">
        <v>177083908</v>
      </c>
      <c r="K36" s="25">
        <v>170362463</v>
      </c>
    </row>
    <row r="37" spans="1:11" ht="13.5">
      <c r="A37" s="22" t="s">
        <v>40</v>
      </c>
      <c r="B37" s="6">
        <v>5061369</v>
      </c>
      <c r="C37" s="6">
        <v>4471772</v>
      </c>
      <c r="D37" s="23">
        <v>18930677</v>
      </c>
      <c r="E37" s="24">
        <v>0</v>
      </c>
      <c r="F37" s="6">
        <v>0</v>
      </c>
      <c r="G37" s="25">
        <v>0</v>
      </c>
      <c r="H37" s="26">
        <v>22629379</v>
      </c>
      <c r="I37" s="24">
        <v>7221964</v>
      </c>
      <c r="J37" s="6">
        <v>10033664</v>
      </c>
      <c r="K37" s="25">
        <v>14894664</v>
      </c>
    </row>
    <row r="38" spans="1:11" ht="13.5">
      <c r="A38" s="22" t="s">
        <v>41</v>
      </c>
      <c r="B38" s="6">
        <v>10722558</v>
      </c>
      <c r="C38" s="6">
        <v>11303943</v>
      </c>
      <c r="D38" s="23">
        <v>32414978</v>
      </c>
      <c r="E38" s="24">
        <v>0</v>
      </c>
      <c r="F38" s="6">
        <v>0</v>
      </c>
      <c r="G38" s="25">
        <v>0</v>
      </c>
      <c r="H38" s="26">
        <v>33743046</v>
      </c>
      <c r="I38" s="24">
        <v>12586825</v>
      </c>
      <c r="J38" s="6">
        <v>14445927</v>
      </c>
      <c r="K38" s="25">
        <v>16677333</v>
      </c>
    </row>
    <row r="39" spans="1:11" ht="13.5">
      <c r="A39" s="22" t="s">
        <v>42</v>
      </c>
      <c r="B39" s="6">
        <v>131495649</v>
      </c>
      <c r="C39" s="6">
        <v>136822752</v>
      </c>
      <c r="D39" s="23">
        <v>130832949</v>
      </c>
      <c r="E39" s="24">
        <v>0</v>
      </c>
      <c r="F39" s="6">
        <v>0</v>
      </c>
      <c r="G39" s="25">
        <v>0</v>
      </c>
      <c r="H39" s="26">
        <v>141165282</v>
      </c>
      <c r="I39" s="24">
        <v>190586842</v>
      </c>
      <c r="J39" s="6">
        <v>183128625</v>
      </c>
      <c r="K39" s="25">
        <v>146712586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2112532</v>
      </c>
      <c r="C42" s="6">
        <v>-21943171</v>
      </c>
      <c r="D42" s="23">
        <v>26585110</v>
      </c>
      <c r="E42" s="24">
        <v>0</v>
      </c>
      <c r="F42" s="6">
        <v>0</v>
      </c>
      <c r="G42" s="25">
        <v>0</v>
      </c>
      <c r="H42" s="26">
        <v>21081139</v>
      </c>
      <c r="I42" s="24">
        <v>73967647</v>
      </c>
      <c r="J42" s="6">
        <v>10385848</v>
      </c>
      <c r="K42" s="25">
        <v>29627527</v>
      </c>
    </row>
    <row r="43" spans="1:11" ht="13.5">
      <c r="A43" s="22" t="s">
        <v>45</v>
      </c>
      <c r="B43" s="6">
        <v>-2363912</v>
      </c>
      <c r="C43" s="6">
        <v>22791775</v>
      </c>
      <c r="D43" s="23">
        <v>-11661296</v>
      </c>
      <c r="E43" s="24">
        <v>0</v>
      </c>
      <c r="F43" s="6">
        <v>0</v>
      </c>
      <c r="G43" s="25">
        <v>0</v>
      </c>
      <c r="H43" s="26">
        <v>-16015135</v>
      </c>
      <c r="I43" s="24">
        <v>-60805926</v>
      </c>
      <c r="J43" s="6">
        <v>-9950909</v>
      </c>
      <c r="K43" s="25">
        <v>-11414563</v>
      </c>
    </row>
    <row r="44" spans="1:11" ht="13.5">
      <c r="A44" s="22" t="s">
        <v>46</v>
      </c>
      <c r="B44" s="6">
        <v>15389</v>
      </c>
      <c r="C44" s="6">
        <v>28600</v>
      </c>
      <c r="D44" s="23">
        <v>3800</v>
      </c>
      <c r="E44" s="24">
        <v>0</v>
      </c>
      <c r="F44" s="6">
        <v>0</v>
      </c>
      <c r="G44" s="25">
        <v>0</v>
      </c>
      <c r="H44" s="26">
        <v>1430</v>
      </c>
      <c r="I44" s="24">
        <v>10000</v>
      </c>
      <c r="J44" s="6">
        <v>10000</v>
      </c>
      <c r="K44" s="25">
        <v>10000</v>
      </c>
    </row>
    <row r="45" spans="1:11" ht="13.5">
      <c r="A45" s="34" t="s">
        <v>47</v>
      </c>
      <c r="B45" s="7">
        <v>22376013</v>
      </c>
      <c r="C45" s="7">
        <v>23253649</v>
      </c>
      <c r="D45" s="64">
        <v>38181264</v>
      </c>
      <c r="E45" s="65">
        <v>0</v>
      </c>
      <c r="F45" s="7">
        <v>0</v>
      </c>
      <c r="G45" s="66">
        <v>0</v>
      </c>
      <c r="H45" s="67">
        <v>48316131</v>
      </c>
      <c r="I45" s="65">
        <v>13171721</v>
      </c>
      <c r="J45" s="7">
        <v>13616660</v>
      </c>
      <c r="K45" s="66">
        <v>31839624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22376446</v>
      </c>
      <c r="C48" s="6">
        <v>23253650</v>
      </c>
      <c r="D48" s="23">
        <v>38181264</v>
      </c>
      <c r="E48" s="24">
        <v>0</v>
      </c>
      <c r="F48" s="6">
        <v>0</v>
      </c>
      <c r="G48" s="25">
        <v>0</v>
      </c>
      <c r="H48" s="26">
        <v>43248697</v>
      </c>
      <c r="I48" s="24">
        <v>31271302</v>
      </c>
      <c r="J48" s="6">
        <v>27630120</v>
      </c>
      <c r="K48" s="25">
        <v>5027120</v>
      </c>
    </row>
    <row r="49" spans="1:11" ht="13.5">
      <c r="A49" s="22" t="s">
        <v>50</v>
      </c>
      <c r="B49" s="6">
        <f>+B75</f>
        <v>1198875.8224422354</v>
      </c>
      <c r="C49" s="6">
        <f aca="true" t="shared" si="6" ref="C49:K49">+C75</f>
        <v>-1131859.901557824</v>
      </c>
      <c r="D49" s="23">
        <f t="shared" si="6"/>
        <v>12332067.824012276</v>
      </c>
      <c r="E49" s="24">
        <f t="shared" si="6"/>
        <v>13211380</v>
      </c>
      <c r="F49" s="6">
        <f t="shared" si="6"/>
        <v>0</v>
      </c>
      <c r="G49" s="25">
        <f t="shared" si="6"/>
        <v>0</v>
      </c>
      <c r="H49" s="26">
        <f t="shared" si="6"/>
        <v>16371637.154149666</v>
      </c>
      <c r="I49" s="24">
        <f t="shared" si="6"/>
        <v>4009055.6330133528</v>
      </c>
      <c r="J49" s="6">
        <f t="shared" si="6"/>
        <v>6764400.490558552</v>
      </c>
      <c r="K49" s="25">
        <f t="shared" si="6"/>
        <v>12083281.073624395</v>
      </c>
    </row>
    <row r="50" spans="1:11" ht="13.5">
      <c r="A50" s="34" t="s">
        <v>51</v>
      </c>
      <c r="B50" s="7">
        <f>+B48-B49</f>
        <v>21177570.177557766</v>
      </c>
      <c r="C50" s="7">
        <f aca="true" t="shared" si="7" ref="C50:K50">+C48-C49</f>
        <v>24385509.901557826</v>
      </c>
      <c r="D50" s="64">
        <f t="shared" si="7"/>
        <v>25849196.175987724</v>
      </c>
      <c r="E50" s="65">
        <f t="shared" si="7"/>
        <v>-13211380</v>
      </c>
      <c r="F50" s="7">
        <f t="shared" si="7"/>
        <v>0</v>
      </c>
      <c r="G50" s="66">
        <f t="shared" si="7"/>
        <v>0</v>
      </c>
      <c r="H50" s="67">
        <f t="shared" si="7"/>
        <v>26877059.845850334</v>
      </c>
      <c r="I50" s="65">
        <f t="shared" si="7"/>
        <v>27262246.366986647</v>
      </c>
      <c r="J50" s="7">
        <f t="shared" si="7"/>
        <v>20865719.50944145</v>
      </c>
      <c r="K50" s="66">
        <f t="shared" si="7"/>
        <v>-7056161.073624395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122359110</v>
      </c>
      <c r="C53" s="6">
        <v>121958804</v>
      </c>
      <c r="D53" s="23">
        <v>119831065</v>
      </c>
      <c r="E53" s="24">
        <v>0</v>
      </c>
      <c r="F53" s="6">
        <v>0</v>
      </c>
      <c r="G53" s="25">
        <v>0</v>
      </c>
      <c r="H53" s="26">
        <v>146869718</v>
      </c>
      <c r="I53" s="24">
        <v>179905140</v>
      </c>
      <c r="J53" s="6">
        <v>177083907</v>
      </c>
      <c r="K53" s="25">
        <v>170362462</v>
      </c>
    </row>
    <row r="54" spans="1:11" ht="13.5">
      <c r="A54" s="22" t="s">
        <v>105</v>
      </c>
      <c r="B54" s="6">
        <v>3043774</v>
      </c>
      <c r="C54" s="6">
        <v>4322911</v>
      </c>
      <c r="D54" s="23">
        <v>3415819</v>
      </c>
      <c r="E54" s="24">
        <v>0</v>
      </c>
      <c r="F54" s="6">
        <v>0</v>
      </c>
      <c r="G54" s="25">
        <v>0</v>
      </c>
      <c r="H54" s="26">
        <v>2327076</v>
      </c>
      <c r="I54" s="24">
        <v>6153895</v>
      </c>
      <c r="J54" s="6">
        <v>7184674</v>
      </c>
      <c r="K54" s="25">
        <v>7543908</v>
      </c>
    </row>
    <row r="55" spans="1:11" ht="13.5">
      <c r="A55" s="22" t="s">
        <v>54</v>
      </c>
      <c r="B55" s="6">
        <v>7282419</v>
      </c>
      <c r="C55" s="6">
        <v>5610030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2487420</v>
      </c>
      <c r="C56" s="6">
        <v>2030382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1228190</v>
      </c>
      <c r="J56" s="6">
        <v>1020550</v>
      </c>
      <c r="K56" s="25">
        <v>1071580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6963989</v>
      </c>
      <c r="C59" s="6">
        <v>7579419</v>
      </c>
      <c r="D59" s="23">
        <v>8377439</v>
      </c>
      <c r="E59" s="24">
        <v>0</v>
      </c>
      <c r="F59" s="6">
        <v>9850044</v>
      </c>
      <c r="G59" s="25">
        <v>9850044</v>
      </c>
      <c r="H59" s="26">
        <v>9850044</v>
      </c>
      <c r="I59" s="24">
        <v>9687634</v>
      </c>
      <c r="J59" s="6">
        <v>10158738</v>
      </c>
      <c r="K59" s="25">
        <v>10844661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160</v>
      </c>
      <c r="C63" s="92">
        <v>160</v>
      </c>
      <c r="D63" s="93">
        <v>160</v>
      </c>
      <c r="E63" s="91">
        <v>160</v>
      </c>
      <c r="F63" s="92">
        <v>160</v>
      </c>
      <c r="G63" s="93">
        <v>160</v>
      </c>
      <c r="H63" s="94">
        <v>0</v>
      </c>
      <c r="I63" s="91">
        <v>160</v>
      </c>
      <c r="J63" s="92">
        <v>160</v>
      </c>
      <c r="K63" s="93">
        <v>160</v>
      </c>
    </row>
    <row r="64" spans="1:11" ht="13.5">
      <c r="A64" s="90" t="s">
        <v>62</v>
      </c>
      <c r="B64" s="91">
        <v>891</v>
      </c>
      <c r="C64" s="92">
        <v>891</v>
      </c>
      <c r="D64" s="93">
        <v>891</v>
      </c>
      <c r="E64" s="91">
        <v>891</v>
      </c>
      <c r="F64" s="92">
        <v>891</v>
      </c>
      <c r="G64" s="93">
        <v>891</v>
      </c>
      <c r="H64" s="94">
        <v>0</v>
      </c>
      <c r="I64" s="91">
        <v>891</v>
      </c>
      <c r="J64" s="92">
        <v>891</v>
      </c>
      <c r="K64" s="93">
        <v>891</v>
      </c>
    </row>
    <row r="65" spans="1:11" ht="13.5">
      <c r="A65" s="90" t="s">
        <v>63</v>
      </c>
      <c r="B65" s="91">
        <v>891</v>
      </c>
      <c r="C65" s="92">
        <v>891</v>
      </c>
      <c r="D65" s="93">
        <v>891</v>
      </c>
      <c r="E65" s="91">
        <v>891</v>
      </c>
      <c r="F65" s="92">
        <v>891</v>
      </c>
      <c r="G65" s="93">
        <v>891</v>
      </c>
      <c r="H65" s="94">
        <v>0</v>
      </c>
      <c r="I65" s="91">
        <v>891</v>
      </c>
      <c r="J65" s="92">
        <v>891</v>
      </c>
      <c r="K65" s="93">
        <v>891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0.6448070587363367</v>
      </c>
      <c r="C70" s="5">
        <f aca="true" t="shared" si="8" ref="C70:K70">IF(ISERROR(C71/C72),0,(C71/C72))</f>
        <v>0.9567211658354114</v>
      </c>
      <c r="D70" s="5">
        <f t="shared" si="8"/>
        <v>0.8308936694993307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1.0568295570423087</v>
      </c>
      <c r="I70" s="5">
        <f t="shared" si="8"/>
        <v>1.1101242790677894</v>
      </c>
      <c r="J70" s="5">
        <f t="shared" si="8"/>
        <v>1.1295961110478825</v>
      </c>
      <c r="K70" s="5">
        <f t="shared" si="8"/>
        <v>0.9711167275908824</v>
      </c>
    </row>
    <row r="71" spans="1:11" ht="12.75" hidden="1">
      <c r="A71" s="1" t="s">
        <v>111</v>
      </c>
      <c r="B71" s="1">
        <f>+B83</f>
        <v>16617442</v>
      </c>
      <c r="C71" s="1">
        <f aca="true" t="shared" si="9" ref="C71:K71">+C83</f>
        <v>18414969</v>
      </c>
      <c r="D71" s="1">
        <f t="shared" si="9"/>
        <v>24183643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19211537</v>
      </c>
      <c r="I71" s="1">
        <f t="shared" si="9"/>
        <v>51579630</v>
      </c>
      <c r="J71" s="1">
        <f t="shared" si="9"/>
        <v>47412367</v>
      </c>
      <c r="K71" s="1">
        <f t="shared" si="9"/>
        <v>49750880</v>
      </c>
    </row>
    <row r="72" spans="1:11" ht="12.75" hidden="1">
      <c r="A72" s="1" t="s">
        <v>112</v>
      </c>
      <c r="B72" s="1">
        <f>+B77</f>
        <v>25771185</v>
      </c>
      <c r="C72" s="1">
        <f aca="true" t="shared" si="10" ref="C72:K72">+C77</f>
        <v>19248000</v>
      </c>
      <c r="D72" s="1">
        <f t="shared" si="10"/>
        <v>29105581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18178463</v>
      </c>
      <c r="I72" s="1">
        <f t="shared" si="10"/>
        <v>46462933</v>
      </c>
      <c r="J72" s="1">
        <f t="shared" si="10"/>
        <v>41972849</v>
      </c>
      <c r="K72" s="1">
        <f t="shared" si="10"/>
        <v>51230587</v>
      </c>
    </row>
    <row r="73" spans="1:11" ht="12.75" hidden="1">
      <c r="A73" s="1" t="s">
        <v>113</v>
      </c>
      <c r="B73" s="1">
        <f>+B74</f>
        <v>2187846.1666666665</v>
      </c>
      <c r="C73" s="1">
        <f aca="true" t="shared" si="11" ref="C73:K73">+(C78+C80+C81+C82)-(B78+B80+B81+B82)</f>
        <v>765846</v>
      </c>
      <c r="D73" s="1">
        <f t="shared" si="11"/>
        <v>1995994</v>
      </c>
      <c r="E73" s="1">
        <f t="shared" si="11"/>
        <v>-5305859</v>
      </c>
      <c r="F73" s="1">
        <f>+(F78+F80+F81+F82)-(D78+D80+D81+D82)</f>
        <v>-5305859</v>
      </c>
      <c r="G73" s="1">
        <f>+(G78+G80+G81+G82)-(D78+D80+D81+D82)</f>
        <v>-5305859</v>
      </c>
      <c r="H73" s="1">
        <f>+(H78+H80+H81+H82)-(D78+D80+D81+D82)</f>
        <v>-1858162</v>
      </c>
      <c r="I73" s="1">
        <f>+(I78+I80+I81+I82)-(E78+E80+E81+E82)</f>
        <v>2894188</v>
      </c>
      <c r="J73" s="1">
        <f t="shared" si="11"/>
        <v>0</v>
      </c>
      <c r="K73" s="1">
        <f t="shared" si="11"/>
        <v>812</v>
      </c>
    </row>
    <row r="74" spans="1:11" ht="12.75" hidden="1">
      <c r="A74" s="1" t="s">
        <v>114</v>
      </c>
      <c r="B74" s="1">
        <f>+TREND(C74:E74)</f>
        <v>2187846.1666666665</v>
      </c>
      <c r="C74" s="1">
        <f>+C73</f>
        <v>765846</v>
      </c>
      <c r="D74" s="1">
        <f aca="true" t="shared" si="12" ref="D74:K74">+D73</f>
        <v>1995994</v>
      </c>
      <c r="E74" s="1">
        <f t="shared" si="12"/>
        <v>-5305859</v>
      </c>
      <c r="F74" s="1">
        <f t="shared" si="12"/>
        <v>-5305859</v>
      </c>
      <c r="G74" s="1">
        <f t="shared" si="12"/>
        <v>-5305859</v>
      </c>
      <c r="H74" s="1">
        <f t="shared" si="12"/>
        <v>-1858162</v>
      </c>
      <c r="I74" s="1">
        <f t="shared" si="12"/>
        <v>2894188</v>
      </c>
      <c r="J74" s="1">
        <f t="shared" si="12"/>
        <v>0</v>
      </c>
      <c r="K74" s="1">
        <f t="shared" si="12"/>
        <v>812</v>
      </c>
    </row>
    <row r="75" spans="1:11" ht="12.75" hidden="1">
      <c r="A75" s="1" t="s">
        <v>115</v>
      </c>
      <c r="B75" s="1">
        <f>+B84-(((B80+B81+B78)*B70)-B79)</f>
        <v>1198875.8224422354</v>
      </c>
      <c r="C75" s="1">
        <f aca="true" t="shared" si="13" ref="C75:K75">+C84-(((C80+C81+C78)*C70)-C79)</f>
        <v>-1131859.901557824</v>
      </c>
      <c r="D75" s="1">
        <f t="shared" si="13"/>
        <v>12332067.824012276</v>
      </c>
      <c r="E75" s="1">
        <f t="shared" si="13"/>
        <v>13211380</v>
      </c>
      <c r="F75" s="1">
        <f t="shared" si="13"/>
        <v>0</v>
      </c>
      <c r="G75" s="1">
        <f t="shared" si="13"/>
        <v>0</v>
      </c>
      <c r="H75" s="1">
        <f t="shared" si="13"/>
        <v>16371637.154149666</v>
      </c>
      <c r="I75" s="1">
        <f t="shared" si="13"/>
        <v>4009055.6330133528</v>
      </c>
      <c r="J75" s="1">
        <f t="shared" si="13"/>
        <v>6764400.490558552</v>
      </c>
      <c r="K75" s="1">
        <f t="shared" si="13"/>
        <v>12083281.073624395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25771185</v>
      </c>
      <c r="C77" s="3">
        <v>19248000</v>
      </c>
      <c r="D77" s="3">
        <v>29105581</v>
      </c>
      <c r="E77" s="3">
        <v>0</v>
      </c>
      <c r="F77" s="3">
        <v>0</v>
      </c>
      <c r="G77" s="3">
        <v>0</v>
      </c>
      <c r="H77" s="3">
        <v>18178463</v>
      </c>
      <c r="I77" s="3">
        <v>46462933</v>
      </c>
      <c r="J77" s="3">
        <v>41972849</v>
      </c>
      <c r="K77" s="3">
        <v>51230587</v>
      </c>
    </row>
    <row r="78" spans="1:11" ht="12.75" hidden="1">
      <c r="A78" s="2" t="s">
        <v>65</v>
      </c>
      <c r="B78" s="3">
        <v>39306</v>
      </c>
      <c r="C78" s="3">
        <v>39306</v>
      </c>
      <c r="D78" s="3">
        <v>23284</v>
      </c>
      <c r="E78" s="3">
        <v>0</v>
      </c>
      <c r="F78" s="3">
        <v>0</v>
      </c>
      <c r="G78" s="3">
        <v>0</v>
      </c>
      <c r="H78" s="3">
        <v>19785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2833650</v>
      </c>
      <c r="C79" s="3">
        <v>2034758</v>
      </c>
      <c r="D79" s="3">
        <v>16736862</v>
      </c>
      <c r="E79" s="3">
        <v>0</v>
      </c>
      <c r="F79" s="3">
        <v>0</v>
      </c>
      <c r="G79" s="3">
        <v>0</v>
      </c>
      <c r="H79" s="3">
        <v>20010221</v>
      </c>
      <c r="I79" s="3">
        <v>7221964</v>
      </c>
      <c r="J79" s="3">
        <v>10033664</v>
      </c>
      <c r="K79" s="3">
        <v>14894664</v>
      </c>
    </row>
    <row r="80" spans="1:11" ht="12.75" hidden="1">
      <c r="A80" s="2" t="s">
        <v>67</v>
      </c>
      <c r="B80" s="3">
        <v>2460854</v>
      </c>
      <c r="C80" s="3">
        <v>3235427</v>
      </c>
      <c r="D80" s="3">
        <v>5241179</v>
      </c>
      <c r="E80" s="3">
        <v>0</v>
      </c>
      <c r="F80" s="3">
        <v>0</v>
      </c>
      <c r="G80" s="3">
        <v>0</v>
      </c>
      <c r="H80" s="3">
        <v>3385230</v>
      </c>
      <c r="I80" s="3">
        <v>2894188</v>
      </c>
      <c r="J80" s="3">
        <v>2894188</v>
      </c>
      <c r="K80" s="3">
        <v>2895000</v>
      </c>
    </row>
    <row r="81" spans="1:11" ht="12.75" hidden="1">
      <c r="A81" s="2" t="s">
        <v>68</v>
      </c>
      <c r="B81" s="3">
        <v>35132</v>
      </c>
      <c r="C81" s="3">
        <v>35132</v>
      </c>
      <c r="D81" s="3">
        <v>36810</v>
      </c>
      <c r="E81" s="3">
        <v>0</v>
      </c>
      <c r="F81" s="3">
        <v>0</v>
      </c>
      <c r="G81" s="3">
        <v>0</v>
      </c>
      <c r="H81" s="3">
        <v>37909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8727</v>
      </c>
      <c r="C82" s="3">
        <v>0</v>
      </c>
      <c r="D82" s="3">
        <v>4586</v>
      </c>
      <c r="E82" s="3">
        <v>0</v>
      </c>
      <c r="F82" s="3">
        <v>0</v>
      </c>
      <c r="G82" s="3">
        <v>0</v>
      </c>
      <c r="H82" s="3">
        <v>4773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16617442</v>
      </c>
      <c r="C83" s="3">
        <v>18414969</v>
      </c>
      <c r="D83" s="3">
        <v>24183643</v>
      </c>
      <c r="E83" s="3">
        <v>0</v>
      </c>
      <c r="F83" s="3">
        <v>0</v>
      </c>
      <c r="G83" s="3">
        <v>0</v>
      </c>
      <c r="H83" s="3">
        <v>19211537</v>
      </c>
      <c r="I83" s="3">
        <v>51579630</v>
      </c>
      <c r="J83" s="3">
        <v>47412367</v>
      </c>
      <c r="K83" s="3">
        <v>49750880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13211380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2911376</v>
      </c>
      <c r="C5" s="6">
        <v>3120407</v>
      </c>
      <c r="D5" s="23">
        <v>0</v>
      </c>
      <c r="E5" s="24">
        <v>4468570</v>
      </c>
      <c r="F5" s="6">
        <v>1420263</v>
      </c>
      <c r="G5" s="25">
        <v>1420263</v>
      </c>
      <c r="H5" s="26">
        <v>0</v>
      </c>
      <c r="I5" s="24">
        <v>1515401</v>
      </c>
      <c r="J5" s="6">
        <v>1636633</v>
      </c>
      <c r="K5" s="25">
        <v>1751197</v>
      </c>
    </row>
    <row r="6" spans="1:11" ht="13.5">
      <c r="A6" s="22" t="s">
        <v>18</v>
      </c>
      <c r="B6" s="6">
        <v>11632838</v>
      </c>
      <c r="C6" s="6">
        <v>12298030</v>
      </c>
      <c r="D6" s="23">
        <v>0</v>
      </c>
      <c r="E6" s="24">
        <v>11240653</v>
      </c>
      <c r="F6" s="6">
        <v>10671140</v>
      </c>
      <c r="G6" s="25">
        <v>10671140</v>
      </c>
      <c r="H6" s="26">
        <v>0</v>
      </c>
      <c r="I6" s="24">
        <v>11314363</v>
      </c>
      <c r="J6" s="6">
        <v>12320902</v>
      </c>
      <c r="K6" s="25">
        <v>13184421</v>
      </c>
    </row>
    <row r="7" spans="1:11" ht="13.5">
      <c r="A7" s="22" t="s">
        <v>19</v>
      </c>
      <c r="B7" s="6">
        <v>141387</v>
      </c>
      <c r="C7" s="6">
        <v>266855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300000</v>
      </c>
      <c r="J7" s="6">
        <v>300000</v>
      </c>
      <c r="K7" s="25">
        <v>300000</v>
      </c>
    </row>
    <row r="8" spans="1:11" ht="13.5">
      <c r="A8" s="22" t="s">
        <v>20</v>
      </c>
      <c r="B8" s="6">
        <v>29007948</v>
      </c>
      <c r="C8" s="6">
        <v>49756906</v>
      </c>
      <c r="D8" s="23">
        <v>0</v>
      </c>
      <c r="E8" s="24">
        <v>29079000</v>
      </c>
      <c r="F8" s="6">
        <v>27816773</v>
      </c>
      <c r="G8" s="25">
        <v>27816773</v>
      </c>
      <c r="H8" s="26">
        <v>0</v>
      </c>
      <c r="I8" s="24">
        <v>25733300</v>
      </c>
      <c r="J8" s="6">
        <v>28296000</v>
      </c>
      <c r="K8" s="25">
        <v>30699000</v>
      </c>
    </row>
    <row r="9" spans="1:11" ht="13.5">
      <c r="A9" s="22" t="s">
        <v>21</v>
      </c>
      <c r="B9" s="6">
        <v>3928877</v>
      </c>
      <c r="C9" s="6">
        <v>415300</v>
      </c>
      <c r="D9" s="23">
        <v>0</v>
      </c>
      <c r="E9" s="24">
        <v>1423707</v>
      </c>
      <c r="F9" s="6">
        <v>159581</v>
      </c>
      <c r="G9" s="25">
        <v>159581</v>
      </c>
      <c r="H9" s="26">
        <v>0</v>
      </c>
      <c r="I9" s="24">
        <v>1849633</v>
      </c>
      <c r="J9" s="6">
        <v>1956204</v>
      </c>
      <c r="K9" s="25">
        <v>2082428</v>
      </c>
    </row>
    <row r="10" spans="1:11" ht="25.5">
      <c r="A10" s="27" t="s">
        <v>104</v>
      </c>
      <c r="B10" s="28">
        <f>SUM(B5:B9)</f>
        <v>47622426</v>
      </c>
      <c r="C10" s="29">
        <f aca="true" t="shared" si="0" ref="C10:K10">SUM(C5:C9)</f>
        <v>65857498</v>
      </c>
      <c r="D10" s="30">
        <f t="shared" si="0"/>
        <v>0</v>
      </c>
      <c r="E10" s="28">
        <f t="shared" si="0"/>
        <v>46211930</v>
      </c>
      <c r="F10" s="29">
        <f t="shared" si="0"/>
        <v>40067757</v>
      </c>
      <c r="G10" s="31">
        <f t="shared" si="0"/>
        <v>40067757</v>
      </c>
      <c r="H10" s="32">
        <f t="shared" si="0"/>
        <v>0</v>
      </c>
      <c r="I10" s="28">
        <f t="shared" si="0"/>
        <v>40712697</v>
      </c>
      <c r="J10" s="29">
        <f t="shared" si="0"/>
        <v>44509739</v>
      </c>
      <c r="K10" s="31">
        <f t="shared" si="0"/>
        <v>48017046</v>
      </c>
    </row>
    <row r="11" spans="1:11" ht="13.5">
      <c r="A11" s="22" t="s">
        <v>22</v>
      </c>
      <c r="B11" s="6">
        <v>15027342</v>
      </c>
      <c r="C11" s="6">
        <v>16010040</v>
      </c>
      <c r="D11" s="23">
        <v>0</v>
      </c>
      <c r="E11" s="24">
        <v>16310313</v>
      </c>
      <c r="F11" s="6">
        <v>15726583</v>
      </c>
      <c r="G11" s="25">
        <v>15726583</v>
      </c>
      <c r="H11" s="26">
        <v>0</v>
      </c>
      <c r="I11" s="24">
        <v>19718000</v>
      </c>
      <c r="J11" s="6">
        <v>20271394</v>
      </c>
      <c r="K11" s="25">
        <v>21692237</v>
      </c>
    </row>
    <row r="12" spans="1:11" ht="13.5">
      <c r="A12" s="22" t="s">
        <v>23</v>
      </c>
      <c r="B12" s="6">
        <v>2095968</v>
      </c>
      <c r="C12" s="6">
        <v>1969235</v>
      </c>
      <c r="D12" s="23">
        <v>0</v>
      </c>
      <c r="E12" s="24">
        <v>2465938</v>
      </c>
      <c r="F12" s="6">
        <v>2709218</v>
      </c>
      <c r="G12" s="25">
        <v>2709218</v>
      </c>
      <c r="H12" s="26">
        <v>0</v>
      </c>
      <c r="I12" s="24">
        <v>2914401</v>
      </c>
      <c r="J12" s="6">
        <v>3118409</v>
      </c>
      <c r="K12" s="25">
        <v>3336697</v>
      </c>
    </row>
    <row r="13" spans="1:11" ht="13.5">
      <c r="A13" s="22" t="s">
        <v>105</v>
      </c>
      <c r="B13" s="6">
        <v>22931625</v>
      </c>
      <c r="C13" s="6">
        <v>22373787</v>
      </c>
      <c r="D13" s="23">
        <v>0</v>
      </c>
      <c r="E13" s="24">
        <v>1463900</v>
      </c>
      <c r="F13" s="6">
        <v>2000000</v>
      </c>
      <c r="G13" s="25">
        <v>2000000</v>
      </c>
      <c r="H13" s="26">
        <v>0</v>
      </c>
      <c r="I13" s="24">
        <v>20000000</v>
      </c>
      <c r="J13" s="6">
        <v>20000000</v>
      </c>
      <c r="K13" s="25">
        <v>20000000</v>
      </c>
    </row>
    <row r="14" spans="1:11" ht="13.5">
      <c r="A14" s="22" t="s">
        <v>24</v>
      </c>
      <c r="B14" s="6">
        <v>3833914</v>
      </c>
      <c r="C14" s="6">
        <v>6773045</v>
      </c>
      <c r="D14" s="23">
        <v>0</v>
      </c>
      <c r="E14" s="24">
        <v>525229</v>
      </c>
      <c r="F14" s="6">
        <v>0</v>
      </c>
      <c r="G14" s="25">
        <v>0</v>
      </c>
      <c r="H14" s="26">
        <v>0</v>
      </c>
      <c r="I14" s="24">
        <v>151781</v>
      </c>
      <c r="J14" s="6">
        <v>162405</v>
      </c>
      <c r="K14" s="25">
        <v>173774</v>
      </c>
    </row>
    <row r="15" spans="1:11" ht="13.5">
      <c r="A15" s="22" t="s">
        <v>25</v>
      </c>
      <c r="B15" s="6">
        <v>11138374</v>
      </c>
      <c r="C15" s="6">
        <v>10593708</v>
      </c>
      <c r="D15" s="23">
        <v>0</v>
      </c>
      <c r="E15" s="24">
        <v>13819949</v>
      </c>
      <c r="F15" s="6">
        <v>6974037</v>
      </c>
      <c r="G15" s="25">
        <v>6974037</v>
      </c>
      <c r="H15" s="26">
        <v>0</v>
      </c>
      <c r="I15" s="24">
        <v>10635911</v>
      </c>
      <c r="J15" s="6">
        <v>12410000</v>
      </c>
      <c r="K15" s="25">
        <v>13772810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5600000</v>
      </c>
      <c r="F16" s="6">
        <v>5345000</v>
      </c>
      <c r="G16" s="25">
        <v>5345000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8007903</v>
      </c>
      <c r="C17" s="6">
        <v>21368782</v>
      </c>
      <c r="D17" s="23">
        <v>0</v>
      </c>
      <c r="E17" s="24">
        <v>6026600</v>
      </c>
      <c r="F17" s="6">
        <v>7849338</v>
      </c>
      <c r="G17" s="25">
        <v>7849338</v>
      </c>
      <c r="H17" s="26">
        <v>0</v>
      </c>
      <c r="I17" s="24">
        <v>15666655</v>
      </c>
      <c r="J17" s="6">
        <v>15450394</v>
      </c>
      <c r="K17" s="25">
        <v>16232122</v>
      </c>
    </row>
    <row r="18" spans="1:11" ht="13.5">
      <c r="A18" s="34" t="s">
        <v>28</v>
      </c>
      <c r="B18" s="35">
        <f>SUM(B11:B17)</f>
        <v>63035126</v>
      </c>
      <c r="C18" s="36">
        <f aca="true" t="shared" si="1" ref="C18:K18">SUM(C11:C17)</f>
        <v>79088597</v>
      </c>
      <c r="D18" s="37">
        <f t="shared" si="1"/>
        <v>0</v>
      </c>
      <c r="E18" s="35">
        <f t="shared" si="1"/>
        <v>46211929</v>
      </c>
      <c r="F18" s="36">
        <f t="shared" si="1"/>
        <v>40604176</v>
      </c>
      <c r="G18" s="38">
        <f t="shared" si="1"/>
        <v>40604176</v>
      </c>
      <c r="H18" s="39">
        <f t="shared" si="1"/>
        <v>0</v>
      </c>
      <c r="I18" s="35">
        <f t="shared" si="1"/>
        <v>69086748</v>
      </c>
      <c r="J18" s="36">
        <f t="shared" si="1"/>
        <v>71412602</v>
      </c>
      <c r="K18" s="38">
        <f t="shared" si="1"/>
        <v>75207640</v>
      </c>
    </row>
    <row r="19" spans="1:11" ht="13.5">
      <c r="A19" s="34" t="s">
        <v>29</v>
      </c>
      <c r="B19" s="40">
        <f>+B10-B18</f>
        <v>-15412700</v>
      </c>
      <c r="C19" s="41">
        <f aca="true" t="shared" si="2" ref="C19:K19">+C10-C18</f>
        <v>-13231099</v>
      </c>
      <c r="D19" s="42">
        <f t="shared" si="2"/>
        <v>0</v>
      </c>
      <c r="E19" s="40">
        <f t="shared" si="2"/>
        <v>1</v>
      </c>
      <c r="F19" s="41">
        <f t="shared" si="2"/>
        <v>-536419</v>
      </c>
      <c r="G19" s="43">
        <f t="shared" si="2"/>
        <v>-536419</v>
      </c>
      <c r="H19" s="44">
        <f t="shared" si="2"/>
        <v>0</v>
      </c>
      <c r="I19" s="40">
        <f t="shared" si="2"/>
        <v>-28374051</v>
      </c>
      <c r="J19" s="41">
        <f t="shared" si="2"/>
        <v>-26902863</v>
      </c>
      <c r="K19" s="43">
        <f t="shared" si="2"/>
        <v>-27190594</v>
      </c>
    </row>
    <row r="20" spans="1:11" ht="13.5">
      <c r="A20" s="22" t="s">
        <v>30</v>
      </c>
      <c r="B20" s="24">
        <v>13409538</v>
      </c>
      <c r="C20" s="6">
        <v>0</v>
      </c>
      <c r="D20" s="23">
        <v>0</v>
      </c>
      <c r="E20" s="24">
        <v>24027000</v>
      </c>
      <c r="F20" s="6">
        <v>24027000</v>
      </c>
      <c r="G20" s="25">
        <v>24027000</v>
      </c>
      <c r="H20" s="26">
        <v>0</v>
      </c>
      <c r="I20" s="24">
        <v>15926000</v>
      </c>
      <c r="J20" s="6">
        <v>9399999</v>
      </c>
      <c r="K20" s="25">
        <v>10830000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-2003162</v>
      </c>
      <c r="C22" s="52">
        <f aca="true" t="shared" si="3" ref="C22:K22">SUM(C19:C21)</f>
        <v>-13231099</v>
      </c>
      <c r="D22" s="53">
        <f t="shared" si="3"/>
        <v>0</v>
      </c>
      <c r="E22" s="51">
        <f t="shared" si="3"/>
        <v>24027001</v>
      </c>
      <c r="F22" s="52">
        <f t="shared" si="3"/>
        <v>23490581</v>
      </c>
      <c r="G22" s="54">
        <f t="shared" si="3"/>
        <v>23490581</v>
      </c>
      <c r="H22" s="55">
        <f t="shared" si="3"/>
        <v>0</v>
      </c>
      <c r="I22" s="51">
        <f t="shared" si="3"/>
        <v>-12448051</v>
      </c>
      <c r="J22" s="52">
        <f t="shared" si="3"/>
        <v>-17502864</v>
      </c>
      <c r="K22" s="54">
        <f t="shared" si="3"/>
        <v>-16360594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-2003162</v>
      </c>
      <c r="C24" s="41">
        <f aca="true" t="shared" si="4" ref="C24:K24">SUM(C22:C23)</f>
        <v>-13231099</v>
      </c>
      <c r="D24" s="42">
        <f t="shared" si="4"/>
        <v>0</v>
      </c>
      <c r="E24" s="40">
        <f t="shared" si="4"/>
        <v>24027001</v>
      </c>
      <c r="F24" s="41">
        <f t="shared" si="4"/>
        <v>23490581</v>
      </c>
      <c r="G24" s="43">
        <f t="shared" si="4"/>
        <v>23490581</v>
      </c>
      <c r="H24" s="44">
        <f t="shared" si="4"/>
        <v>0</v>
      </c>
      <c r="I24" s="40">
        <f t="shared" si="4"/>
        <v>-12448051</v>
      </c>
      <c r="J24" s="41">
        <f t="shared" si="4"/>
        <v>-17502864</v>
      </c>
      <c r="K24" s="43">
        <f t="shared" si="4"/>
        <v>-16360594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13410000</v>
      </c>
      <c r="C27" s="7">
        <v>9890000</v>
      </c>
      <c r="D27" s="64">
        <v>0</v>
      </c>
      <c r="E27" s="65">
        <v>24027000</v>
      </c>
      <c r="F27" s="7">
        <v>21027000</v>
      </c>
      <c r="G27" s="66">
        <v>21027000</v>
      </c>
      <c r="H27" s="67">
        <v>0</v>
      </c>
      <c r="I27" s="65">
        <v>15926000</v>
      </c>
      <c r="J27" s="7">
        <v>9399999</v>
      </c>
      <c r="K27" s="66">
        <v>10830000</v>
      </c>
    </row>
    <row r="28" spans="1:11" ht="13.5">
      <c r="A28" s="68" t="s">
        <v>30</v>
      </c>
      <c r="B28" s="6">
        <v>13410000</v>
      </c>
      <c r="C28" s="6">
        <v>9890000</v>
      </c>
      <c r="D28" s="23">
        <v>0</v>
      </c>
      <c r="E28" s="24">
        <v>24027000</v>
      </c>
      <c r="F28" s="6">
        <v>21027000</v>
      </c>
      <c r="G28" s="25">
        <v>21027000</v>
      </c>
      <c r="H28" s="26">
        <v>0</v>
      </c>
      <c r="I28" s="24">
        <v>15926000</v>
      </c>
      <c r="J28" s="6">
        <v>9399999</v>
      </c>
      <c r="K28" s="25">
        <v>10830000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13410000</v>
      </c>
      <c r="C32" s="7">
        <f aca="true" t="shared" si="5" ref="C32:K32">SUM(C28:C31)</f>
        <v>9890000</v>
      </c>
      <c r="D32" s="64">
        <f t="shared" si="5"/>
        <v>0</v>
      </c>
      <c r="E32" s="65">
        <f t="shared" si="5"/>
        <v>24027000</v>
      </c>
      <c r="F32" s="7">
        <f t="shared" si="5"/>
        <v>21027000</v>
      </c>
      <c r="G32" s="66">
        <f t="shared" si="5"/>
        <v>21027000</v>
      </c>
      <c r="H32" s="67">
        <f t="shared" si="5"/>
        <v>0</v>
      </c>
      <c r="I32" s="65">
        <f t="shared" si="5"/>
        <v>15926000</v>
      </c>
      <c r="J32" s="7">
        <f t="shared" si="5"/>
        <v>9399999</v>
      </c>
      <c r="K32" s="66">
        <f t="shared" si="5"/>
        <v>10830000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26723720</v>
      </c>
      <c r="C35" s="6">
        <v>25131392</v>
      </c>
      <c r="D35" s="23">
        <v>0</v>
      </c>
      <c r="E35" s="24">
        <v>57455000</v>
      </c>
      <c r="F35" s="6">
        <v>57455000</v>
      </c>
      <c r="G35" s="25">
        <v>57455000</v>
      </c>
      <c r="H35" s="26">
        <v>0</v>
      </c>
      <c r="I35" s="24">
        <v>62917905</v>
      </c>
      <c r="J35" s="6">
        <v>66692979</v>
      </c>
      <c r="K35" s="25">
        <v>70694558</v>
      </c>
    </row>
    <row r="36" spans="1:11" ht="13.5">
      <c r="A36" s="22" t="s">
        <v>39</v>
      </c>
      <c r="B36" s="6">
        <v>518763619</v>
      </c>
      <c r="C36" s="6">
        <v>1121230306</v>
      </c>
      <c r="D36" s="23">
        <v>0</v>
      </c>
      <c r="E36" s="24">
        <v>393645000</v>
      </c>
      <c r="F36" s="6">
        <v>393645000</v>
      </c>
      <c r="G36" s="25">
        <v>393645000</v>
      </c>
      <c r="H36" s="26">
        <v>0</v>
      </c>
      <c r="I36" s="24">
        <v>1124211567</v>
      </c>
      <c r="J36" s="6">
        <v>1124499567</v>
      </c>
      <c r="K36" s="25">
        <v>1124804847</v>
      </c>
    </row>
    <row r="37" spans="1:11" ht="13.5">
      <c r="A37" s="22" t="s">
        <v>40</v>
      </c>
      <c r="B37" s="6">
        <v>128946180</v>
      </c>
      <c r="C37" s="6">
        <v>71400543</v>
      </c>
      <c r="D37" s="23">
        <v>0</v>
      </c>
      <c r="E37" s="24">
        <v>50901000</v>
      </c>
      <c r="F37" s="6">
        <v>50901000</v>
      </c>
      <c r="G37" s="25">
        <v>50901000</v>
      </c>
      <c r="H37" s="26">
        <v>0</v>
      </c>
      <c r="I37" s="24">
        <v>71068304</v>
      </c>
      <c r="J37" s="6">
        <v>75332402</v>
      </c>
      <c r="K37" s="25">
        <v>79852346</v>
      </c>
    </row>
    <row r="38" spans="1:11" ht="13.5">
      <c r="A38" s="22" t="s">
        <v>41</v>
      </c>
      <c r="B38" s="6">
        <v>20732590</v>
      </c>
      <c r="C38" s="6">
        <v>20010860</v>
      </c>
      <c r="D38" s="23">
        <v>0</v>
      </c>
      <c r="E38" s="24">
        <v>11707000</v>
      </c>
      <c r="F38" s="6">
        <v>11707000</v>
      </c>
      <c r="G38" s="25">
        <v>11707000</v>
      </c>
      <c r="H38" s="26">
        <v>0</v>
      </c>
      <c r="I38" s="24">
        <v>8000000</v>
      </c>
      <c r="J38" s="6">
        <v>8000000</v>
      </c>
      <c r="K38" s="25">
        <v>8000000</v>
      </c>
    </row>
    <row r="39" spans="1:11" ht="13.5">
      <c r="A39" s="22" t="s">
        <v>42</v>
      </c>
      <c r="B39" s="6">
        <v>395808569</v>
      </c>
      <c r="C39" s="6">
        <v>1054950295</v>
      </c>
      <c r="D39" s="23">
        <v>0</v>
      </c>
      <c r="E39" s="24">
        <v>388492000</v>
      </c>
      <c r="F39" s="6">
        <v>388492000</v>
      </c>
      <c r="G39" s="25">
        <v>388492000</v>
      </c>
      <c r="H39" s="26">
        <v>0</v>
      </c>
      <c r="I39" s="24">
        <v>1108061168</v>
      </c>
      <c r="J39" s="6">
        <v>1107860144</v>
      </c>
      <c r="K39" s="25">
        <v>1107647059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23154000</v>
      </c>
      <c r="C42" s="6">
        <v>1142960</v>
      </c>
      <c r="D42" s="23">
        <v>0</v>
      </c>
      <c r="E42" s="24">
        <v>25213896</v>
      </c>
      <c r="F42" s="6">
        <v>25242338</v>
      </c>
      <c r="G42" s="25">
        <v>25242338</v>
      </c>
      <c r="H42" s="26">
        <v>11080785</v>
      </c>
      <c r="I42" s="24">
        <v>5772024</v>
      </c>
      <c r="J42" s="6">
        <v>10953000</v>
      </c>
      <c r="K42" s="25">
        <v>16001000</v>
      </c>
    </row>
    <row r="43" spans="1:11" ht="13.5">
      <c r="A43" s="22" t="s">
        <v>45</v>
      </c>
      <c r="B43" s="6">
        <v>-23224000</v>
      </c>
      <c r="C43" s="6">
        <v>-9890000</v>
      </c>
      <c r="D43" s="23">
        <v>0</v>
      </c>
      <c r="E43" s="24">
        <v>-24027000</v>
      </c>
      <c r="F43" s="6">
        <v>-21027000</v>
      </c>
      <c r="G43" s="25">
        <v>-21027000</v>
      </c>
      <c r="H43" s="26">
        <v>-3379003</v>
      </c>
      <c r="I43" s="24">
        <v>-15926004</v>
      </c>
      <c r="J43" s="6">
        <v>-9050000</v>
      </c>
      <c r="K43" s="25">
        <v>-10480000</v>
      </c>
    </row>
    <row r="44" spans="1:11" ht="13.5">
      <c r="A44" s="22" t="s">
        <v>46</v>
      </c>
      <c r="B44" s="6">
        <v>-234000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776000</v>
      </c>
      <c r="C45" s="7">
        <v>-8747040</v>
      </c>
      <c r="D45" s="64">
        <v>0</v>
      </c>
      <c r="E45" s="65">
        <v>1186896</v>
      </c>
      <c r="F45" s="7">
        <v>4215339</v>
      </c>
      <c r="G45" s="66">
        <v>4215339</v>
      </c>
      <c r="H45" s="67">
        <v>7701782</v>
      </c>
      <c r="I45" s="65">
        <v>-10153980</v>
      </c>
      <c r="J45" s="7">
        <v>-8250980</v>
      </c>
      <c r="K45" s="66">
        <v>-2729980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776322</v>
      </c>
      <c r="C48" s="6">
        <v>250653</v>
      </c>
      <c r="D48" s="23">
        <v>0</v>
      </c>
      <c r="E48" s="24">
        <v>705000</v>
      </c>
      <c r="F48" s="6">
        <v>705000</v>
      </c>
      <c r="G48" s="25">
        <v>705000</v>
      </c>
      <c r="H48" s="26">
        <v>0</v>
      </c>
      <c r="I48" s="24">
        <v>100000</v>
      </c>
      <c r="J48" s="6">
        <v>106000</v>
      </c>
      <c r="K48" s="25">
        <v>112360</v>
      </c>
    </row>
    <row r="49" spans="1:11" ht="13.5">
      <c r="A49" s="22" t="s">
        <v>50</v>
      </c>
      <c r="B49" s="6">
        <f>+B75</f>
        <v>120202945.83384286</v>
      </c>
      <c r="C49" s="6">
        <f aca="true" t="shared" si="6" ref="C49:K49">+C75</f>
        <v>59501362.33513194</v>
      </c>
      <c r="D49" s="23">
        <f t="shared" si="6"/>
        <v>0</v>
      </c>
      <c r="E49" s="24">
        <f t="shared" si="6"/>
        <v>-7427473.201962531</v>
      </c>
      <c r="F49" s="6">
        <f t="shared" si="6"/>
        <v>-6127482.380680606</v>
      </c>
      <c r="G49" s="25">
        <f t="shared" si="6"/>
        <v>-6127482.380680606</v>
      </c>
      <c r="H49" s="26">
        <f t="shared" si="6"/>
        <v>0</v>
      </c>
      <c r="I49" s="24">
        <f t="shared" si="6"/>
        <v>42441187.899188295</v>
      </c>
      <c r="J49" s="6">
        <f t="shared" si="6"/>
        <v>44871133.54229939</v>
      </c>
      <c r="K49" s="25">
        <f t="shared" si="6"/>
        <v>47230178.100060955</v>
      </c>
    </row>
    <row r="50" spans="1:11" ht="13.5">
      <c r="A50" s="34" t="s">
        <v>51</v>
      </c>
      <c r="B50" s="7">
        <f>+B48-B49</f>
        <v>-119426623.83384286</v>
      </c>
      <c r="C50" s="7">
        <f aca="true" t="shared" si="7" ref="C50:K50">+C48-C49</f>
        <v>-59250709.33513194</v>
      </c>
      <c r="D50" s="64">
        <f t="shared" si="7"/>
        <v>0</v>
      </c>
      <c r="E50" s="65">
        <f t="shared" si="7"/>
        <v>8132473.201962531</v>
      </c>
      <c r="F50" s="7">
        <f t="shared" si="7"/>
        <v>6832482.380680606</v>
      </c>
      <c r="G50" s="66">
        <f t="shared" si="7"/>
        <v>6832482.380680606</v>
      </c>
      <c r="H50" s="67">
        <f t="shared" si="7"/>
        <v>0</v>
      </c>
      <c r="I50" s="65">
        <f t="shared" si="7"/>
        <v>-42341187.899188295</v>
      </c>
      <c r="J50" s="7">
        <f t="shared" si="7"/>
        <v>-44765133.54229939</v>
      </c>
      <c r="K50" s="66">
        <f t="shared" si="7"/>
        <v>-47117818.100060955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518388000</v>
      </c>
      <c r="C53" s="6">
        <v>1107284000</v>
      </c>
      <c r="D53" s="23">
        <v>0</v>
      </c>
      <c r="E53" s="24">
        <v>393150000</v>
      </c>
      <c r="F53" s="6">
        <v>390150000</v>
      </c>
      <c r="G53" s="25">
        <v>390150000</v>
      </c>
      <c r="H53" s="26">
        <v>387544665</v>
      </c>
      <c r="I53" s="24">
        <v>1107300000</v>
      </c>
      <c r="J53" s="6">
        <v>1107299999</v>
      </c>
      <c r="K53" s="25">
        <v>1107300000</v>
      </c>
    </row>
    <row r="54" spans="1:11" ht="13.5">
      <c r="A54" s="22" t="s">
        <v>105</v>
      </c>
      <c r="B54" s="6">
        <v>22931625</v>
      </c>
      <c r="C54" s="6">
        <v>22373787</v>
      </c>
      <c r="D54" s="23">
        <v>0</v>
      </c>
      <c r="E54" s="24">
        <v>1463900</v>
      </c>
      <c r="F54" s="6">
        <v>2000000</v>
      </c>
      <c r="G54" s="25">
        <v>2000000</v>
      </c>
      <c r="H54" s="26">
        <v>0</v>
      </c>
      <c r="I54" s="24">
        <v>20000000</v>
      </c>
      <c r="J54" s="6">
        <v>20000000</v>
      </c>
      <c r="K54" s="25">
        <v>20000000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8780</v>
      </c>
      <c r="G59" s="25">
        <v>8780</v>
      </c>
      <c r="H59" s="26">
        <v>0</v>
      </c>
      <c r="I59" s="24">
        <v>8780</v>
      </c>
      <c r="J59" s="6">
        <v>8780</v>
      </c>
      <c r="K59" s="25">
        <v>8780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1923432</v>
      </c>
      <c r="F60" s="6">
        <v>1923432</v>
      </c>
      <c r="G60" s="25">
        <v>1923432</v>
      </c>
      <c r="H60" s="26">
        <v>0</v>
      </c>
      <c r="I60" s="24">
        <v>10089385</v>
      </c>
      <c r="J60" s="6">
        <v>10795642</v>
      </c>
      <c r="K60" s="25">
        <v>11551337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1166</v>
      </c>
      <c r="C65" s="92">
        <v>1200</v>
      </c>
      <c r="D65" s="93">
        <v>0</v>
      </c>
      <c r="E65" s="91">
        <v>0</v>
      </c>
      <c r="F65" s="92">
        <v>2771</v>
      </c>
      <c r="G65" s="93">
        <v>2771</v>
      </c>
      <c r="H65" s="94">
        <v>0</v>
      </c>
      <c r="I65" s="91">
        <v>2771</v>
      </c>
      <c r="J65" s="92">
        <v>2771</v>
      </c>
      <c r="K65" s="93">
        <v>2771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0.44784059148520405</v>
      </c>
      <c r="C70" s="5">
        <f aca="true" t="shared" si="8" ref="C70:K70">IF(ISERROR(C71/C72),0,(C71/C72))</f>
        <v>0.8694618332993658</v>
      </c>
      <c r="D70" s="5">
        <f t="shared" si="8"/>
        <v>0</v>
      </c>
      <c r="E70" s="5">
        <f t="shared" si="8"/>
        <v>1.0227924793297363</v>
      </c>
      <c r="F70" s="5">
        <f t="shared" si="8"/>
        <v>0.9998851520824776</v>
      </c>
      <c r="G70" s="5">
        <f t="shared" si="8"/>
        <v>0.9998851520824776</v>
      </c>
      <c r="H70" s="5">
        <f t="shared" si="8"/>
        <v>0</v>
      </c>
      <c r="I70" s="5">
        <f t="shared" si="8"/>
        <v>0.4543339212094339</v>
      </c>
      <c r="J70" s="5">
        <f t="shared" si="8"/>
        <v>0.4560838907814185</v>
      </c>
      <c r="K70" s="5">
        <f t="shared" si="8"/>
        <v>0.4608049596293253</v>
      </c>
    </row>
    <row r="71" spans="1:11" ht="12.75" hidden="1">
      <c r="A71" s="1" t="s">
        <v>111</v>
      </c>
      <c r="B71" s="1">
        <f>+B83</f>
        <v>8273000</v>
      </c>
      <c r="C71" s="1">
        <f aca="true" t="shared" si="9" ref="C71:K71">+C83</f>
        <v>13766830</v>
      </c>
      <c r="D71" s="1">
        <f t="shared" si="9"/>
        <v>0</v>
      </c>
      <c r="E71" s="1">
        <f t="shared" si="9"/>
        <v>16429044</v>
      </c>
      <c r="F71" s="1">
        <f t="shared" si="9"/>
        <v>12249577</v>
      </c>
      <c r="G71" s="1">
        <f t="shared" si="9"/>
        <v>12249577</v>
      </c>
      <c r="H71" s="1">
        <f t="shared" si="9"/>
        <v>12398820</v>
      </c>
      <c r="I71" s="1">
        <f t="shared" si="9"/>
        <v>6669348</v>
      </c>
      <c r="J71" s="1">
        <f t="shared" si="9"/>
        <v>7258000</v>
      </c>
      <c r="K71" s="1">
        <f t="shared" si="9"/>
        <v>7842000</v>
      </c>
    </row>
    <row r="72" spans="1:11" ht="12.75" hidden="1">
      <c r="A72" s="1" t="s">
        <v>112</v>
      </c>
      <c r="B72" s="1">
        <f>+B77</f>
        <v>18473091</v>
      </c>
      <c r="C72" s="1">
        <f aca="true" t="shared" si="10" ref="C72:K72">+C77</f>
        <v>15833737</v>
      </c>
      <c r="D72" s="1">
        <f t="shared" si="10"/>
        <v>0</v>
      </c>
      <c r="E72" s="1">
        <f t="shared" si="10"/>
        <v>16062930</v>
      </c>
      <c r="F72" s="1">
        <f t="shared" si="10"/>
        <v>12250984</v>
      </c>
      <c r="G72" s="1">
        <f t="shared" si="10"/>
        <v>12250984</v>
      </c>
      <c r="H72" s="1">
        <f t="shared" si="10"/>
        <v>0</v>
      </c>
      <c r="I72" s="1">
        <f t="shared" si="10"/>
        <v>14679397</v>
      </c>
      <c r="J72" s="1">
        <f t="shared" si="10"/>
        <v>15913739</v>
      </c>
      <c r="K72" s="1">
        <f t="shared" si="10"/>
        <v>17018046</v>
      </c>
    </row>
    <row r="73" spans="1:11" ht="12.75" hidden="1">
      <c r="A73" s="1" t="s">
        <v>113</v>
      </c>
      <c r="B73" s="1">
        <f>+B74</f>
        <v>-18627586.99999999</v>
      </c>
      <c r="C73" s="1">
        <f aca="true" t="shared" si="11" ref="C73:K73">+(C78+C80+C81+C82)-(B78+B80+B81+B82)</f>
        <v>-1064582</v>
      </c>
      <c r="D73" s="1">
        <f t="shared" si="11"/>
        <v>-24846306</v>
      </c>
      <c r="E73" s="1">
        <f t="shared" si="11"/>
        <v>56750000</v>
      </c>
      <c r="F73" s="1">
        <f>+(F78+F80+F81+F82)-(D78+D80+D81+D82)</f>
        <v>56750000</v>
      </c>
      <c r="G73" s="1">
        <f>+(G78+G80+G81+G82)-(D78+D80+D81+D82)</f>
        <v>56750000</v>
      </c>
      <c r="H73" s="1">
        <f>+(H78+H80+H81+H82)-(D78+D80+D81+D82)</f>
        <v>0</v>
      </c>
      <c r="I73" s="1">
        <f>+(I78+I80+I81+I82)-(E78+E80+E81+E82)</f>
        <v>6067905</v>
      </c>
      <c r="J73" s="1">
        <f t="shared" si="11"/>
        <v>3769074</v>
      </c>
      <c r="K73" s="1">
        <f t="shared" si="11"/>
        <v>3995219</v>
      </c>
    </row>
    <row r="74" spans="1:11" ht="12.75" hidden="1">
      <c r="A74" s="1" t="s">
        <v>114</v>
      </c>
      <c r="B74" s="1">
        <f>+TREND(C74:E74)</f>
        <v>-18627586.99999999</v>
      </c>
      <c r="C74" s="1">
        <f>+C73</f>
        <v>-1064582</v>
      </c>
      <c r="D74" s="1">
        <f aca="true" t="shared" si="12" ref="D74:K74">+D73</f>
        <v>-24846306</v>
      </c>
      <c r="E74" s="1">
        <f t="shared" si="12"/>
        <v>56750000</v>
      </c>
      <c r="F74" s="1">
        <f t="shared" si="12"/>
        <v>56750000</v>
      </c>
      <c r="G74" s="1">
        <f t="shared" si="12"/>
        <v>56750000</v>
      </c>
      <c r="H74" s="1">
        <f t="shared" si="12"/>
        <v>0</v>
      </c>
      <c r="I74" s="1">
        <f t="shared" si="12"/>
        <v>6067905</v>
      </c>
      <c r="J74" s="1">
        <f t="shared" si="12"/>
        <v>3769074</v>
      </c>
      <c r="K74" s="1">
        <f t="shared" si="12"/>
        <v>3995219</v>
      </c>
    </row>
    <row r="75" spans="1:11" ht="12.75" hidden="1">
      <c r="A75" s="1" t="s">
        <v>115</v>
      </c>
      <c r="B75" s="1">
        <f>+B84-(((B80+B81+B78)*B70)-B79)</f>
        <v>120202945.83384286</v>
      </c>
      <c r="C75" s="1">
        <f aca="true" t="shared" si="13" ref="C75:K75">+C84-(((C80+C81+C78)*C70)-C79)</f>
        <v>59501362.33513194</v>
      </c>
      <c r="D75" s="1">
        <f t="shared" si="13"/>
        <v>0</v>
      </c>
      <c r="E75" s="1">
        <f t="shared" si="13"/>
        <v>-7427473.201962531</v>
      </c>
      <c r="F75" s="1">
        <f t="shared" si="13"/>
        <v>-6127482.380680606</v>
      </c>
      <c r="G75" s="1">
        <f t="shared" si="13"/>
        <v>-6127482.380680606</v>
      </c>
      <c r="H75" s="1">
        <f t="shared" si="13"/>
        <v>0</v>
      </c>
      <c r="I75" s="1">
        <f t="shared" si="13"/>
        <v>42441187.899188295</v>
      </c>
      <c r="J75" s="1">
        <f t="shared" si="13"/>
        <v>44871133.54229939</v>
      </c>
      <c r="K75" s="1">
        <f t="shared" si="13"/>
        <v>47230178.100060955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18473091</v>
      </c>
      <c r="C77" s="3">
        <v>15833737</v>
      </c>
      <c r="D77" s="3">
        <v>0</v>
      </c>
      <c r="E77" s="3">
        <v>16062930</v>
      </c>
      <c r="F77" s="3">
        <v>12250984</v>
      </c>
      <c r="G77" s="3">
        <v>12250984</v>
      </c>
      <c r="H77" s="3">
        <v>0</v>
      </c>
      <c r="I77" s="3">
        <v>14679397</v>
      </c>
      <c r="J77" s="3">
        <v>15913739</v>
      </c>
      <c r="K77" s="3">
        <v>17018046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128059150</v>
      </c>
      <c r="C79" s="3">
        <v>69691635</v>
      </c>
      <c r="D79" s="3">
        <v>0</v>
      </c>
      <c r="E79" s="3">
        <v>50616000</v>
      </c>
      <c r="F79" s="3">
        <v>50616000</v>
      </c>
      <c r="G79" s="3">
        <v>50616000</v>
      </c>
      <c r="H79" s="3">
        <v>0</v>
      </c>
      <c r="I79" s="3">
        <v>70981493</v>
      </c>
      <c r="J79" s="3">
        <v>75240382</v>
      </c>
      <c r="K79" s="3">
        <v>79754805</v>
      </c>
    </row>
    <row r="80" spans="1:11" ht="12.75" hidden="1">
      <c r="A80" s="2" t="s">
        <v>67</v>
      </c>
      <c r="B80" s="3">
        <v>14196810</v>
      </c>
      <c r="C80" s="3">
        <v>11396640</v>
      </c>
      <c r="D80" s="3">
        <v>0</v>
      </c>
      <c r="E80" s="3">
        <v>53000000</v>
      </c>
      <c r="F80" s="3">
        <v>53000000</v>
      </c>
      <c r="G80" s="3">
        <v>53000000</v>
      </c>
      <c r="H80" s="3">
        <v>0</v>
      </c>
      <c r="I80" s="3">
        <v>58817905</v>
      </c>
      <c r="J80" s="3">
        <v>62346979</v>
      </c>
      <c r="K80" s="3">
        <v>66087798</v>
      </c>
    </row>
    <row r="81" spans="1:11" ht="12.75" hidden="1">
      <c r="A81" s="2" t="s">
        <v>68</v>
      </c>
      <c r="B81" s="3">
        <v>3345602</v>
      </c>
      <c r="C81" s="3">
        <v>323567</v>
      </c>
      <c r="D81" s="3">
        <v>0</v>
      </c>
      <c r="E81" s="3">
        <v>3750000</v>
      </c>
      <c r="F81" s="3">
        <v>3750000</v>
      </c>
      <c r="G81" s="3">
        <v>3750000</v>
      </c>
      <c r="H81" s="3">
        <v>0</v>
      </c>
      <c r="I81" s="3">
        <v>4000000</v>
      </c>
      <c r="J81" s="3">
        <v>4240000</v>
      </c>
      <c r="K81" s="3">
        <v>4494400</v>
      </c>
    </row>
    <row r="82" spans="1:11" ht="12.75" hidden="1">
      <c r="A82" s="2" t="s">
        <v>69</v>
      </c>
      <c r="B82" s="3">
        <v>8368476</v>
      </c>
      <c r="C82" s="3">
        <v>13126099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8273000</v>
      </c>
      <c r="C83" s="3">
        <v>13766830</v>
      </c>
      <c r="D83" s="3">
        <v>0</v>
      </c>
      <c r="E83" s="3">
        <v>16429044</v>
      </c>
      <c r="F83" s="3">
        <v>12249577</v>
      </c>
      <c r="G83" s="3">
        <v>12249577</v>
      </c>
      <c r="H83" s="3">
        <v>12398820</v>
      </c>
      <c r="I83" s="3">
        <v>6669348</v>
      </c>
      <c r="J83" s="3">
        <v>7258000</v>
      </c>
      <c r="K83" s="3">
        <v>7842000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2602525</v>
      </c>
      <c r="C5" s="6">
        <v>3137037</v>
      </c>
      <c r="D5" s="23">
        <v>3881994</v>
      </c>
      <c r="E5" s="24">
        <v>7571102</v>
      </c>
      <c r="F5" s="6">
        <v>7571102</v>
      </c>
      <c r="G5" s="25">
        <v>7571102</v>
      </c>
      <c r="H5" s="26">
        <v>0</v>
      </c>
      <c r="I5" s="24">
        <v>8406304</v>
      </c>
      <c r="J5" s="6">
        <v>8860244</v>
      </c>
      <c r="K5" s="25">
        <v>9347557</v>
      </c>
    </row>
    <row r="6" spans="1:11" ht="13.5">
      <c r="A6" s="22" t="s">
        <v>18</v>
      </c>
      <c r="B6" s="6">
        <v>16226240</v>
      </c>
      <c r="C6" s="6">
        <v>19939730</v>
      </c>
      <c r="D6" s="23">
        <v>20729930</v>
      </c>
      <c r="E6" s="24">
        <v>22751563</v>
      </c>
      <c r="F6" s="6">
        <v>22751563</v>
      </c>
      <c r="G6" s="25">
        <v>22751563</v>
      </c>
      <c r="H6" s="26">
        <v>0</v>
      </c>
      <c r="I6" s="24">
        <v>25230867</v>
      </c>
      <c r="J6" s="6">
        <v>26855556</v>
      </c>
      <c r="K6" s="25">
        <v>28595346</v>
      </c>
    </row>
    <row r="7" spans="1:11" ht="13.5">
      <c r="A7" s="22" t="s">
        <v>19</v>
      </c>
      <c r="B7" s="6">
        <v>390984</v>
      </c>
      <c r="C7" s="6">
        <v>368613</v>
      </c>
      <c r="D7" s="23">
        <v>505433</v>
      </c>
      <c r="E7" s="24">
        <v>590335</v>
      </c>
      <c r="F7" s="6">
        <v>590335</v>
      </c>
      <c r="G7" s="25">
        <v>590335</v>
      </c>
      <c r="H7" s="26">
        <v>0</v>
      </c>
      <c r="I7" s="24">
        <v>641633</v>
      </c>
      <c r="J7" s="6">
        <v>676281</v>
      </c>
      <c r="K7" s="25">
        <v>713477</v>
      </c>
    </row>
    <row r="8" spans="1:11" ht="13.5">
      <c r="A8" s="22" t="s">
        <v>20</v>
      </c>
      <c r="B8" s="6">
        <v>22424069</v>
      </c>
      <c r="C8" s="6">
        <v>24486816</v>
      </c>
      <c r="D8" s="23">
        <v>26273157</v>
      </c>
      <c r="E8" s="24">
        <v>26023000</v>
      </c>
      <c r="F8" s="6">
        <v>26023000</v>
      </c>
      <c r="G8" s="25">
        <v>26023000</v>
      </c>
      <c r="H8" s="26">
        <v>0</v>
      </c>
      <c r="I8" s="24">
        <v>27935599</v>
      </c>
      <c r="J8" s="6">
        <v>29119449</v>
      </c>
      <c r="K8" s="25">
        <v>31510900</v>
      </c>
    </row>
    <row r="9" spans="1:11" ht="13.5">
      <c r="A9" s="22" t="s">
        <v>21</v>
      </c>
      <c r="B9" s="6">
        <v>7512442</v>
      </c>
      <c r="C9" s="6">
        <v>19683107</v>
      </c>
      <c r="D9" s="23">
        <v>6158961</v>
      </c>
      <c r="E9" s="24">
        <v>16265137</v>
      </c>
      <c r="F9" s="6">
        <v>16265137</v>
      </c>
      <c r="G9" s="25">
        <v>16265137</v>
      </c>
      <c r="H9" s="26">
        <v>0</v>
      </c>
      <c r="I9" s="24">
        <v>6393000</v>
      </c>
      <c r="J9" s="6">
        <v>8644491</v>
      </c>
      <c r="K9" s="25">
        <v>7565310</v>
      </c>
    </row>
    <row r="10" spans="1:11" ht="25.5">
      <c r="A10" s="27" t="s">
        <v>104</v>
      </c>
      <c r="B10" s="28">
        <f>SUM(B5:B9)</f>
        <v>49156260</v>
      </c>
      <c r="C10" s="29">
        <f aca="true" t="shared" si="0" ref="C10:K10">SUM(C5:C9)</f>
        <v>67615303</v>
      </c>
      <c r="D10" s="30">
        <f t="shared" si="0"/>
        <v>57549475</v>
      </c>
      <c r="E10" s="28">
        <f t="shared" si="0"/>
        <v>73201137</v>
      </c>
      <c r="F10" s="29">
        <f t="shared" si="0"/>
        <v>73201137</v>
      </c>
      <c r="G10" s="31">
        <f t="shared" si="0"/>
        <v>73201137</v>
      </c>
      <c r="H10" s="32">
        <f t="shared" si="0"/>
        <v>0</v>
      </c>
      <c r="I10" s="28">
        <f t="shared" si="0"/>
        <v>68607403</v>
      </c>
      <c r="J10" s="29">
        <f t="shared" si="0"/>
        <v>74156021</v>
      </c>
      <c r="K10" s="31">
        <f t="shared" si="0"/>
        <v>77732590</v>
      </c>
    </row>
    <row r="11" spans="1:11" ht="13.5">
      <c r="A11" s="22" t="s">
        <v>22</v>
      </c>
      <c r="B11" s="6">
        <v>22187621</v>
      </c>
      <c r="C11" s="6">
        <v>23246555</v>
      </c>
      <c r="D11" s="23">
        <v>26241454</v>
      </c>
      <c r="E11" s="24">
        <v>26960638</v>
      </c>
      <c r="F11" s="6">
        <v>26960638</v>
      </c>
      <c r="G11" s="25">
        <v>26960638</v>
      </c>
      <c r="H11" s="26">
        <v>0</v>
      </c>
      <c r="I11" s="24">
        <v>27896780</v>
      </c>
      <c r="J11" s="6">
        <v>29841859</v>
      </c>
      <c r="K11" s="25">
        <v>31923069</v>
      </c>
    </row>
    <row r="12" spans="1:11" ht="13.5">
      <c r="A12" s="22" t="s">
        <v>23</v>
      </c>
      <c r="B12" s="6">
        <v>2498053</v>
      </c>
      <c r="C12" s="6">
        <v>2524362</v>
      </c>
      <c r="D12" s="23">
        <v>2258727</v>
      </c>
      <c r="E12" s="24">
        <v>2639699</v>
      </c>
      <c r="F12" s="6">
        <v>2639699</v>
      </c>
      <c r="G12" s="25">
        <v>2639699</v>
      </c>
      <c r="H12" s="26">
        <v>0</v>
      </c>
      <c r="I12" s="24">
        <v>2778600</v>
      </c>
      <c r="J12" s="6">
        <v>2812499</v>
      </c>
      <c r="K12" s="25">
        <v>3009375</v>
      </c>
    </row>
    <row r="13" spans="1:11" ht="13.5">
      <c r="A13" s="22" t="s">
        <v>105</v>
      </c>
      <c r="B13" s="6">
        <v>8936295</v>
      </c>
      <c r="C13" s="6">
        <v>8142078</v>
      </c>
      <c r="D13" s="23">
        <v>10393463</v>
      </c>
      <c r="E13" s="24">
        <v>8256600</v>
      </c>
      <c r="F13" s="6">
        <v>8256600</v>
      </c>
      <c r="G13" s="25">
        <v>8256600</v>
      </c>
      <c r="H13" s="26">
        <v>0</v>
      </c>
      <c r="I13" s="24">
        <v>8232600</v>
      </c>
      <c r="J13" s="6">
        <v>8668575</v>
      </c>
      <c r="K13" s="25">
        <v>9145346</v>
      </c>
    </row>
    <row r="14" spans="1:11" ht="13.5">
      <c r="A14" s="22" t="s">
        <v>24</v>
      </c>
      <c r="B14" s="6">
        <v>3476067</v>
      </c>
      <c r="C14" s="6">
        <v>5544196</v>
      </c>
      <c r="D14" s="23">
        <v>8342303</v>
      </c>
      <c r="E14" s="24">
        <v>541526</v>
      </c>
      <c r="F14" s="6">
        <v>541526</v>
      </c>
      <c r="G14" s="25">
        <v>541526</v>
      </c>
      <c r="H14" s="26">
        <v>0</v>
      </c>
      <c r="I14" s="24">
        <v>384240</v>
      </c>
      <c r="J14" s="6">
        <v>404988</v>
      </c>
      <c r="K14" s="25">
        <v>427264</v>
      </c>
    </row>
    <row r="15" spans="1:11" ht="13.5">
      <c r="A15" s="22" t="s">
        <v>25</v>
      </c>
      <c r="B15" s="6">
        <v>11563148</v>
      </c>
      <c r="C15" s="6">
        <v>12367711</v>
      </c>
      <c r="D15" s="23">
        <v>13938240</v>
      </c>
      <c r="E15" s="24">
        <v>13690679</v>
      </c>
      <c r="F15" s="6">
        <v>13690679</v>
      </c>
      <c r="G15" s="25">
        <v>13690679</v>
      </c>
      <c r="H15" s="26">
        <v>0</v>
      </c>
      <c r="I15" s="24">
        <v>8396115</v>
      </c>
      <c r="J15" s="6">
        <v>8827475</v>
      </c>
      <c r="K15" s="25">
        <v>9412738</v>
      </c>
    </row>
    <row r="16" spans="1:11" ht="13.5">
      <c r="A16" s="33" t="s">
        <v>26</v>
      </c>
      <c r="B16" s="6">
        <v>1420991</v>
      </c>
      <c r="C16" s="6">
        <v>0</v>
      </c>
      <c r="D16" s="23">
        <v>0</v>
      </c>
      <c r="E16" s="24">
        <v>894785</v>
      </c>
      <c r="F16" s="6">
        <v>894785</v>
      </c>
      <c r="G16" s="25">
        <v>894785</v>
      </c>
      <c r="H16" s="26">
        <v>0</v>
      </c>
      <c r="I16" s="24">
        <v>7556908</v>
      </c>
      <c r="J16" s="6">
        <v>422184</v>
      </c>
      <c r="K16" s="25">
        <v>340079</v>
      </c>
    </row>
    <row r="17" spans="1:11" ht="13.5">
      <c r="A17" s="22" t="s">
        <v>27</v>
      </c>
      <c r="B17" s="6">
        <v>19202353</v>
      </c>
      <c r="C17" s="6">
        <v>16703568</v>
      </c>
      <c r="D17" s="23">
        <v>24048787</v>
      </c>
      <c r="E17" s="24">
        <v>12818196</v>
      </c>
      <c r="F17" s="6">
        <v>12818196</v>
      </c>
      <c r="G17" s="25">
        <v>12818196</v>
      </c>
      <c r="H17" s="26">
        <v>0</v>
      </c>
      <c r="I17" s="24">
        <v>12110653</v>
      </c>
      <c r="J17" s="6">
        <v>12642971</v>
      </c>
      <c r="K17" s="25">
        <v>13859777</v>
      </c>
    </row>
    <row r="18" spans="1:11" ht="13.5">
      <c r="A18" s="34" t="s">
        <v>28</v>
      </c>
      <c r="B18" s="35">
        <f>SUM(B11:B17)</f>
        <v>69284528</v>
      </c>
      <c r="C18" s="36">
        <f aca="true" t="shared" si="1" ref="C18:K18">SUM(C11:C17)</f>
        <v>68528470</v>
      </c>
      <c r="D18" s="37">
        <f t="shared" si="1"/>
        <v>85222974</v>
      </c>
      <c r="E18" s="35">
        <f t="shared" si="1"/>
        <v>65802123</v>
      </c>
      <c r="F18" s="36">
        <f t="shared" si="1"/>
        <v>65802123</v>
      </c>
      <c r="G18" s="38">
        <f t="shared" si="1"/>
        <v>65802123</v>
      </c>
      <c r="H18" s="39">
        <f t="shared" si="1"/>
        <v>0</v>
      </c>
      <c r="I18" s="35">
        <f t="shared" si="1"/>
        <v>67355896</v>
      </c>
      <c r="J18" s="36">
        <f t="shared" si="1"/>
        <v>63620551</v>
      </c>
      <c r="K18" s="38">
        <f t="shared" si="1"/>
        <v>68117648</v>
      </c>
    </row>
    <row r="19" spans="1:11" ht="13.5">
      <c r="A19" s="34" t="s">
        <v>29</v>
      </c>
      <c r="B19" s="40">
        <f>+B10-B18</f>
        <v>-20128268</v>
      </c>
      <c r="C19" s="41">
        <f aca="true" t="shared" si="2" ref="C19:K19">+C10-C18</f>
        <v>-913167</v>
      </c>
      <c r="D19" s="42">
        <f t="shared" si="2"/>
        <v>-27673499</v>
      </c>
      <c r="E19" s="40">
        <f t="shared" si="2"/>
        <v>7399014</v>
      </c>
      <c r="F19" s="41">
        <f t="shared" si="2"/>
        <v>7399014</v>
      </c>
      <c r="G19" s="43">
        <f t="shared" si="2"/>
        <v>7399014</v>
      </c>
      <c r="H19" s="44">
        <f t="shared" si="2"/>
        <v>0</v>
      </c>
      <c r="I19" s="40">
        <f t="shared" si="2"/>
        <v>1251507</v>
      </c>
      <c r="J19" s="41">
        <f t="shared" si="2"/>
        <v>10535470</v>
      </c>
      <c r="K19" s="43">
        <f t="shared" si="2"/>
        <v>9614942</v>
      </c>
    </row>
    <row r="20" spans="1:11" ht="13.5">
      <c r="A20" s="22" t="s">
        <v>30</v>
      </c>
      <c r="B20" s="24">
        <v>23168164</v>
      </c>
      <c r="C20" s="6">
        <v>18336093</v>
      </c>
      <c r="D20" s="23">
        <v>8328302</v>
      </c>
      <c r="E20" s="24">
        <v>14055000</v>
      </c>
      <c r="F20" s="6">
        <v>14055000</v>
      </c>
      <c r="G20" s="25">
        <v>14055000</v>
      </c>
      <c r="H20" s="26">
        <v>0</v>
      </c>
      <c r="I20" s="24">
        <v>33209400</v>
      </c>
      <c r="J20" s="6">
        <v>18576550</v>
      </c>
      <c r="K20" s="25">
        <v>9232100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3039896</v>
      </c>
      <c r="C22" s="52">
        <f aca="true" t="shared" si="3" ref="C22:K22">SUM(C19:C21)</f>
        <v>17422926</v>
      </c>
      <c r="D22" s="53">
        <f t="shared" si="3"/>
        <v>-19345197</v>
      </c>
      <c r="E22" s="51">
        <f t="shared" si="3"/>
        <v>21454014</v>
      </c>
      <c r="F22" s="52">
        <f t="shared" si="3"/>
        <v>21454014</v>
      </c>
      <c r="G22" s="54">
        <f t="shared" si="3"/>
        <v>21454014</v>
      </c>
      <c r="H22" s="55">
        <f t="shared" si="3"/>
        <v>0</v>
      </c>
      <c r="I22" s="51">
        <f t="shared" si="3"/>
        <v>34460907</v>
      </c>
      <c r="J22" s="52">
        <f t="shared" si="3"/>
        <v>29112020</v>
      </c>
      <c r="K22" s="54">
        <f t="shared" si="3"/>
        <v>18847042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3039896</v>
      </c>
      <c r="C24" s="41">
        <f aca="true" t="shared" si="4" ref="C24:K24">SUM(C22:C23)</f>
        <v>17422926</v>
      </c>
      <c r="D24" s="42">
        <f t="shared" si="4"/>
        <v>-19345197</v>
      </c>
      <c r="E24" s="40">
        <f t="shared" si="4"/>
        <v>21454014</v>
      </c>
      <c r="F24" s="41">
        <f t="shared" si="4"/>
        <v>21454014</v>
      </c>
      <c r="G24" s="43">
        <f t="shared" si="4"/>
        <v>21454014</v>
      </c>
      <c r="H24" s="44">
        <f t="shared" si="4"/>
        <v>0</v>
      </c>
      <c r="I24" s="40">
        <f t="shared" si="4"/>
        <v>34460907</v>
      </c>
      <c r="J24" s="41">
        <f t="shared" si="4"/>
        <v>29112020</v>
      </c>
      <c r="K24" s="43">
        <f t="shared" si="4"/>
        <v>18847042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20614332</v>
      </c>
      <c r="C27" s="7">
        <v>26015331</v>
      </c>
      <c r="D27" s="64">
        <v>14323100</v>
      </c>
      <c r="E27" s="65">
        <v>14055000</v>
      </c>
      <c r="F27" s="7">
        <v>14055000</v>
      </c>
      <c r="G27" s="66">
        <v>14055000</v>
      </c>
      <c r="H27" s="67">
        <v>0</v>
      </c>
      <c r="I27" s="65">
        <v>33366559</v>
      </c>
      <c r="J27" s="7">
        <v>18997878</v>
      </c>
      <c r="K27" s="66">
        <v>9151376</v>
      </c>
    </row>
    <row r="28" spans="1:11" ht="13.5">
      <c r="A28" s="68" t="s">
        <v>30</v>
      </c>
      <c r="B28" s="6">
        <v>20614332</v>
      </c>
      <c r="C28" s="6">
        <v>26015331</v>
      </c>
      <c r="D28" s="23">
        <v>14283100</v>
      </c>
      <c r="E28" s="24">
        <v>14055000</v>
      </c>
      <c r="F28" s="6">
        <v>14055000</v>
      </c>
      <c r="G28" s="25">
        <v>14055000</v>
      </c>
      <c r="H28" s="26">
        <v>0</v>
      </c>
      <c r="I28" s="24">
        <v>33209400</v>
      </c>
      <c r="J28" s="6">
        <v>18832100</v>
      </c>
      <c r="K28" s="25">
        <v>8976550</v>
      </c>
    </row>
    <row r="29" spans="1:11" ht="13.5">
      <c r="A29" s="22" t="s">
        <v>109</v>
      </c>
      <c r="B29" s="6">
        <v>0</v>
      </c>
      <c r="C29" s="6">
        <v>0</v>
      </c>
      <c r="D29" s="23">
        <v>40000</v>
      </c>
      <c r="E29" s="24">
        <v>0</v>
      </c>
      <c r="F29" s="6">
        <v>0</v>
      </c>
      <c r="G29" s="25">
        <v>0</v>
      </c>
      <c r="H29" s="26">
        <v>0</v>
      </c>
      <c r="I29" s="24">
        <v>155853</v>
      </c>
      <c r="J29" s="6">
        <v>164403</v>
      </c>
      <c r="K29" s="25">
        <v>173375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1306</v>
      </c>
      <c r="J30" s="6">
        <v>1375</v>
      </c>
      <c r="K30" s="25">
        <v>1451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20614332</v>
      </c>
      <c r="C32" s="7">
        <f aca="true" t="shared" si="5" ref="C32:K32">SUM(C28:C31)</f>
        <v>26015331</v>
      </c>
      <c r="D32" s="64">
        <f t="shared" si="5"/>
        <v>14323100</v>
      </c>
      <c r="E32" s="65">
        <f t="shared" si="5"/>
        <v>14055000</v>
      </c>
      <c r="F32" s="7">
        <f t="shared" si="5"/>
        <v>14055000</v>
      </c>
      <c r="G32" s="66">
        <f t="shared" si="5"/>
        <v>14055000</v>
      </c>
      <c r="H32" s="67">
        <f t="shared" si="5"/>
        <v>0</v>
      </c>
      <c r="I32" s="65">
        <f t="shared" si="5"/>
        <v>33366559</v>
      </c>
      <c r="J32" s="7">
        <f t="shared" si="5"/>
        <v>18997878</v>
      </c>
      <c r="K32" s="66">
        <f t="shared" si="5"/>
        <v>9151376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7381295</v>
      </c>
      <c r="C35" s="6">
        <v>11916781</v>
      </c>
      <c r="D35" s="23">
        <v>10061085</v>
      </c>
      <c r="E35" s="24">
        <v>24492889</v>
      </c>
      <c r="F35" s="6">
        <v>24492889</v>
      </c>
      <c r="G35" s="25">
        <v>24492889</v>
      </c>
      <c r="H35" s="26">
        <v>16883634</v>
      </c>
      <c r="I35" s="24">
        <v>15570395</v>
      </c>
      <c r="J35" s="6">
        <v>21542682</v>
      </c>
      <c r="K35" s="25">
        <v>28324597</v>
      </c>
    </row>
    <row r="36" spans="1:11" ht="13.5">
      <c r="A36" s="22" t="s">
        <v>39</v>
      </c>
      <c r="B36" s="6">
        <v>229723272</v>
      </c>
      <c r="C36" s="6">
        <v>239147876</v>
      </c>
      <c r="D36" s="23">
        <v>234391587</v>
      </c>
      <c r="E36" s="24">
        <v>252743931</v>
      </c>
      <c r="F36" s="6">
        <v>252743931</v>
      </c>
      <c r="G36" s="25">
        <v>252743931</v>
      </c>
      <c r="H36" s="26">
        <v>239200057</v>
      </c>
      <c r="I36" s="24">
        <v>225044183</v>
      </c>
      <c r="J36" s="6">
        <v>253602325</v>
      </c>
      <c r="K36" s="25">
        <v>276545548</v>
      </c>
    </row>
    <row r="37" spans="1:11" ht="13.5">
      <c r="A37" s="22" t="s">
        <v>40</v>
      </c>
      <c r="B37" s="6">
        <v>50788917</v>
      </c>
      <c r="C37" s="6">
        <v>62944329</v>
      </c>
      <c r="D37" s="23">
        <v>78969944</v>
      </c>
      <c r="E37" s="24">
        <v>62506154</v>
      </c>
      <c r="F37" s="6">
        <v>62506154</v>
      </c>
      <c r="G37" s="25">
        <v>62506154</v>
      </c>
      <c r="H37" s="26">
        <v>83065340</v>
      </c>
      <c r="I37" s="24">
        <v>34080345</v>
      </c>
      <c r="J37" s="6">
        <v>35920684</v>
      </c>
      <c r="K37" s="25">
        <v>37716718</v>
      </c>
    </row>
    <row r="38" spans="1:11" ht="13.5">
      <c r="A38" s="22" t="s">
        <v>41</v>
      </c>
      <c r="B38" s="6">
        <v>9495881</v>
      </c>
      <c r="C38" s="6">
        <v>9289040</v>
      </c>
      <c r="D38" s="23">
        <v>9408036</v>
      </c>
      <c r="E38" s="24">
        <v>12186960</v>
      </c>
      <c r="F38" s="6">
        <v>12186960</v>
      </c>
      <c r="G38" s="25">
        <v>12186960</v>
      </c>
      <c r="H38" s="26">
        <v>9607117</v>
      </c>
      <c r="I38" s="24">
        <v>13142493</v>
      </c>
      <c r="J38" s="6">
        <v>13852187</v>
      </c>
      <c r="K38" s="25">
        <v>14544797</v>
      </c>
    </row>
    <row r="39" spans="1:11" ht="13.5">
      <c r="A39" s="22" t="s">
        <v>42</v>
      </c>
      <c r="B39" s="6">
        <v>176819769</v>
      </c>
      <c r="C39" s="6">
        <v>178831288</v>
      </c>
      <c r="D39" s="23">
        <v>156074692</v>
      </c>
      <c r="E39" s="24">
        <v>202543706</v>
      </c>
      <c r="F39" s="6">
        <v>202543706</v>
      </c>
      <c r="G39" s="25">
        <v>202543706</v>
      </c>
      <c r="H39" s="26">
        <v>163411234</v>
      </c>
      <c r="I39" s="24">
        <v>193391740</v>
      </c>
      <c r="J39" s="6">
        <v>225372136</v>
      </c>
      <c r="K39" s="25">
        <v>252608630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13535071</v>
      </c>
      <c r="C42" s="6">
        <v>21200296</v>
      </c>
      <c r="D42" s="23">
        <v>7417139</v>
      </c>
      <c r="E42" s="24">
        <v>12789903</v>
      </c>
      <c r="F42" s="6">
        <v>12789903</v>
      </c>
      <c r="G42" s="25">
        <v>12789903</v>
      </c>
      <c r="H42" s="26">
        <v>11830101</v>
      </c>
      <c r="I42" s="24">
        <v>31510868</v>
      </c>
      <c r="J42" s="6">
        <v>20698950</v>
      </c>
      <c r="K42" s="25">
        <v>12009408</v>
      </c>
    </row>
    <row r="43" spans="1:11" ht="13.5">
      <c r="A43" s="22" t="s">
        <v>45</v>
      </c>
      <c r="B43" s="6">
        <v>-20630890</v>
      </c>
      <c r="C43" s="6">
        <v>-17421233</v>
      </c>
      <c r="D43" s="23">
        <v>-6260625</v>
      </c>
      <c r="E43" s="24">
        <v>-7751350</v>
      </c>
      <c r="F43" s="6">
        <v>-7751350</v>
      </c>
      <c r="G43" s="25">
        <v>-7751350</v>
      </c>
      <c r="H43" s="26">
        <v>-11349789</v>
      </c>
      <c r="I43" s="24">
        <v>-30259600</v>
      </c>
      <c r="J43" s="6">
        <v>-15467461</v>
      </c>
      <c r="K43" s="25">
        <v>-5950456</v>
      </c>
    </row>
    <row r="44" spans="1:11" ht="13.5">
      <c r="A44" s="22" t="s">
        <v>46</v>
      </c>
      <c r="B44" s="6">
        <v>-1044440</v>
      </c>
      <c r="C44" s="6">
        <v>-1240609</v>
      </c>
      <c r="D44" s="23">
        <v>-4362920</v>
      </c>
      <c r="E44" s="24">
        <v>-270000</v>
      </c>
      <c r="F44" s="6">
        <v>-270000</v>
      </c>
      <c r="G44" s="25">
        <v>-270000</v>
      </c>
      <c r="H44" s="26">
        <v>-331193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722539</v>
      </c>
      <c r="C45" s="7">
        <v>3168992</v>
      </c>
      <c r="D45" s="64">
        <v>-37414</v>
      </c>
      <c r="E45" s="65">
        <v>4768553</v>
      </c>
      <c r="F45" s="7">
        <v>4768553</v>
      </c>
      <c r="G45" s="66">
        <v>4768553</v>
      </c>
      <c r="H45" s="67">
        <v>725875</v>
      </c>
      <c r="I45" s="65">
        <v>1851920</v>
      </c>
      <c r="J45" s="7">
        <v>7083409</v>
      </c>
      <c r="K45" s="66">
        <v>13142361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722539</v>
      </c>
      <c r="C48" s="6">
        <v>3168992</v>
      </c>
      <c r="D48" s="23">
        <v>600563</v>
      </c>
      <c r="E48" s="24">
        <v>8176007</v>
      </c>
      <c r="F48" s="6">
        <v>8176007</v>
      </c>
      <c r="G48" s="25">
        <v>8176007</v>
      </c>
      <c r="H48" s="26">
        <v>6001217</v>
      </c>
      <c r="I48" s="24">
        <v>2345768</v>
      </c>
      <c r="J48" s="6">
        <v>7603925</v>
      </c>
      <c r="K48" s="25">
        <v>13688903</v>
      </c>
    </row>
    <row r="49" spans="1:11" ht="13.5">
      <c r="A49" s="22" t="s">
        <v>50</v>
      </c>
      <c r="B49" s="6">
        <f>+B75</f>
        <v>36896468.609689906</v>
      </c>
      <c r="C49" s="6">
        <f aca="true" t="shared" si="6" ref="C49:K49">+C75</f>
        <v>48656509.17866386</v>
      </c>
      <c r="D49" s="23">
        <f t="shared" si="6"/>
        <v>62707771.061291605</v>
      </c>
      <c r="E49" s="24">
        <f t="shared" si="6"/>
        <v>35630904.84199755</v>
      </c>
      <c r="F49" s="6">
        <f t="shared" si="6"/>
        <v>35630904.84199755</v>
      </c>
      <c r="G49" s="25">
        <f t="shared" si="6"/>
        <v>35630904.84199755</v>
      </c>
      <c r="H49" s="26">
        <f t="shared" si="6"/>
        <v>73168495</v>
      </c>
      <c r="I49" s="24">
        <f t="shared" si="6"/>
        <v>13219025.701909343</v>
      </c>
      <c r="J49" s="6">
        <f t="shared" si="6"/>
        <v>14483924.117333474</v>
      </c>
      <c r="K49" s="25">
        <f t="shared" si="6"/>
        <v>14748775.125719</v>
      </c>
    </row>
    <row r="50" spans="1:11" ht="13.5">
      <c r="A50" s="34" t="s">
        <v>51</v>
      </c>
      <c r="B50" s="7">
        <f>+B48-B49</f>
        <v>-36173929.609689906</v>
      </c>
      <c r="C50" s="7">
        <f aca="true" t="shared" si="7" ref="C50:K50">+C48-C49</f>
        <v>-45487517.17866386</v>
      </c>
      <c r="D50" s="64">
        <f t="shared" si="7"/>
        <v>-62107208.061291605</v>
      </c>
      <c r="E50" s="65">
        <f t="shared" si="7"/>
        <v>-27454897.84199755</v>
      </c>
      <c r="F50" s="7">
        <f t="shared" si="7"/>
        <v>-27454897.84199755</v>
      </c>
      <c r="G50" s="66">
        <f t="shared" si="7"/>
        <v>-27454897.84199755</v>
      </c>
      <c r="H50" s="67">
        <f t="shared" si="7"/>
        <v>-67167278</v>
      </c>
      <c r="I50" s="65">
        <f t="shared" si="7"/>
        <v>-10873257.701909343</v>
      </c>
      <c r="J50" s="7">
        <f t="shared" si="7"/>
        <v>-6879999.117333474</v>
      </c>
      <c r="K50" s="66">
        <f t="shared" si="7"/>
        <v>-1059872.1257189997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232132197</v>
      </c>
      <c r="C53" s="6">
        <v>256581265</v>
      </c>
      <c r="D53" s="23">
        <v>225856477</v>
      </c>
      <c r="E53" s="24">
        <v>259831862</v>
      </c>
      <c r="F53" s="6">
        <v>259831862</v>
      </c>
      <c r="G53" s="25">
        <v>259831862</v>
      </c>
      <c r="H53" s="26">
        <v>257523295</v>
      </c>
      <c r="I53" s="24">
        <v>253436976</v>
      </c>
      <c r="J53" s="6">
        <v>271000762</v>
      </c>
      <c r="K53" s="25">
        <v>294522180</v>
      </c>
    </row>
    <row r="54" spans="1:11" ht="13.5">
      <c r="A54" s="22" t="s">
        <v>105</v>
      </c>
      <c r="B54" s="6">
        <v>8936295</v>
      </c>
      <c r="C54" s="6">
        <v>8142078</v>
      </c>
      <c r="D54" s="23">
        <v>10393463</v>
      </c>
      <c r="E54" s="24">
        <v>8256600</v>
      </c>
      <c r="F54" s="6">
        <v>8256600</v>
      </c>
      <c r="G54" s="25">
        <v>8256600</v>
      </c>
      <c r="H54" s="26">
        <v>0</v>
      </c>
      <c r="I54" s="24">
        <v>8232600</v>
      </c>
      <c r="J54" s="6">
        <v>8668575</v>
      </c>
      <c r="K54" s="25">
        <v>9145346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1191138</v>
      </c>
      <c r="C56" s="6">
        <v>0</v>
      </c>
      <c r="D56" s="23">
        <v>1110852</v>
      </c>
      <c r="E56" s="24">
        <v>1199123</v>
      </c>
      <c r="F56" s="6">
        <v>1199123</v>
      </c>
      <c r="G56" s="25">
        <v>1199123</v>
      </c>
      <c r="H56" s="26">
        <v>0</v>
      </c>
      <c r="I56" s="24">
        <v>923693</v>
      </c>
      <c r="J56" s="6">
        <v>973283</v>
      </c>
      <c r="K56" s="25">
        <v>1026957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3462439</v>
      </c>
      <c r="F60" s="6">
        <v>3462439</v>
      </c>
      <c r="G60" s="25">
        <v>3462439</v>
      </c>
      <c r="H60" s="26">
        <v>0</v>
      </c>
      <c r="I60" s="24">
        <v>3328565</v>
      </c>
      <c r="J60" s="6">
        <v>3508309</v>
      </c>
      <c r="K60" s="25">
        <v>3701266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1101</v>
      </c>
      <c r="F63" s="92">
        <v>0</v>
      </c>
      <c r="G63" s="93">
        <v>0</v>
      </c>
      <c r="H63" s="94">
        <v>1101</v>
      </c>
      <c r="I63" s="91">
        <v>718</v>
      </c>
      <c r="J63" s="92">
        <v>718</v>
      </c>
      <c r="K63" s="93">
        <v>718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1875</v>
      </c>
      <c r="F64" s="92">
        <v>0</v>
      </c>
      <c r="G64" s="93">
        <v>0</v>
      </c>
      <c r="H64" s="94">
        <v>1875</v>
      </c>
      <c r="I64" s="91">
        <v>1875</v>
      </c>
      <c r="J64" s="92">
        <v>1875</v>
      </c>
      <c r="K64" s="93">
        <v>1875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0.5536736414546228</v>
      </c>
      <c r="C70" s="5">
        <f aca="true" t="shared" si="8" ref="C70:K70">IF(ISERROR(C71/C72),0,(C71/C72))</f>
        <v>0.5661327486605784</v>
      </c>
      <c r="D70" s="5">
        <f t="shared" si="8"/>
        <v>0.7465052760100985</v>
      </c>
      <c r="E70" s="5">
        <f t="shared" si="8"/>
        <v>0.560122033383296</v>
      </c>
      <c r="F70" s="5">
        <f t="shared" si="8"/>
        <v>0.560122033383296</v>
      </c>
      <c r="G70" s="5">
        <f t="shared" si="8"/>
        <v>0.560122033383296</v>
      </c>
      <c r="H70" s="5">
        <f t="shared" si="8"/>
        <v>0</v>
      </c>
      <c r="I70" s="5">
        <f t="shared" si="8"/>
        <v>0.900684736020738</v>
      </c>
      <c r="J70" s="5">
        <f t="shared" si="8"/>
        <v>0.8625670196798303</v>
      </c>
      <c r="K70" s="5">
        <f t="shared" si="8"/>
        <v>0.8928270595903205</v>
      </c>
    </row>
    <row r="71" spans="1:11" ht="12.75" hidden="1">
      <c r="A71" s="1" t="s">
        <v>111</v>
      </c>
      <c r="B71" s="1">
        <f>+B83</f>
        <v>14584432</v>
      </c>
      <c r="C71" s="1">
        <f aca="true" t="shared" si="9" ref="C71:K71">+C83</f>
        <v>24207765</v>
      </c>
      <c r="D71" s="1">
        <f t="shared" si="9"/>
        <v>22970628</v>
      </c>
      <c r="E71" s="1">
        <f t="shared" si="9"/>
        <v>23123407</v>
      </c>
      <c r="F71" s="1">
        <f t="shared" si="9"/>
        <v>23123407</v>
      </c>
      <c r="G71" s="1">
        <f t="shared" si="9"/>
        <v>23123407</v>
      </c>
      <c r="H71" s="1">
        <f t="shared" si="9"/>
        <v>71998820</v>
      </c>
      <c r="I71" s="1">
        <f t="shared" si="9"/>
        <v>36054564</v>
      </c>
      <c r="J71" s="1">
        <f t="shared" si="9"/>
        <v>38263724</v>
      </c>
      <c r="K71" s="1">
        <f t="shared" si="9"/>
        <v>40630964</v>
      </c>
    </row>
    <row r="72" spans="1:11" ht="12.75" hidden="1">
      <c r="A72" s="1" t="s">
        <v>112</v>
      </c>
      <c r="B72" s="1">
        <f>+B77</f>
        <v>26341207</v>
      </c>
      <c r="C72" s="1">
        <f aca="true" t="shared" si="10" ref="C72:K72">+C77</f>
        <v>42759874</v>
      </c>
      <c r="D72" s="1">
        <f t="shared" si="10"/>
        <v>30770885</v>
      </c>
      <c r="E72" s="1">
        <f t="shared" si="10"/>
        <v>41282802</v>
      </c>
      <c r="F72" s="1">
        <f t="shared" si="10"/>
        <v>41282802</v>
      </c>
      <c r="G72" s="1">
        <f t="shared" si="10"/>
        <v>41282802</v>
      </c>
      <c r="H72" s="1">
        <f t="shared" si="10"/>
        <v>0</v>
      </c>
      <c r="I72" s="1">
        <f t="shared" si="10"/>
        <v>40030171</v>
      </c>
      <c r="J72" s="1">
        <f t="shared" si="10"/>
        <v>44360291</v>
      </c>
      <c r="K72" s="1">
        <f t="shared" si="10"/>
        <v>45508213</v>
      </c>
    </row>
    <row r="73" spans="1:11" ht="12.75" hidden="1">
      <c r="A73" s="1" t="s">
        <v>113</v>
      </c>
      <c r="B73" s="1">
        <f>+B74</f>
        <v>560471.833333333</v>
      </c>
      <c r="C73" s="1">
        <f aca="true" t="shared" si="11" ref="C73:K73">+(C78+C80+C81+C82)-(B78+B80+B81+B82)</f>
        <v>2043303</v>
      </c>
      <c r="D73" s="1">
        <f t="shared" si="11"/>
        <v>239221</v>
      </c>
      <c r="E73" s="1">
        <f t="shared" si="11"/>
        <v>7332126</v>
      </c>
      <c r="F73" s="1">
        <f>+(F78+F80+F81+F82)-(D78+D80+D81+D82)</f>
        <v>7332126</v>
      </c>
      <c r="G73" s="1">
        <f>+(G78+G80+G81+G82)-(D78+D80+D81+D82)</f>
        <v>7332126</v>
      </c>
      <c r="H73" s="1">
        <f>+(H78+H80+H81+H82)-(D78+D80+D81+D82)</f>
        <v>807753</v>
      </c>
      <c r="I73" s="1">
        <f>+(I78+I80+I81+I82)-(E78+E80+E81+E82)</f>
        <v>-3010504</v>
      </c>
      <c r="J73" s="1">
        <f t="shared" si="11"/>
        <v>740684</v>
      </c>
      <c r="K73" s="1">
        <f t="shared" si="11"/>
        <v>722853</v>
      </c>
    </row>
    <row r="74" spans="1:11" ht="12.75" hidden="1">
      <c r="A74" s="1" t="s">
        <v>114</v>
      </c>
      <c r="B74" s="1">
        <f>+TREND(C74:E74)</f>
        <v>560471.833333333</v>
      </c>
      <c r="C74" s="1">
        <f>+C73</f>
        <v>2043303</v>
      </c>
      <c r="D74" s="1">
        <f aca="true" t="shared" si="12" ref="D74:K74">+D73</f>
        <v>239221</v>
      </c>
      <c r="E74" s="1">
        <f t="shared" si="12"/>
        <v>7332126</v>
      </c>
      <c r="F74" s="1">
        <f t="shared" si="12"/>
        <v>7332126</v>
      </c>
      <c r="G74" s="1">
        <f t="shared" si="12"/>
        <v>7332126</v>
      </c>
      <c r="H74" s="1">
        <f t="shared" si="12"/>
        <v>807753</v>
      </c>
      <c r="I74" s="1">
        <f t="shared" si="12"/>
        <v>-3010504</v>
      </c>
      <c r="J74" s="1">
        <f t="shared" si="12"/>
        <v>740684</v>
      </c>
      <c r="K74" s="1">
        <f t="shared" si="12"/>
        <v>722853</v>
      </c>
    </row>
    <row r="75" spans="1:11" ht="12.75" hidden="1">
      <c r="A75" s="1" t="s">
        <v>115</v>
      </c>
      <c r="B75" s="1">
        <f>+B84-(((B80+B81+B78)*B70)-B79)</f>
        <v>36896468.609689906</v>
      </c>
      <c r="C75" s="1">
        <f aca="true" t="shared" si="13" ref="C75:K75">+C84-(((C80+C81+C78)*C70)-C79)</f>
        <v>48656509.17866386</v>
      </c>
      <c r="D75" s="1">
        <f t="shared" si="13"/>
        <v>62707771.061291605</v>
      </c>
      <c r="E75" s="1">
        <f t="shared" si="13"/>
        <v>35630904.84199755</v>
      </c>
      <c r="F75" s="1">
        <f t="shared" si="13"/>
        <v>35630904.84199755</v>
      </c>
      <c r="G75" s="1">
        <f t="shared" si="13"/>
        <v>35630904.84199755</v>
      </c>
      <c r="H75" s="1">
        <f t="shared" si="13"/>
        <v>73168495</v>
      </c>
      <c r="I75" s="1">
        <f t="shared" si="13"/>
        <v>13219025.701909343</v>
      </c>
      <c r="J75" s="1">
        <f t="shared" si="13"/>
        <v>14483924.117333474</v>
      </c>
      <c r="K75" s="1">
        <f t="shared" si="13"/>
        <v>14748775.125719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26341207</v>
      </c>
      <c r="C77" s="3">
        <v>42759874</v>
      </c>
      <c r="D77" s="3">
        <v>30770885</v>
      </c>
      <c r="E77" s="3">
        <v>41282802</v>
      </c>
      <c r="F77" s="3">
        <v>41282802</v>
      </c>
      <c r="G77" s="3">
        <v>41282802</v>
      </c>
      <c r="H77" s="3">
        <v>0</v>
      </c>
      <c r="I77" s="3">
        <v>40030171</v>
      </c>
      <c r="J77" s="3">
        <v>44360291</v>
      </c>
      <c r="K77" s="3">
        <v>45508213</v>
      </c>
    </row>
    <row r="78" spans="1:11" ht="12.75" hidden="1">
      <c r="A78" s="2" t="s">
        <v>65</v>
      </c>
      <c r="B78" s="3">
        <v>455117</v>
      </c>
      <c r="C78" s="3">
        <v>456641</v>
      </c>
      <c r="D78" s="3">
        <v>0</v>
      </c>
      <c r="E78" s="3">
        <v>460000</v>
      </c>
      <c r="F78" s="3">
        <v>460000</v>
      </c>
      <c r="G78" s="3">
        <v>460000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40834324</v>
      </c>
      <c r="C79" s="3">
        <v>53682835</v>
      </c>
      <c r="D79" s="3">
        <v>69707972</v>
      </c>
      <c r="E79" s="3">
        <v>45000000</v>
      </c>
      <c r="F79" s="3">
        <v>45000000</v>
      </c>
      <c r="G79" s="3">
        <v>45000000</v>
      </c>
      <c r="H79" s="3">
        <v>73168495</v>
      </c>
      <c r="I79" s="3">
        <v>25573158</v>
      </c>
      <c r="J79" s="3">
        <v>26954109</v>
      </c>
      <c r="K79" s="3">
        <v>28301814</v>
      </c>
    </row>
    <row r="80" spans="1:11" ht="12.75" hidden="1">
      <c r="A80" s="2" t="s">
        <v>67</v>
      </c>
      <c r="B80" s="3">
        <v>5968538</v>
      </c>
      <c r="C80" s="3">
        <v>0</v>
      </c>
      <c r="D80" s="3">
        <v>0</v>
      </c>
      <c r="E80" s="3">
        <v>12688342</v>
      </c>
      <c r="F80" s="3">
        <v>12688342</v>
      </c>
      <c r="G80" s="3">
        <v>12688342</v>
      </c>
      <c r="H80" s="3">
        <v>4151106</v>
      </c>
      <c r="I80" s="3">
        <v>10324665</v>
      </c>
      <c r="J80" s="3">
        <v>10882196</v>
      </c>
      <c r="K80" s="3">
        <v>11426306</v>
      </c>
    </row>
    <row r="81" spans="1:11" ht="12.75" hidden="1">
      <c r="A81" s="2" t="s">
        <v>68</v>
      </c>
      <c r="B81" s="3">
        <v>688577</v>
      </c>
      <c r="C81" s="3">
        <v>8421711</v>
      </c>
      <c r="D81" s="3">
        <v>9377296</v>
      </c>
      <c r="E81" s="3">
        <v>3578540</v>
      </c>
      <c r="F81" s="3">
        <v>3578540</v>
      </c>
      <c r="G81" s="3">
        <v>3578540</v>
      </c>
      <c r="H81" s="3">
        <v>6051403</v>
      </c>
      <c r="I81" s="3">
        <v>3391713</v>
      </c>
      <c r="J81" s="3">
        <v>3574866</v>
      </c>
      <c r="K81" s="3">
        <v>3753609</v>
      </c>
    </row>
    <row r="82" spans="1:11" ht="12.75" hidden="1">
      <c r="A82" s="2" t="s">
        <v>69</v>
      </c>
      <c r="B82" s="3">
        <v>0</v>
      </c>
      <c r="C82" s="3">
        <v>277183</v>
      </c>
      <c r="D82" s="3">
        <v>17460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14584432</v>
      </c>
      <c r="C83" s="3">
        <v>24207765</v>
      </c>
      <c r="D83" s="3">
        <v>22970628</v>
      </c>
      <c r="E83" s="3">
        <v>23123407</v>
      </c>
      <c r="F83" s="3">
        <v>23123407</v>
      </c>
      <c r="G83" s="3">
        <v>23123407</v>
      </c>
      <c r="H83" s="3">
        <v>71998820</v>
      </c>
      <c r="I83" s="3">
        <v>36054564</v>
      </c>
      <c r="J83" s="3">
        <v>38263724</v>
      </c>
      <c r="K83" s="3">
        <v>40630964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7960250</v>
      </c>
      <c r="C5" s="6">
        <v>9194595</v>
      </c>
      <c r="D5" s="23">
        <v>11777000</v>
      </c>
      <c r="E5" s="24">
        <v>14894000</v>
      </c>
      <c r="F5" s="6">
        <v>18096692</v>
      </c>
      <c r="G5" s="25">
        <v>18096692</v>
      </c>
      <c r="H5" s="26">
        <v>0</v>
      </c>
      <c r="I5" s="24">
        <v>19209092</v>
      </c>
      <c r="J5" s="6">
        <v>20553728</v>
      </c>
      <c r="K5" s="25">
        <v>21992489</v>
      </c>
    </row>
    <row r="6" spans="1:11" ht="13.5">
      <c r="A6" s="22" t="s">
        <v>18</v>
      </c>
      <c r="B6" s="6">
        <v>27409972</v>
      </c>
      <c r="C6" s="6">
        <v>30463030</v>
      </c>
      <c r="D6" s="23">
        <v>43524311</v>
      </c>
      <c r="E6" s="24">
        <v>47421679</v>
      </c>
      <c r="F6" s="6">
        <v>36509147</v>
      </c>
      <c r="G6" s="25">
        <v>36509147</v>
      </c>
      <c r="H6" s="26">
        <v>0</v>
      </c>
      <c r="I6" s="24">
        <v>37581850</v>
      </c>
      <c r="J6" s="6">
        <v>40278289</v>
      </c>
      <c r="K6" s="25">
        <v>43097116</v>
      </c>
    </row>
    <row r="7" spans="1:11" ht="13.5">
      <c r="A7" s="22" t="s">
        <v>19</v>
      </c>
      <c r="B7" s="6">
        <v>104364</v>
      </c>
      <c r="C7" s="6">
        <v>1491210</v>
      </c>
      <c r="D7" s="23">
        <v>1799000</v>
      </c>
      <c r="E7" s="24">
        <v>47247</v>
      </c>
      <c r="F7" s="6">
        <v>5000</v>
      </c>
      <c r="G7" s="25">
        <v>5000</v>
      </c>
      <c r="H7" s="26">
        <v>0</v>
      </c>
      <c r="I7" s="24">
        <v>4012</v>
      </c>
      <c r="J7" s="6">
        <v>4293</v>
      </c>
      <c r="K7" s="25">
        <v>4593</v>
      </c>
    </row>
    <row r="8" spans="1:11" ht="13.5">
      <c r="A8" s="22" t="s">
        <v>20</v>
      </c>
      <c r="B8" s="6">
        <v>25975505</v>
      </c>
      <c r="C8" s="6">
        <v>28211365</v>
      </c>
      <c r="D8" s="23">
        <v>29536835</v>
      </c>
      <c r="E8" s="24">
        <v>30305032</v>
      </c>
      <c r="F8" s="6">
        <v>38076097</v>
      </c>
      <c r="G8" s="25">
        <v>38076097</v>
      </c>
      <c r="H8" s="26">
        <v>0</v>
      </c>
      <c r="I8" s="24">
        <v>34352773</v>
      </c>
      <c r="J8" s="6">
        <v>35478243</v>
      </c>
      <c r="K8" s="25">
        <v>38695825</v>
      </c>
    </row>
    <row r="9" spans="1:11" ht="13.5">
      <c r="A9" s="22" t="s">
        <v>21</v>
      </c>
      <c r="B9" s="6">
        <v>5197158</v>
      </c>
      <c r="C9" s="6">
        <v>2659940</v>
      </c>
      <c r="D9" s="23">
        <v>2355776</v>
      </c>
      <c r="E9" s="24">
        <v>19611606</v>
      </c>
      <c r="F9" s="6">
        <v>9686070</v>
      </c>
      <c r="G9" s="25">
        <v>9686070</v>
      </c>
      <c r="H9" s="26">
        <v>0</v>
      </c>
      <c r="I9" s="24">
        <v>17058390</v>
      </c>
      <c r="J9" s="6">
        <v>21843004</v>
      </c>
      <c r="K9" s="25">
        <v>28220254</v>
      </c>
    </row>
    <row r="10" spans="1:11" ht="25.5">
      <c r="A10" s="27" t="s">
        <v>104</v>
      </c>
      <c r="B10" s="28">
        <f>SUM(B5:B9)</f>
        <v>66647249</v>
      </c>
      <c r="C10" s="29">
        <f aca="true" t="shared" si="0" ref="C10:K10">SUM(C5:C9)</f>
        <v>72020140</v>
      </c>
      <c r="D10" s="30">
        <f t="shared" si="0"/>
        <v>88992922</v>
      </c>
      <c r="E10" s="28">
        <f t="shared" si="0"/>
        <v>112279564</v>
      </c>
      <c r="F10" s="29">
        <f t="shared" si="0"/>
        <v>102373006</v>
      </c>
      <c r="G10" s="31">
        <f t="shared" si="0"/>
        <v>102373006</v>
      </c>
      <c r="H10" s="32">
        <f t="shared" si="0"/>
        <v>0</v>
      </c>
      <c r="I10" s="28">
        <f t="shared" si="0"/>
        <v>108206117</v>
      </c>
      <c r="J10" s="29">
        <f t="shared" si="0"/>
        <v>118157557</v>
      </c>
      <c r="K10" s="31">
        <f t="shared" si="0"/>
        <v>132010277</v>
      </c>
    </row>
    <row r="11" spans="1:11" ht="13.5">
      <c r="A11" s="22" t="s">
        <v>22</v>
      </c>
      <c r="B11" s="6">
        <v>31696052</v>
      </c>
      <c r="C11" s="6">
        <v>35591423</v>
      </c>
      <c r="D11" s="23">
        <v>38242393</v>
      </c>
      <c r="E11" s="24">
        <v>46652000</v>
      </c>
      <c r="F11" s="6">
        <v>39635897</v>
      </c>
      <c r="G11" s="25">
        <v>39635897</v>
      </c>
      <c r="H11" s="26">
        <v>0</v>
      </c>
      <c r="I11" s="24">
        <v>44162999</v>
      </c>
      <c r="J11" s="6">
        <v>47255001</v>
      </c>
      <c r="K11" s="25">
        <v>50562001</v>
      </c>
    </row>
    <row r="12" spans="1:11" ht="13.5">
      <c r="A12" s="22" t="s">
        <v>23</v>
      </c>
      <c r="B12" s="6">
        <v>2456549</v>
      </c>
      <c r="C12" s="6">
        <v>3169774</v>
      </c>
      <c r="D12" s="23">
        <v>2834590</v>
      </c>
      <c r="E12" s="24">
        <v>3305681</v>
      </c>
      <c r="F12" s="6">
        <v>3836150</v>
      </c>
      <c r="G12" s="25">
        <v>3836150</v>
      </c>
      <c r="H12" s="26">
        <v>0</v>
      </c>
      <c r="I12" s="24">
        <v>3111999</v>
      </c>
      <c r="J12" s="6">
        <v>3330000</v>
      </c>
      <c r="K12" s="25">
        <v>3562999</v>
      </c>
    </row>
    <row r="13" spans="1:11" ht="13.5">
      <c r="A13" s="22" t="s">
        <v>105</v>
      </c>
      <c r="B13" s="6">
        <v>16051795</v>
      </c>
      <c r="C13" s="6">
        <v>25036813</v>
      </c>
      <c r="D13" s="23">
        <v>39220000</v>
      </c>
      <c r="E13" s="24">
        <v>13865964</v>
      </c>
      <c r="F13" s="6">
        <v>16083940</v>
      </c>
      <c r="G13" s="25">
        <v>16083940</v>
      </c>
      <c r="H13" s="26">
        <v>0</v>
      </c>
      <c r="I13" s="24">
        <v>15584000</v>
      </c>
      <c r="J13" s="6">
        <v>16675000</v>
      </c>
      <c r="K13" s="25">
        <v>17842000</v>
      </c>
    </row>
    <row r="14" spans="1:11" ht="13.5">
      <c r="A14" s="22" t="s">
        <v>24</v>
      </c>
      <c r="B14" s="6">
        <v>503021</v>
      </c>
      <c r="C14" s="6">
        <v>1590049</v>
      </c>
      <c r="D14" s="23">
        <v>2784000</v>
      </c>
      <c r="E14" s="24">
        <v>1941092</v>
      </c>
      <c r="F14" s="6">
        <v>0</v>
      </c>
      <c r="G14" s="25">
        <v>0</v>
      </c>
      <c r="H14" s="26">
        <v>0</v>
      </c>
      <c r="I14" s="24">
        <v>1442171</v>
      </c>
      <c r="J14" s="6">
        <v>1543122</v>
      </c>
      <c r="K14" s="25">
        <v>1651141</v>
      </c>
    </row>
    <row r="15" spans="1:11" ht="13.5">
      <c r="A15" s="22" t="s">
        <v>25</v>
      </c>
      <c r="B15" s="6">
        <v>14622647</v>
      </c>
      <c r="C15" s="6">
        <v>25394616</v>
      </c>
      <c r="D15" s="23">
        <v>22200553</v>
      </c>
      <c r="E15" s="24">
        <v>19282675</v>
      </c>
      <c r="F15" s="6">
        <v>21414287</v>
      </c>
      <c r="G15" s="25">
        <v>21414287</v>
      </c>
      <c r="H15" s="26">
        <v>0</v>
      </c>
      <c r="I15" s="24">
        <v>20075010</v>
      </c>
      <c r="J15" s="6">
        <v>21480261</v>
      </c>
      <c r="K15" s="25">
        <v>22983879</v>
      </c>
    </row>
    <row r="16" spans="1:11" ht="13.5">
      <c r="A16" s="33" t="s">
        <v>26</v>
      </c>
      <c r="B16" s="6">
        <v>56187</v>
      </c>
      <c r="C16" s="6">
        <v>0</v>
      </c>
      <c r="D16" s="23">
        <v>10617043</v>
      </c>
      <c r="E16" s="24">
        <v>6117854</v>
      </c>
      <c r="F16" s="6">
        <v>0</v>
      </c>
      <c r="G16" s="25">
        <v>0</v>
      </c>
      <c r="H16" s="26">
        <v>0</v>
      </c>
      <c r="I16" s="24">
        <v>1687000</v>
      </c>
      <c r="J16" s="6">
        <v>1805000</v>
      </c>
      <c r="K16" s="25">
        <v>1932000</v>
      </c>
    </row>
    <row r="17" spans="1:11" ht="13.5">
      <c r="A17" s="22" t="s">
        <v>27</v>
      </c>
      <c r="B17" s="6">
        <v>21611931</v>
      </c>
      <c r="C17" s="6">
        <v>21862094</v>
      </c>
      <c r="D17" s="23">
        <v>27606287</v>
      </c>
      <c r="E17" s="24">
        <v>27755734</v>
      </c>
      <c r="F17" s="6">
        <v>28696846</v>
      </c>
      <c r="G17" s="25">
        <v>28696846</v>
      </c>
      <c r="H17" s="26">
        <v>0</v>
      </c>
      <c r="I17" s="24">
        <v>22520157</v>
      </c>
      <c r="J17" s="6">
        <v>24096660</v>
      </c>
      <c r="K17" s="25">
        <v>25784198</v>
      </c>
    </row>
    <row r="18" spans="1:11" ht="13.5">
      <c r="A18" s="34" t="s">
        <v>28</v>
      </c>
      <c r="B18" s="35">
        <f>SUM(B11:B17)</f>
        <v>86998182</v>
      </c>
      <c r="C18" s="36">
        <f aca="true" t="shared" si="1" ref="C18:K18">SUM(C11:C17)</f>
        <v>112644769</v>
      </c>
      <c r="D18" s="37">
        <f t="shared" si="1"/>
        <v>143504866</v>
      </c>
      <c r="E18" s="35">
        <f t="shared" si="1"/>
        <v>118921000</v>
      </c>
      <c r="F18" s="36">
        <f t="shared" si="1"/>
        <v>109667120</v>
      </c>
      <c r="G18" s="38">
        <f t="shared" si="1"/>
        <v>109667120</v>
      </c>
      <c r="H18" s="39">
        <f t="shared" si="1"/>
        <v>0</v>
      </c>
      <c r="I18" s="35">
        <f t="shared" si="1"/>
        <v>108583336</v>
      </c>
      <c r="J18" s="36">
        <f t="shared" si="1"/>
        <v>116185044</v>
      </c>
      <c r="K18" s="38">
        <f t="shared" si="1"/>
        <v>124318218</v>
      </c>
    </row>
    <row r="19" spans="1:11" ht="13.5">
      <c r="A19" s="34" t="s">
        <v>29</v>
      </c>
      <c r="B19" s="40">
        <f>+B10-B18</f>
        <v>-20350933</v>
      </c>
      <c r="C19" s="41">
        <f aca="true" t="shared" si="2" ref="C19:K19">+C10-C18</f>
        <v>-40624629</v>
      </c>
      <c r="D19" s="42">
        <f t="shared" si="2"/>
        <v>-54511944</v>
      </c>
      <c r="E19" s="40">
        <f t="shared" si="2"/>
        <v>-6641436</v>
      </c>
      <c r="F19" s="41">
        <f t="shared" si="2"/>
        <v>-7294114</v>
      </c>
      <c r="G19" s="43">
        <f t="shared" si="2"/>
        <v>-7294114</v>
      </c>
      <c r="H19" s="44">
        <f t="shared" si="2"/>
        <v>0</v>
      </c>
      <c r="I19" s="40">
        <f t="shared" si="2"/>
        <v>-377219</v>
      </c>
      <c r="J19" s="41">
        <f t="shared" si="2"/>
        <v>1972513</v>
      </c>
      <c r="K19" s="43">
        <f t="shared" si="2"/>
        <v>7692059</v>
      </c>
    </row>
    <row r="20" spans="1:11" ht="13.5">
      <c r="A20" s="22" t="s">
        <v>30</v>
      </c>
      <c r="B20" s="24">
        <v>13052838</v>
      </c>
      <c r="C20" s="6">
        <v>15855023</v>
      </c>
      <c r="D20" s="23">
        <v>14267027</v>
      </c>
      <c r="E20" s="24">
        <v>0</v>
      </c>
      <c r="F20" s="6">
        <v>20346000</v>
      </c>
      <c r="G20" s="25">
        <v>20346000</v>
      </c>
      <c r="H20" s="26">
        <v>0</v>
      </c>
      <c r="I20" s="24">
        <v>18324000</v>
      </c>
      <c r="J20" s="6">
        <v>13029000</v>
      </c>
      <c r="K20" s="25">
        <v>13321000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9920000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-7298095</v>
      </c>
      <c r="C22" s="52">
        <f aca="true" t="shared" si="3" ref="C22:K22">SUM(C19:C21)</f>
        <v>-24769606</v>
      </c>
      <c r="D22" s="53">
        <f t="shared" si="3"/>
        <v>-40244917</v>
      </c>
      <c r="E22" s="51">
        <f t="shared" si="3"/>
        <v>3278564</v>
      </c>
      <c r="F22" s="52">
        <f t="shared" si="3"/>
        <v>13051886</v>
      </c>
      <c r="G22" s="54">
        <f t="shared" si="3"/>
        <v>13051886</v>
      </c>
      <c r="H22" s="55">
        <f t="shared" si="3"/>
        <v>0</v>
      </c>
      <c r="I22" s="51">
        <f t="shared" si="3"/>
        <v>17946781</v>
      </c>
      <c r="J22" s="52">
        <f t="shared" si="3"/>
        <v>15001513</v>
      </c>
      <c r="K22" s="54">
        <f t="shared" si="3"/>
        <v>21013059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-7298095</v>
      </c>
      <c r="C24" s="41">
        <f aca="true" t="shared" si="4" ref="C24:K24">SUM(C22:C23)</f>
        <v>-24769606</v>
      </c>
      <c r="D24" s="42">
        <f t="shared" si="4"/>
        <v>-40244917</v>
      </c>
      <c r="E24" s="40">
        <f t="shared" si="4"/>
        <v>3278564</v>
      </c>
      <c r="F24" s="41">
        <f t="shared" si="4"/>
        <v>13051886</v>
      </c>
      <c r="G24" s="43">
        <f t="shared" si="4"/>
        <v>13051886</v>
      </c>
      <c r="H24" s="44">
        <f t="shared" si="4"/>
        <v>0</v>
      </c>
      <c r="I24" s="40">
        <f t="shared" si="4"/>
        <v>17946781</v>
      </c>
      <c r="J24" s="41">
        <f t="shared" si="4"/>
        <v>15001513</v>
      </c>
      <c r="K24" s="43">
        <f t="shared" si="4"/>
        <v>21013059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12799625</v>
      </c>
      <c r="C27" s="7">
        <v>2411233</v>
      </c>
      <c r="D27" s="64">
        <v>6282962</v>
      </c>
      <c r="E27" s="65">
        <v>25130783</v>
      </c>
      <c r="F27" s="7">
        <v>10121000</v>
      </c>
      <c r="G27" s="66">
        <v>10121000</v>
      </c>
      <c r="H27" s="67">
        <v>0</v>
      </c>
      <c r="I27" s="65">
        <v>18324000</v>
      </c>
      <c r="J27" s="7">
        <v>13029000</v>
      </c>
      <c r="K27" s="66">
        <v>13321000</v>
      </c>
    </row>
    <row r="28" spans="1:11" ht="13.5">
      <c r="A28" s="68" t="s">
        <v>30</v>
      </c>
      <c r="B28" s="6">
        <v>12729492</v>
      </c>
      <c r="C28" s="6">
        <v>2015610</v>
      </c>
      <c r="D28" s="23">
        <v>6282962</v>
      </c>
      <c r="E28" s="24">
        <v>25130783</v>
      </c>
      <c r="F28" s="6">
        <v>10121000</v>
      </c>
      <c r="G28" s="25">
        <v>10121000</v>
      </c>
      <c r="H28" s="26">
        <v>0</v>
      </c>
      <c r="I28" s="24">
        <v>18324000</v>
      </c>
      <c r="J28" s="6">
        <v>13029000</v>
      </c>
      <c r="K28" s="25">
        <v>13321000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70133</v>
      </c>
      <c r="C31" s="6">
        <v>395623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12799625</v>
      </c>
      <c r="C32" s="7">
        <f aca="true" t="shared" si="5" ref="C32:K32">SUM(C28:C31)</f>
        <v>2411233</v>
      </c>
      <c r="D32" s="64">
        <f t="shared" si="5"/>
        <v>6282962</v>
      </c>
      <c r="E32" s="65">
        <f t="shared" si="5"/>
        <v>25130783</v>
      </c>
      <c r="F32" s="7">
        <f t="shared" si="5"/>
        <v>10121000</v>
      </c>
      <c r="G32" s="66">
        <f t="shared" si="5"/>
        <v>10121000</v>
      </c>
      <c r="H32" s="67">
        <f t="shared" si="5"/>
        <v>0</v>
      </c>
      <c r="I32" s="65">
        <f t="shared" si="5"/>
        <v>18324000</v>
      </c>
      <c r="J32" s="7">
        <f t="shared" si="5"/>
        <v>13029000</v>
      </c>
      <c r="K32" s="66">
        <f t="shared" si="5"/>
        <v>13321000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13946208</v>
      </c>
      <c r="C35" s="6">
        <v>19263606</v>
      </c>
      <c r="D35" s="23">
        <v>11595714</v>
      </c>
      <c r="E35" s="24">
        <v>43059000</v>
      </c>
      <c r="F35" s="6">
        <v>43059000</v>
      </c>
      <c r="G35" s="25">
        <v>43059000</v>
      </c>
      <c r="H35" s="26">
        <v>0</v>
      </c>
      <c r="I35" s="24">
        <v>11157059</v>
      </c>
      <c r="J35" s="6">
        <v>15746025</v>
      </c>
      <c r="K35" s="25">
        <v>27653319</v>
      </c>
    </row>
    <row r="36" spans="1:11" ht="13.5">
      <c r="A36" s="22" t="s">
        <v>39</v>
      </c>
      <c r="B36" s="6">
        <v>468438913</v>
      </c>
      <c r="C36" s="6">
        <v>446622602</v>
      </c>
      <c r="D36" s="23">
        <v>576483936</v>
      </c>
      <c r="E36" s="24">
        <v>433320000</v>
      </c>
      <c r="F36" s="6">
        <v>433320000</v>
      </c>
      <c r="G36" s="25">
        <v>433320000</v>
      </c>
      <c r="H36" s="26">
        <v>0</v>
      </c>
      <c r="I36" s="24">
        <v>426268115</v>
      </c>
      <c r="J36" s="6">
        <v>437286667</v>
      </c>
      <c r="K36" s="25">
        <v>448382920</v>
      </c>
    </row>
    <row r="37" spans="1:11" ht="13.5">
      <c r="A37" s="22" t="s">
        <v>40</v>
      </c>
      <c r="B37" s="6">
        <v>34523585</v>
      </c>
      <c r="C37" s="6">
        <v>54635603</v>
      </c>
      <c r="D37" s="23">
        <v>62527148</v>
      </c>
      <c r="E37" s="24">
        <v>40353000</v>
      </c>
      <c r="F37" s="6">
        <v>40354000</v>
      </c>
      <c r="G37" s="25">
        <v>40354000</v>
      </c>
      <c r="H37" s="26">
        <v>0</v>
      </c>
      <c r="I37" s="24">
        <v>34524500</v>
      </c>
      <c r="J37" s="6">
        <v>31071650</v>
      </c>
      <c r="K37" s="25">
        <v>27965285</v>
      </c>
    </row>
    <row r="38" spans="1:11" ht="13.5">
      <c r="A38" s="22" t="s">
        <v>41</v>
      </c>
      <c r="B38" s="6">
        <v>18404625</v>
      </c>
      <c r="C38" s="6">
        <v>17165418</v>
      </c>
      <c r="D38" s="23">
        <v>19809067</v>
      </c>
      <c r="E38" s="24">
        <v>20743000</v>
      </c>
      <c r="F38" s="6">
        <v>20743000</v>
      </c>
      <c r="G38" s="25">
        <v>20743000</v>
      </c>
      <c r="H38" s="26">
        <v>0</v>
      </c>
      <c r="I38" s="24">
        <v>21172317</v>
      </c>
      <c r="J38" s="6">
        <v>21771575</v>
      </c>
      <c r="K38" s="25">
        <v>22522642</v>
      </c>
    </row>
    <row r="39" spans="1:11" ht="13.5">
      <c r="A39" s="22" t="s">
        <v>42</v>
      </c>
      <c r="B39" s="6">
        <v>429456911</v>
      </c>
      <c r="C39" s="6">
        <v>394085187</v>
      </c>
      <c r="D39" s="23">
        <v>505743435</v>
      </c>
      <c r="E39" s="24">
        <v>415283000</v>
      </c>
      <c r="F39" s="6">
        <v>415282000</v>
      </c>
      <c r="G39" s="25">
        <v>415282000</v>
      </c>
      <c r="H39" s="26">
        <v>0</v>
      </c>
      <c r="I39" s="24">
        <v>381728356</v>
      </c>
      <c r="J39" s="6">
        <v>400189467</v>
      </c>
      <c r="K39" s="25">
        <v>425548312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16925197</v>
      </c>
      <c r="C42" s="6">
        <v>19061848</v>
      </c>
      <c r="D42" s="23">
        <v>-859082</v>
      </c>
      <c r="E42" s="24">
        <v>9446558</v>
      </c>
      <c r="F42" s="6">
        <v>20154978</v>
      </c>
      <c r="G42" s="25">
        <v>20154978</v>
      </c>
      <c r="H42" s="26">
        <v>12138242</v>
      </c>
      <c r="I42" s="24">
        <v>19919000</v>
      </c>
      <c r="J42" s="6">
        <v>19237234</v>
      </c>
      <c r="K42" s="25">
        <v>26071654</v>
      </c>
    </row>
    <row r="43" spans="1:11" ht="13.5">
      <c r="A43" s="22" t="s">
        <v>45</v>
      </c>
      <c r="B43" s="6">
        <v>-12795023</v>
      </c>
      <c r="C43" s="6">
        <v>-16705592</v>
      </c>
      <c r="D43" s="23">
        <v>-4415810</v>
      </c>
      <c r="E43" s="24">
        <v>-9920251</v>
      </c>
      <c r="F43" s="6">
        <v>-20040996</v>
      </c>
      <c r="G43" s="25">
        <v>-20040996</v>
      </c>
      <c r="H43" s="26">
        <v>0</v>
      </c>
      <c r="I43" s="24">
        <v>-17577000</v>
      </c>
      <c r="J43" s="6">
        <v>-12282000</v>
      </c>
      <c r="K43" s="25">
        <v>-12574000</v>
      </c>
    </row>
    <row r="44" spans="1:11" ht="13.5">
      <c r="A44" s="22" t="s">
        <v>46</v>
      </c>
      <c r="B44" s="6">
        <v>-615757</v>
      </c>
      <c r="C44" s="6">
        <v>-421476</v>
      </c>
      <c r="D44" s="23">
        <v>-1885984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2910224</v>
      </c>
      <c r="C45" s="7">
        <v>4845004</v>
      </c>
      <c r="D45" s="64">
        <v>-2315872</v>
      </c>
      <c r="E45" s="65">
        <v>-473691</v>
      </c>
      <c r="F45" s="7">
        <v>113982</v>
      </c>
      <c r="G45" s="66">
        <v>113982</v>
      </c>
      <c r="H45" s="67">
        <v>12284138</v>
      </c>
      <c r="I45" s="65">
        <v>2342000</v>
      </c>
      <c r="J45" s="7">
        <v>9297234</v>
      </c>
      <c r="K45" s="66">
        <v>22794888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2910224</v>
      </c>
      <c r="C48" s="6">
        <v>6348131</v>
      </c>
      <c r="D48" s="23">
        <v>-2315847</v>
      </c>
      <c r="E48" s="24">
        <v>1252000</v>
      </c>
      <c r="F48" s="6">
        <v>1252000</v>
      </c>
      <c r="G48" s="25">
        <v>1252000</v>
      </c>
      <c r="H48" s="26">
        <v>0</v>
      </c>
      <c r="I48" s="24">
        <v>2343874</v>
      </c>
      <c r="J48" s="6">
        <v>9299228</v>
      </c>
      <c r="K48" s="25">
        <v>22797756</v>
      </c>
    </row>
    <row r="49" spans="1:11" ht="13.5">
      <c r="A49" s="22" t="s">
        <v>50</v>
      </c>
      <c r="B49" s="6">
        <f>+B75</f>
        <v>24316246.84368007</v>
      </c>
      <c r="C49" s="6">
        <f aca="true" t="shared" si="6" ref="C49:K49">+C75</f>
        <v>43387427.283557005</v>
      </c>
      <c r="D49" s="23">
        <f t="shared" si="6"/>
        <v>50202244.111636214</v>
      </c>
      <c r="E49" s="24">
        <f t="shared" si="6"/>
        <v>11381936.637067858</v>
      </c>
      <c r="F49" s="6">
        <f t="shared" si="6"/>
        <v>5255562.696940605</v>
      </c>
      <c r="G49" s="25">
        <f t="shared" si="6"/>
        <v>5255562.696940605</v>
      </c>
      <c r="H49" s="26">
        <f t="shared" si="6"/>
        <v>0</v>
      </c>
      <c r="I49" s="24">
        <f t="shared" si="6"/>
        <v>27001898.218375217</v>
      </c>
      <c r="J49" s="6">
        <f t="shared" si="6"/>
        <v>25613410.5661652</v>
      </c>
      <c r="K49" s="25">
        <f t="shared" si="6"/>
        <v>23845273.2580176</v>
      </c>
    </row>
    <row r="50" spans="1:11" ht="13.5">
      <c r="A50" s="34" t="s">
        <v>51</v>
      </c>
      <c r="B50" s="7">
        <f>+B48-B49</f>
        <v>-21406022.84368007</v>
      </c>
      <c r="C50" s="7">
        <f aca="true" t="shared" si="7" ref="C50:K50">+C48-C49</f>
        <v>-37039296.283557005</v>
      </c>
      <c r="D50" s="64">
        <f t="shared" si="7"/>
        <v>-52518091.111636214</v>
      </c>
      <c r="E50" s="65">
        <f t="shared" si="7"/>
        <v>-10129936.637067858</v>
      </c>
      <c r="F50" s="7">
        <f t="shared" si="7"/>
        <v>-4003562.6969406046</v>
      </c>
      <c r="G50" s="66">
        <f t="shared" si="7"/>
        <v>-4003562.6969406046</v>
      </c>
      <c r="H50" s="67">
        <f t="shared" si="7"/>
        <v>0</v>
      </c>
      <c r="I50" s="65">
        <f t="shared" si="7"/>
        <v>-24658024.218375217</v>
      </c>
      <c r="J50" s="7">
        <f t="shared" si="7"/>
        <v>-16314182.566165201</v>
      </c>
      <c r="K50" s="66">
        <f t="shared" si="7"/>
        <v>-1047517.2580175996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465965405</v>
      </c>
      <c r="C53" s="6">
        <v>465341986</v>
      </c>
      <c r="D53" s="23">
        <v>516819493</v>
      </c>
      <c r="E53" s="24">
        <v>433284792</v>
      </c>
      <c r="F53" s="6">
        <v>128230203</v>
      </c>
      <c r="G53" s="25">
        <v>128230203</v>
      </c>
      <c r="H53" s="26">
        <v>408154009</v>
      </c>
      <c r="I53" s="24">
        <v>495105732</v>
      </c>
      <c r="J53" s="6">
        <v>489829056</v>
      </c>
      <c r="K53" s="25">
        <v>490134085</v>
      </c>
    </row>
    <row r="54" spans="1:11" ht="13.5">
      <c r="A54" s="22" t="s">
        <v>105</v>
      </c>
      <c r="B54" s="6">
        <v>16051795</v>
      </c>
      <c r="C54" s="6">
        <v>25036813</v>
      </c>
      <c r="D54" s="23">
        <v>39220000</v>
      </c>
      <c r="E54" s="24">
        <v>13865964</v>
      </c>
      <c r="F54" s="6">
        <v>16083940</v>
      </c>
      <c r="G54" s="25">
        <v>16083940</v>
      </c>
      <c r="H54" s="26">
        <v>0</v>
      </c>
      <c r="I54" s="24">
        <v>15584000</v>
      </c>
      <c r="J54" s="6">
        <v>16675000</v>
      </c>
      <c r="K54" s="25">
        <v>17842000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3015413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-11696503</v>
      </c>
      <c r="G60" s="25">
        <v>-11696503</v>
      </c>
      <c r="H60" s="26">
        <v>0</v>
      </c>
      <c r="I60" s="24">
        <v>12280971</v>
      </c>
      <c r="J60" s="6">
        <v>13107925</v>
      </c>
      <c r="K60" s="25">
        <v>14025480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0.7998553271125717</v>
      </c>
      <c r="C70" s="5">
        <f aca="true" t="shared" si="8" ref="C70:K70">IF(ISERROR(C71/C72),0,(C71/C72))</f>
        <v>0.9893049611904655</v>
      </c>
      <c r="D70" s="5">
        <f t="shared" si="8"/>
        <v>0.7730421587202281</v>
      </c>
      <c r="E70" s="5">
        <f t="shared" si="8"/>
        <v>0.7104988771445313</v>
      </c>
      <c r="F70" s="5">
        <f t="shared" si="8"/>
        <v>0.8718512931386125</v>
      </c>
      <c r="G70" s="5">
        <f t="shared" si="8"/>
        <v>0.8718512931386125</v>
      </c>
      <c r="H70" s="5">
        <f t="shared" si="8"/>
        <v>0</v>
      </c>
      <c r="I70" s="5">
        <f t="shared" si="8"/>
        <v>0.8535622231491545</v>
      </c>
      <c r="J70" s="5">
        <f t="shared" si="8"/>
        <v>0.8466591136396566</v>
      </c>
      <c r="K70" s="5">
        <f t="shared" si="8"/>
        <v>0.848513703144702</v>
      </c>
    </row>
    <row r="71" spans="1:11" ht="12.75" hidden="1">
      <c r="A71" s="1" t="s">
        <v>111</v>
      </c>
      <c r="B71" s="1">
        <f>+B83</f>
        <v>32448035</v>
      </c>
      <c r="C71" s="1">
        <f aca="true" t="shared" si="9" ref="C71:K71">+C83</f>
        <v>41864977</v>
      </c>
      <c r="D71" s="1">
        <f t="shared" si="9"/>
        <v>44571359</v>
      </c>
      <c r="E71" s="1">
        <f t="shared" si="9"/>
        <v>58209244</v>
      </c>
      <c r="F71" s="1">
        <f t="shared" si="9"/>
        <v>56052984</v>
      </c>
      <c r="G71" s="1">
        <f t="shared" si="9"/>
        <v>56052984</v>
      </c>
      <c r="H71" s="1">
        <f t="shared" si="9"/>
        <v>60607208</v>
      </c>
      <c r="I71" s="1">
        <f t="shared" si="9"/>
        <v>63035000</v>
      </c>
      <c r="J71" s="1">
        <f t="shared" si="9"/>
        <v>69997560</v>
      </c>
      <c r="K71" s="1">
        <f t="shared" si="9"/>
        <v>79174694</v>
      </c>
    </row>
    <row r="72" spans="1:11" ht="12.75" hidden="1">
      <c r="A72" s="1" t="s">
        <v>112</v>
      </c>
      <c r="B72" s="1">
        <f>+B77</f>
        <v>40567380</v>
      </c>
      <c r="C72" s="1">
        <f aca="true" t="shared" si="10" ref="C72:K72">+C77</f>
        <v>42317565</v>
      </c>
      <c r="D72" s="1">
        <f t="shared" si="10"/>
        <v>57657087</v>
      </c>
      <c r="E72" s="1">
        <f t="shared" si="10"/>
        <v>81927285</v>
      </c>
      <c r="F72" s="1">
        <f t="shared" si="10"/>
        <v>64291909</v>
      </c>
      <c r="G72" s="1">
        <f t="shared" si="10"/>
        <v>64291909</v>
      </c>
      <c r="H72" s="1">
        <f t="shared" si="10"/>
        <v>0</v>
      </c>
      <c r="I72" s="1">
        <f t="shared" si="10"/>
        <v>73849332</v>
      </c>
      <c r="J72" s="1">
        <f t="shared" si="10"/>
        <v>82675021</v>
      </c>
      <c r="K72" s="1">
        <f t="shared" si="10"/>
        <v>93309859</v>
      </c>
    </row>
    <row r="73" spans="1:11" ht="12.75" hidden="1">
      <c r="A73" s="1" t="s">
        <v>113</v>
      </c>
      <c r="B73" s="1">
        <f>+B74</f>
        <v>-4756043</v>
      </c>
      <c r="C73" s="1">
        <f aca="true" t="shared" si="11" ref="C73:K73">+(C78+C80+C81+C82)-(B78+B80+B81+B82)</f>
        <v>-930412</v>
      </c>
      <c r="D73" s="1">
        <f t="shared" si="11"/>
        <v>1512206</v>
      </c>
      <c r="E73" s="1">
        <f t="shared" si="11"/>
        <v>26908610</v>
      </c>
      <c r="F73" s="1">
        <f>+(F78+F80+F81+F82)-(D78+D80+D81+D82)</f>
        <v>26908610</v>
      </c>
      <c r="G73" s="1">
        <f>+(G78+G80+G81+G82)-(D78+D80+D81+D82)</f>
        <v>26908610</v>
      </c>
      <c r="H73" s="1">
        <f>+(H78+H80+H81+H82)-(D78+D80+D81+D82)</f>
        <v>-11063390</v>
      </c>
      <c r="I73" s="1">
        <f>+(I78+I80+I81+I82)-(E78+E80+E81+E82)</f>
        <v>-29158815</v>
      </c>
      <c r="J73" s="1">
        <f t="shared" si="11"/>
        <v>-2366388</v>
      </c>
      <c r="K73" s="1">
        <f t="shared" si="11"/>
        <v>-1591234</v>
      </c>
    </row>
    <row r="74" spans="1:11" ht="12.75" hidden="1">
      <c r="A74" s="1" t="s">
        <v>114</v>
      </c>
      <c r="B74" s="1">
        <f>+TREND(C74:E74)</f>
        <v>-4756043</v>
      </c>
      <c r="C74" s="1">
        <f>+C73</f>
        <v>-930412</v>
      </c>
      <c r="D74" s="1">
        <f aca="true" t="shared" si="12" ref="D74:K74">+D73</f>
        <v>1512206</v>
      </c>
      <c r="E74" s="1">
        <f t="shared" si="12"/>
        <v>26908610</v>
      </c>
      <c r="F74" s="1">
        <f t="shared" si="12"/>
        <v>26908610</v>
      </c>
      <c r="G74" s="1">
        <f t="shared" si="12"/>
        <v>26908610</v>
      </c>
      <c r="H74" s="1">
        <f t="shared" si="12"/>
        <v>-11063390</v>
      </c>
      <c r="I74" s="1">
        <f t="shared" si="12"/>
        <v>-29158815</v>
      </c>
      <c r="J74" s="1">
        <f t="shared" si="12"/>
        <v>-2366388</v>
      </c>
      <c r="K74" s="1">
        <f t="shared" si="12"/>
        <v>-1591234</v>
      </c>
    </row>
    <row r="75" spans="1:11" ht="12.75" hidden="1">
      <c r="A75" s="1" t="s">
        <v>115</v>
      </c>
      <c r="B75" s="1">
        <f>+B84-(((B80+B81+B78)*B70)-B79)</f>
        <v>24316246.84368007</v>
      </c>
      <c r="C75" s="1">
        <f aca="true" t="shared" si="13" ref="C75:K75">+C84-(((C80+C81+C78)*C70)-C79)</f>
        <v>43387427.283557005</v>
      </c>
      <c r="D75" s="1">
        <f t="shared" si="13"/>
        <v>50202244.111636214</v>
      </c>
      <c r="E75" s="1">
        <f t="shared" si="13"/>
        <v>11381936.637067858</v>
      </c>
      <c r="F75" s="1">
        <f t="shared" si="13"/>
        <v>5255562.696940605</v>
      </c>
      <c r="G75" s="1">
        <f t="shared" si="13"/>
        <v>5255562.696940605</v>
      </c>
      <c r="H75" s="1">
        <f t="shared" si="13"/>
        <v>0</v>
      </c>
      <c r="I75" s="1">
        <f t="shared" si="13"/>
        <v>27001898.218375217</v>
      </c>
      <c r="J75" s="1">
        <f t="shared" si="13"/>
        <v>25613410.5661652</v>
      </c>
      <c r="K75" s="1">
        <f t="shared" si="13"/>
        <v>23845273.2580176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40567380</v>
      </c>
      <c r="C77" s="3">
        <v>42317565</v>
      </c>
      <c r="D77" s="3">
        <v>57657087</v>
      </c>
      <c r="E77" s="3">
        <v>81927285</v>
      </c>
      <c r="F77" s="3">
        <v>64291909</v>
      </c>
      <c r="G77" s="3">
        <v>64291909</v>
      </c>
      <c r="H77" s="3">
        <v>0</v>
      </c>
      <c r="I77" s="3">
        <v>73849332</v>
      </c>
      <c r="J77" s="3">
        <v>82675021</v>
      </c>
      <c r="K77" s="3">
        <v>93309859</v>
      </c>
    </row>
    <row r="78" spans="1:11" ht="12.75" hidden="1">
      <c r="A78" s="2" t="s">
        <v>65</v>
      </c>
      <c r="B78" s="3">
        <v>21107</v>
      </c>
      <c r="C78" s="3">
        <v>0</v>
      </c>
      <c r="D78" s="3">
        <v>0</v>
      </c>
      <c r="E78" s="3">
        <v>35000</v>
      </c>
      <c r="F78" s="3">
        <v>35000</v>
      </c>
      <c r="G78" s="3">
        <v>35000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32698022</v>
      </c>
      <c r="C79" s="3">
        <v>52836461</v>
      </c>
      <c r="D79" s="3">
        <v>58754711</v>
      </c>
      <c r="E79" s="3">
        <v>38361000</v>
      </c>
      <c r="F79" s="3">
        <v>38361500</v>
      </c>
      <c r="G79" s="3">
        <v>38361500</v>
      </c>
      <c r="H79" s="3">
        <v>0</v>
      </c>
      <c r="I79" s="3">
        <v>34524500</v>
      </c>
      <c r="J79" s="3">
        <v>31071650</v>
      </c>
      <c r="K79" s="3">
        <v>27965285</v>
      </c>
    </row>
    <row r="80" spans="1:11" ht="12.75" hidden="1">
      <c r="A80" s="2" t="s">
        <v>67</v>
      </c>
      <c r="B80" s="3">
        <v>5890400</v>
      </c>
      <c r="C80" s="3">
        <v>8829395</v>
      </c>
      <c r="D80" s="3">
        <v>10246546</v>
      </c>
      <c r="E80" s="3">
        <v>33912000</v>
      </c>
      <c r="F80" s="3">
        <v>33912000</v>
      </c>
      <c r="G80" s="3">
        <v>33912000</v>
      </c>
      <c r="H80" s="3">
        <v>0</v>
      </c>
      <c r="I80" s="3">
        <v>6800684</v>
      </c>
      <c r="J80" s="3">
        <v>5440547</v>
      </c>
      <c r="K80" s="3">
        <v>4352438</v>
      </c>
    </row>
    <row r="81" spans="1:11" ht="12.75" hidden="1">
      <c r="A81" s="2" t="s">
        <v>68</v>
      </c>
      <c r="B81" s="3">
        <v>4567607</v>
      </c>
      <c r="C81" s="3">
        <v>721789</v>
      </c>
      <c r="D81" s="3">
        <v>816844</v>
      </c>
      <c r="E81" s="3">
        <v>4025000</v>
      </c>
      <c r="F81" s="3">
        <v>4025000</v>
      </c>
      <c r="G81" s="3">
        <v>4025000</v>
      </c>
      <c r="H81" s="3">
        <v>0</v>
      </c>
      <c r="I81" s="3">
        <v>2012501</v>
      </c>
      <c r="J81" s="3">
        <v>1006250</v>
      </c>
      <c r="K81" s="3">
        <v>503125</v>
      </c>
    </row>
    <row r="82" spans="1:11" ht="12.75" hidden="1">
      <c r="A82" s="2" t="s">
        <v>69</v>
      </c>
      <c r="B82" s="3">
        <v>2482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32448035</v>
      </c>
      <c r="C83" s="3">
        <v>41864977</v>
      </c>
      <c r="D83" s="3">
        <v>44571359</v>
      </c>
      <c r="E83" s="3">
        <v>58209244</v>
      </c>
      <c r="F83" s="3">
        <v>56052984</v>
      </c>
      <c r="G83" s="3">
        <v>56052984</v>
      </c>
      <c r="H83" s="3">
        <v>60607208</v>
      </c>
      <c r="I83" s="3">
        <v>63035000</v>
      </c>
      <c r="J83" s="3">
        <v>69997560</v>
      </c>
      <c r="K83" s="3">
        <v>79174694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10426038</v>
      </c>
      <c r="C5" s="6">
        <v>10418008</v>
      </c>
      <c r="D5" s="23">
        <v>24966992</v>
      </c>
      <c r="E5" s="24">
        <v>13053507</v>
      </c>
      <c r="F5" s="6">
        <v>29848447</v>
      </c>
      <c r="G5" s="25">
        <v>29848447</v>
      </c>
      <c r="H5" s="26">
        <v>0</v>
      </c>
      <c r="I5" s="24">
        <v>26622632</v>
      </c>
      <c r="J5" s="6">
        <v>28086876</v>
      </c>
      <c r="K5" s="25">
        <v>29631655</v>
      </c>
    </row>
    <row r="6" spans="1:11" ht="13.5">
      <c r="A6" s="22" t="s">
        <v>18</v>
      </c>
      <c r="B6" s="6">
        <v>20550869</v>
      </c>
      <c r="C6" s="6">
        <v>30944892</v>
      </c>
      <c r="D6" s="23">
        <v>17597140</v>
      </c>
      <c r="E6" s="24">
        <v>25742691</v>
      </c>
      <c r="F6" s="6">
        <v>18381674</v>
      </c>
      <c r="G6" s="25">
        <v>18381674</v>
      </c>
      <c r="H6" s="26">
        <v>0</v>
      </c>
      <c r="I6" s="24">
        <v>20368163</v>
      </c>
      <c r="J6" s="6">
        <v>22519901</v>
      </c>
      <c r="K6" s="25">
        <v>25071478</v>
      </c>
    </row>
    <row r="7" spans="1:11" ht="13.5">
      <c r="A7" s="22" t="s">
        <v>19</v>
      </c>
      <c r="B7" s="6">
        <v>1155435</v>
      </c>
      <c r="C7" s="6">
        <v>2706138</v>
      </c>
      <c r="D7" s="23">
        <v>2042096</v>
      </c>
      <c r="E7" s="24">
        <v>0</v>
      </c>
      <c r="F7" s="6">
        <v>847424</v>
      </c>
      <c r="G7" s="25">
        <v>847424</v>
      </c>
      <c r="H7" s="26">
        <v>0</v>
      </c>
      <c r="I7" s="24">
        <v>1000000</v>
      </c>
      <c r="J7" s="6">
        <v>1055000</v>
      </c>
      <c r="K7" s="25">
        <v>1113025</v>
      </c>
    </row>
    <row r="8" spans="1:11" ht="13.5">
      <c r="A8" s="22" t="s">
        <v>20</v>
      </c>
      <c r="B8" s="6">
        <v>96758000</v>
      </c>
      <c r="C8" s="6">
        <v>115279090</v>
      </c>
      <c r="D8" s="23">
        <v>114115044</v>
      </c>
      <c r="E8" s="24">
        <v>129439000</v>
      </c>
      <c r="F8" s="6">
        <v>128689000</v>
      </c>
      <c r="G8" s="25">
        <v>128689000</v>
      </c>
      <c r="H8" s="26">
        <v>0</v>
      </c>
      <c r="I8" s="24">
        <v>133787000</v>
      </c>
      <c r="J8" s="6">
        <v>144083000</v>
      </c>
      <c r="K8" s="25">
        <v>154410000</v>
      </c>
    </row>
    <row r="9" spans="1:11" ht="13.5">
      <c r="A9" s="22" t="s">
        <v>21</v>
      </c>
      <c r="B9" s="6">
        <v>7117216</v>
      </c>
      <c r="C9" s="6">
        <v>10388158</v>
      </c>
      <c r="D9" s="23">
        <v>12820770</v>
      </c>
      <c r="E9" s="24">
        <v>865800</v>
      </c>
      <c r="F9" s="6">
        <v>8549258</v>
      </c>
      <c r="G9" s="25">
        <v>8549258</v>
      </c>
      <c r="H9" s="26">
        <v>0</v>
      </c>
      <c r="I9" s="24">
        <v>2524701</v>
      </c>
      <c r="J9" s="6">
        <v>2663215</v>
      </c>
      <c r="K9" s="25">
        <v>2809329</v>
      </c>
    </row>
    <row r="10" spans="1:11" ht="25.5">
      <c r="A10" s="27" t="s">
        <v>104</v>
      </c>
      <c r="B10" s="28">
        <f>SUM(B5:B9)</f>
        <v>136007558</v>
      </c>
      <c r="C10" s="29">
        <f aca="true" t="shared" si="0" ref="C10:K10">SUM(C5:C9)</f>
        <v>169736286</v>
      </c>
      <c r="D10" s="30">
        <f t="shared" si="0"/>
        <v>171542042</v>
      </c>
      <c r="E10" s="28">
        <f t="shared" si="0"/>
        <v>169100998</v>
      </c>
      <c r="F10" s="29">
        <f t="shared" si="0"/>
        <v>186315803</v>
      </c>
      <c r="G10" s="31">
        <f t="shared" si="0"/>
        <v>186315803</v>
      </c>
      <c r="H10" s="32">
        <f t="shared" si="0"/>
        <v>0</v>
      </c>
      <c r="I10" s="28">
        <f t="shared" si="0"/>
        <v>184302496</v>
      </c>
      <c r="J10" s="29">
        <f t="shared" si="0"/>
        <v>198407992</v>
      </c>
      <c r="K10" s="31">
        <f t="shared" si="0"/>
        <v>213035487</v>
      </c>
    </row>
    <row r="11" spans="1:11" ht="13.5">
      <c r="A11" s="22" t="s">
        <v>22</v>
      </c>
      <c r="B11" s="6">
        <v>47446687</v>
      </c>
      <c r="C11" s="6">
        <v>59323106</v>
      </c>
      <c r="D11" s="23">
        <v>65440283</v>
      </c>
      <c r="E11" s="24">
        <v>55287616</v>
      </c>
      <c r="F11" s="6">
        <v>59182568</v>
      </c>
      <c r="G11" s="25">
        <v>59182568</v>
      </c>
      <c r="H11" s="26">
        <v>0</v>
      </c>
      <c r="I11" s="24">
        <v>67354198</v>
      </c>
      <c r="J11" s="6">
        <v>72100374</v>
      </c>
      <c r="K11" s="25">
        <v>76968078</v>
      </c>
    </row>
    <row r="12" spans="1:11" ht="13.5">
      <c r="A12" s="22" t="s">
        <v>23</v>
      </c>
      <c r="B12" s="6">
        <v>8531355</v>
      </c>
      <c r="C12" s="6">
        <v>8692472</v>
      </c>
      <c r="D12" s="23">
        <v>9253137</v>
      </c>
      <c r="E12" s="24">
        <v>10423014</v>
      </c>
      <c r="F12" s="6">
        <v>10423014</v>
      </c>
      <c r="G12" s="25">
        <v>10423014</v>
      </c>
      <c r="H12" s="26">
        <v>0</v>
      </c>
      <c r="I12" s="24">
        <v>11103668</v>
      </c>
      <c r="J12" s="6">
        <v>11914235</v>
      </c>
      <c r="K12" s="25">
        <v>12783974</v>
      </c>
    </row>
    <row r="13" spans="1:11" ht="13.5">
      <c r="A13" s="22" t="s">
        <v>105</v>
      </c>
      <c r="B13" s="6">
        <v>26490835</v>
      </c>
      <c r="C13" s="6">
        <v>57117989</v>
      </c>
      <c r="D13" s="23">
        <v>15271276</v>
      </c>
      <c r="E13" s="24">
        <v>10000000</v>
      </c>
      <c r="F13" s="6">
        <v>10000000</v>
      </c>
      <c r="G13" s="25">
        <v>10000000</v>
      </c>
      <c r="H13" s="26">
        <v>0</v>
      </c>
      <c r="I13" s="24">
        <v>13001416</v>
      </c>
      <c r="J13" s="6">
        <v>17748299</v>
      </c>
      <c r="K13" s="25">
        <v>20876851</v>
      </c>
    </row>
    <row r="14" spans="1:11" ht="13.5">
      <c r="A14" s="22" t="s">
        <v>24</v>
      </c>
      <c r="B14" s="6">
        <v>202490</v>
      </c>
      <c r="C14" s="6">
        <v>3663842</v>
      </c>
      <c r="D14" s="23">
        <v>3057438</v>
      </c>
      <c r="E14" s="24">
        <v>784402</v>
      </c>
      <c r="F14" s="6">
        <v>655983</v>
      </c>
      <c r="G14" s="25">
        <v>655983</v>
      </c>
      <c r="H14" s="26">
        <v>0</v>
      </c>
      <c r="I14" s="24">
        <v>269164</v>
      </c>
      <c r="J14" s="6">
        <v>283968</v>
      </c>
      <c r="K14" s="25">
        <v>299586</v>
      </c>
    </row>
    <row r="15" spans="1:11" ht="13.5">
      <c r="A15" s="22" t="s">
        <v>25</v>
      </c>
      <c r="B15" s="6">
        <v>11103962</v>
      </c>
      <c r="C15" s="6">
        <v>10095492</v>
      </c>
      <c r="D15" s="23">
        <v>11017753</v>
      </c>
      <c r="E15" s="24">
        <v>12339502</v>
      </c>
      <c r="F15" s="6">
        <v>13339501</v>
      </c>
      <c r="G15" s="25">
        <v>13339501</v>
      </c>
      <c r="H15" s="26">
        <v>0</v>
      </c>
      <c r="I15" s="24">
        <v>13716316</v>
      </c>
      <c r="J15" s="6">
        <v>14470714</v>
      </c>
      <c r="K15" s="25">
        <v>15266603</v>
      </c>
    </row>
    <row r="16" spans="1:11" ht="13.5">
      <c r="A16" s="33" t="s">
        <v>26</v>
      </c>
      <c r="B16" s="6">
        <v>18379122</v>
      </c>
      <c r="C16" s="6">
        <v>60603698</v>
      </c>
      <c r="D16" s="23">
        <v>25224516</v>
      </c>
      <c r="E16" s="24">
        <v>5142561</v>
      </c>
      <c r="F16" s="6">
        <v>4042561</v>
      </c>
      <c r="G16" s="25">
        <v>4042561</v>
      </c>
      <c r="H16" s="26">
        <v>0</v>
      </c>
      <c r="I16" s="24">
        <v>4214956</v>
      </c>
      <c r="J16" s="6">
        <v>4446779</v>
      </c>
      <c r="K16" s="25">
        <v>4691352</v>
      </c>
    </row>
    <row r="17" spans="1:11" ht="13.5">
      <c r="A17" s="22" t="s">
        <v>27</v>
      </c>
      <c r="B17" s="6">
        <v>-10916825</v>
      </c>
      <c r="C17" s="6">
        <v>46779238</v>
      </c>
      <c r="D17" s="23">
        <v>67853745</v>
      </c>
      <c r="E17" s="24">
        <v>63661504</v>
      </c>
      <c r="F17" s="6">
        <v>77066354</v>
      </c>
      <c r="G17" s="25">
        <v>77066354</v>
      </c>
      <c r="H17" s="26">
        <v>0</v>
      </c>
      <c r="I17" s="24">
        <v>68777974</v>
      </c>
      <c r="J17" s="6">
        <v>72626310</v>
      </c>
      <c r="K17" s="25">
        <v>76639564</v>
      </c>
    </row>
    <row r="18" spans="1:11" ht="13.5">
      <c r="A18" s="34" t="s">
        <v>28</v>
      </c>
      <c r="B18" s="35">
        <f>SUM(B11:B17)</f>
        <v>101237626</v>
      </c>
      <c r="C18" s="36">
        <f aca="true" t="shared" si="1" ref="C18:K18">SUM(C11:C17)</f>
        <v>246275837</v>
      </c>
      <c r="D18" s="37">
        <f t="shared" si="1"/>
        <v>197118148</v>
      </c>
      <c r="E18" s="35">
        <f t="shared" si="1"/>
        <v>157638599</v>
      </c>
      <c r="F18" s="36">
        <f t="shared" si="1"/>
        <v>174709981</v>
      </c>
      <c r="G18" s="38">
        <f t="shared" si="1"/>
        <v>174709981</v>
      </c>
      <c r="H18" s="39">
        <f t="shared" si="1"/>
        <v>0</v>
      </c>
      <c r="I18" s="35">
        <f t="shared" si="1"/>
        <v>178437692</v>
      </c>
      <c r="J18" s="36">
        <f t="shared" si="1"/>
        <v>193590679</v>
      </c>
      <c r="K18" s="38">
        <f t="shared" si="1"/>
        <v>207526008</v>
      </c>
    </row>
    <row r="19" spans="1:11" ht="13.5">
      <c r="A19" s="34" t="s">
        <v>29</v>
      </c>
      <c r="B19" s="40">
        <f>+B10-B18</f>
        <v>34769932</v>
      </c>
      <c r="C19" s="41">
        <f aca="true" t="shared" si="2" ref="C19:K19">+C10-C18</f>
        <v>-76539551</v>
      </c>
      <c r="D19" s="42">
        <f t="shared" si="2"/>
        <v>-25576106</v>
      </c>
      <c r="E19" s="40">
        <f t="shared" si="2"/>
        <v>11462399</v>
      </c>
      <c r="F19" s="41">
        <f t="shared" si="2"/>
        <v>11605822</v>
      </c>
      <c r="G19" s="43">
        <f t="shared" si="2"/>
        <v>11605822</v>
      </c>
      <c r="H19" s="44">
        <f t="shared" si="2"/>
        <v>0</v>
      </c>
      <c r="I19" s="40">
        <f t="shared" si="2"/>
        <v>5864804</v>
      </c>
      <c r="J19" s="41">
        <f t="shared" si="2"/>
        <v>4817313</v>
      </c>
      <c r="K19" s="43">
        <f t="shared" si="2"/>
        <v>5509479</v>
      </c>
    </row>
    <row r="20" spans="1:11" ht="13.5">
      <c r="A20" s="22" t="s">
        <v>30</v>
      </c>
      <c r="B20" s="24">
        <v>164730943</v>
      </c>
      <c r="C20" s="6">
        <v>186468764</v>
      </c>
      <c r="D20" s="23">
        <v>166157048</v>
      </c>
      <c r="E20" s="24">
        <v>103007000</v>
      </c>
      <c r="F20" s="6">
        <v>103007256</v>
      </c>
      <c r="G20" s="25">
        <v>103007256</v>
      </c>
      <c r="H20" s="26">
        <v>0</v>
      </c>
      <c r="I20" s="24">
        <v>116324000</v>
      </c>
      <c r="J20" s="6">
        <v>110025000</v>
      </c>
      <c r="K20" s="25">
        <v>168846000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199500875</v>
      </c>
      <c r="C22" s="52">
        <f aca="true" t="shared" si="3" ref="C22:K22">SUM(C19:C21)</f>
        <v>109929213</v>
      </c>
      <c r="D22" s="53">
        <f t="shared" si="3"/>
        <v>140580942</v>
      </c>
      <c r="E22" s="51">
        <f t="shared" si="3"/>
        <v>114469399</v>
      </c>
      <c r="F22" s="52">
        <f t="shared" si="3"/>
        <v>114613078</v>
      </c>
      <c r="G22" s="54">
        <f t="shared" si="3"/>
        <v>114613078</v>
      </c>
      <c r="H22" s="55">
        <f t="shared" si="3"/>
        <v>0</v>
      </c>
      <c r="I22" s="51">
        <f t="shared" si="3"/>
        <v>122188804</v>
      </c>
      <c r="J22" s="52">
        <f t="shared" si="3"/>
        <v>114842313</v>
      </c>
      <c r="K22" s="54">
        <f t="shared" si="3"/>
        <v>174355479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199500875</v>
      </c>
      <c r="C24" s="41">
        <f aca="true" t="shared" si="4" ref="C24:K24">SUM(C22:C23)</f>
        <v>109929213</v>
      </c>
      <c r="D24" s="42">
        <f t="shared" si="4"/>
        <v>140580942</v>
      </c>
      <c r="E24" s="40">
        <f t="shared" si="4"/>
        <v>114469399</v>
      </c>
      <c r="F24" s="41">
        <f t="shared" si="4"/>
        <v>114613078</v>
      </c>
      <c r="G24" s="43">
        <f t="shared" si="4"/>
        <v>114613078</v>
      </c>
      <c r="H24" s="44">
        <f t="shared" si="4"/>
        <v>0</v>
      </c>
      <c r="I24" s="40">
        <f t="shared" si="4"/>
        <v>122188804</v>
      </c>
      <c r="J24" s="41">
        <f t="shared" si="4"/>
        <v>114842313</v>
      </c>
      <c r="K24" s="43">
        <f t="shared" si="4"/>
        <v>174355479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181771725</v>
      </c>
      <c r="C27" s="7">
        <v>483034606</v>
      </c>
      <c r="D27" s="64">
        <v>107186996</v>
      </c>
      <c r="E27" s="65">
        <v>114264001</v>
      </c>
      <c r="F27" s="7">
        <v>114390174</v>
      </c>
      <c r="G27" s="66">
        <v>114390174</v>
      </c>
      <c r="H27" s="67">
        <v>0</v>
      </c>
      <c r="I27" s="65">
        <v>120534558</v>
      </c>
      <c r="J27" s="7">
        <v>112910217</v>
      </c>
      <c r="K27" s="66">
        <v>172182315</v>
      </c>
    </row>
    <row r="28" spans="1:11" ht="13.5">
      <c r="A28" s="68" t="s">
        <v>30</v>
      </c>
      <c r="B28" s="6">
        <v>146044129</v>
      </c>
      <c r="C28" s="6">
        <v>209515509</v>
      </c>
      <c r="D28" s="23">
        <v>94748169</v>
      </c>
      <c r="E28" s="24">
        <v>103492000</v>
      </c>
      <c r="F28" s="6">
        <v>103492000</v>
      </c>
      <c r="G28" s="25">
        <v>103492000</v>
      </c>
      <c r="H28" s="26">
        <v>0</v>
      </c>
      <c r="I28" s="24">
        <v>113877558</v>
      </c>
      <c r="J28" s="6">
        <v>107916477</v>
      </c>
      <c r="K28" s="25">
        <v>166932711</v>
      </c>
    </row>
    <row r="29" spans="1:11" ht="13.5">
      <c r="A29" s="22" t="s">
        <v>109</v>
      </c>
      <c r="B29" s="6">
        <v>26712336</v>
      </c>
      <c r="C29" s="6">
        <v>52192325</v>
      </c>
      <c r="D29" s="23">
        <v>10421975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9015260</v>
      </c>
      <c r="C31" s="6">
        <v>221326772</v>
      </c>
      <c r="D31" s="23">
        <v>2016852</v>
      </c>
      <c r="E31" s="24">
        <v>10772001</v>
      </c>
      <c r="F31" s="6">
        <v>10898173</v>
      </c>
      <c r="G31" s="25">
        <v>10898173</v>
      </c>
      <c r="H31" s="26">
        <v>0</v>
      </c>
      <c r="I31" s="24">
        <v>6657000</v>
      </c>
      <c r="J31" s="6">
        <v>4993740</v>
      </c>
      <c r="K31" s="25">
        <v>5249604</v>
      </c>
    </row>
    <row r="32" spans="1:11" ht="13.5">
      <c r="A32" s="34" t="s">
        <v>36</v>
      </c>
      <c r="B32" s="7">
        <f>SUM(B28:B31)</f>
        <v>181771725</v>
      </c>
      <c r="C32" s="7">
        <f aca="true" t="shared" si="5" ref="C32:K32">SUM(C28:C31)</f>
        <v>483034606</v>
      </c>
      <c r="D32" s="64">
        <f t="shared" si="5"/>
        <v>107186996</v>
      </c>
      <c r="E32" s="65">
        <f t="shared" si="5"/>
        <v>114264001</v>
      </c>
      <c r="F32" s="7">
        <f t="shared" si="5"/>
        <v>114390173</v>
      </c>
      <c r="G32" s="66">
        <f t="shared" si="5"/>
        <v>114390173</v>
      </c>
      <c r="H32" s="67">
        <f t="shared" si="5"/>
        <v>0</v>
      </c>
      <c r="I32" s="65">
        <f t="shared" si="5"/>
        <v>120534558</v>
      </c>
      <c r="J32" s="7">
        <f t="shared" si="5"/>
        <v>112910217</v>
      </c>
      <c r="K32" s="66">
        <f t="shared" si="5"/>
        <v>172182315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65452948</v>
      </c>
      <c r="C35" s="6">
        <v>39744709</v>
      </c>
      <c r="D35" s="23">
        <v>83495310</v>
      </c>
      <c r="E35" s="24">
        <v>9359445</v>
      </c>
      <c r="F35" s="6">
        <v>91770771</v>
      </c>
      <c r="G35" s="25">
        <v>91770771</v>
      </c>
      <c r="H35" s="26">
        <v>210468218</v>
      </c>
      <c r="I35" s="24">
        <v>98939783</v>
      </c>
      <c r="J35" s="6">
        <v>112959602</v>
      </c>
      <c r="K35" s="25">
        <v>126132939</v>
      </c>
    </row>
    <row r="36" spans="1:11" ht="13.5">
      <c r="A36" s="22" t="s">
        <v>39</v>
      </c>
      <c r="B36" s="6">
        <v>1619757360</v>
      </c>
      <c r="C36" s="6">
        <v>1665810188</v>
      </c>
      <c r="D36" s="23">
        <v>1804139702</v>
      </c>
      <c r="E36" s="24">
        <v>1644189398</v>
      </c>
      <c r="F36" s="6">
        <v>1803646606</v>
      </c>
      <c r="G36" s="25">
        <v>1803646606</v>
      </c>
      <c r="H36" s="26">
        <v>23093629</v>
      </c>
      <c r="I36" s="24">
        <v>1925204643</v>
      </c>
      <c r="J36" s="6">
        <v>2039159575</v>
      </c>
      <c r="K36" s="25">
        <v>2212462855</v>
      </c>
    </row>
    <row r="37" spans="1:11" ht="13.5">
      <c r="A37" s="22" t="s">
        <v>40</v>
      </c>
      <c r="B37" s="6">
        <v>57177734</v>
      </c>
      <c r="C37" s="6">
        <v>62249886</v>
      </c>
      <c r="D37" s="23">
        <v>104175181</v>
      </c>
      <c r="E37" s="24">
        <v>14524621</v>
      </c>
      <c r="F37" s="6">
        <v>655983</v>
      </c>
      <c r="G37" s="25">
        <v>655983</v>
      </c>
      <c r="H37" s="26">
        <v>33729584</v>
      </c>
      <c r="I37" s="24">
        <v>194978</v>
      </c>
      <c r="J37" s="6">
        <v>194978</v>
      </c>
      <c r="K37" s="25">
        <v>194978</v>
      </c>
    </row>
    <row r="38" spans="1:11" ht="13.5">
      <c r="A38" s="22" t="s">
        <v>41</v>
      </c>
      <c r="B38" s="6">
        <v>4414504</v>
      </c>
      <c r="C38" s="6">
        <v>19811717</v>
      </c>
      <c r="D38" s="23">
        <v>6658887</v>
      </c>
      <c r="E38" s="24">
        <v>3834209</v>
      </c>
      <c r="F38" s="6">
        <v>1608969</v>
      </c>
      <c r="G38" s="25">
        <v>1608969</v>
      </c>
      <c r="H38" s="26">
        <v>1235255</v>
      </c>
      <c r="I38" s="24">
        <v>1040276</v>
      </c>
      <c r="J38" s="6">
        <v>845298</v>
      </c>
      <c r="K38" s="25">
        <v>650320</v>
      </c>
    </row>
    <row r="39" spans="1:11" ht="13.5">
      <c r="A39" s="22" t="s">
        <v>42</v>
      </c>
      <c r="B39" s="6">
        <v>1623618070</v>
      </c>
      <c r="C39" s="6">
        <v>1623493294</v>
      </c>
      <c r="D39" s="23">
        <v>1776800944</v>
      </c>
      <c r="E39" s="24">
        <v>1635190013</v>
      </c>
      <c r="F39" s="6">
        <v>1893152425</v>
      </c>
      <c r="G39" s="25">
        <v>1893152425</v>
      </c>
      <c r="H39" s="26">
        <v>198597008</v>
      </c>
      <c r="I39" s="24">
        <v>2022909172</v>
      </c>
      <c r="J39" s="6">
        <v>2151078901</v>
      </c>
      <c r="K39" s="25">
        <v>2337750496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200230299</v>
      </c>
      <c r="C42" s="6">
        <v>142335642</v>
      </c>
      <c r="D42" s="23">
        <v>130176350</v>
      </c>
      <c r="E42" s="24">
        <v>125415733</v>
      </c>
      <c r="F42" s="6">
        <v>140921562</v>
      </c>
      <c r="G42" s="25">
        <v>140921562</v>
      </c>
      <c r="H42" s="26">
        <v>75577168</v>
      </c>
      <c r="I42" s="24">
        <v>138827281</v>
      </c>
      <c r="J42" s="6">
        <v>135933320</v>
      </c>
      <c r="K42" s="25">
        <v>206596878</v>
      </c>
    </row>
    <row r="43" spans="1:11" ht="13.5">
      <c r="A43" s="22" t="s">
        <v>45</v>
      </c>
      <c r="B43" s="6">
        <v>-161717600</v>
      </c>
      <c r="C43" s="6">
        <v>-126763559</v>
      </c>
      <c r="D43" s="23">
        <v>-134564744</v>
      </c>
      <c r="E43" s="24">
        <v>-114264000</v>
      </c>
      <c r="F43" s="6">
        <v>-114613072</v>
      </c>
      <c r="G43" s="25">
        <v>-114613072</v>
      </c>
      <c r="H43" s="26">
        <v>-74258154</v>
      </c>
      <c r="I43" s="24">
        <v>-120534556</v>
      </c>
      <c r="J43" s="6">
        <v>-112910218</v>
      </c>
      <c r="K43" s="25">
        <v>-172182319</v>
      </c>
    </row>
    <row r="44" spans="1:11" ht="13.5">
      <c r="A44" s="22" t="s">
        <v>46</v>
      </c>
      <c r="B44" s="6">
        <v>-638182</v>
      </c>
      <c r="C44" s="6">
        <v>-15342057</v>
      </c>
      <c r="D44" s="23">
        <v>-17097072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22658626</v>
      </c>
      <c r="C45" s="7">
        <v>17002592</v>
      </c>
      <c r="D45" s="64">
        <v>-26713738</v>
      </c>
      <c r="E45" s="65">
        <v>23529134</v>
      </c>
      <c r="F45" s="7">
        <v>-404810</v>
      </c>
      <c r="G45" s="66">
        <v>-404810</v>
      </c>
      <c r="H45" s="67">
        <v>2392838</v>
      </c>
      <c r="I45" s="65">
        <v>20632871</v>
      </c>
      <c r="J45" s="7">
        <v>43655973</v>
      </c>
      <c r="K45" s="66">
        <v>78070532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-15431239</v>
      </c>
      <c r="C48" s="6">
        <v>17002592</v>
      </c>
      <c r="D48" s="23">
        <v>-26713300</v>
      </c>
      <c r="E48" s="24">
        <v>2810000</v>
      </c>
      <c r="F48" s="6">
        <v>17877401</v>
      </c>
      <c r="G48" s="25">
        <v>17877401</v>
      </c>
      <c r="H48" s="26">
        <v>3089085</v>
      </c>
      <c r="I48" s="24">
        <v>23125689</v>
      </c>
      <c r="J48" s="6">
        <v>28418997</v>
      </c>
      <c r="K48" s="25">
        <v>32123269</v>
      </c>
    </row>
    <row r="49" spans="1:11" ht="13.5">
      <c r="A49" s="22" t="s">
        <v>50</v>
      </c>
      <c r="B49" s="6">
        <f>+B75</f>
        <v>-68365291.73552424</v>
      </c>
      <c r="C49" s="6">
        <f aca="true" t="shared" si="6" ref="C49:K49">+C75</f>
        <v>33874128.708922744</v>
      </c>
      <c r="D49" s="23">
        <f t="shared" si="6"/>
        <v>52786279.714868434</v>
      </c>
      <c r="E49" s="24">
        <f t="shared" si="6"/>
        <v>7520179.460917904</v>
      </c>
      <c r="F49" s="6">
        <f t="shared" si="6"/>
        <v>-58129404.466100484</v>
      </c>
      <c r="G49" s="25">
        <f t="shared" si="6"/>
        <v>-58129404.466100484</v>
      </c>
      <c r="H49" s="26">
        <f t="shared" si="6"/>
        <v>33729584</v>
      </c>
      <c r="I49" s="24">
        <f t="shared" si="6"/>
        <v>-45351314.01558175</v>
      </c>
      <c r="J49" s="6">
        <f t="shared" si="6"/>
        <v>-49351852.99853775</v>
      </c>
      <c r="K49" s="25">
        <f t="shared" si="6"/>
        <v>-65294317.257936984</v>
      </c>
    </row>
    <row r="50" spans="1:11" ht="13.5">
      <c r="A50" s="34" t="s">
        <v>51</v>
      </c>
      <c r="B50" s="7">
        <f>+B48-B49</f>
        <v>52934052.73552424</v>
      </c>
      <c r="C50" s="7">
        <f aca="true" t="shared" si="7" ref="C50:K50">+C48-C49</f>
        <v>-16871536.708922744</v>
      </c>
      <c r="D50" s="64">
        <f t="shared" si="7"/>
        <v>-79499579.71486843</v>
      </c>
      <c r="E50" s="65">
        <f t="shared" si="7"/>
        <v>-4710179.460917904</v>
      </c>
      <c r="F50" s="7">
        <f t="shared" si="7"/>
        <v>76006805.46610048</v>
      </c>
      <c r="G50" s="66">
        <f t="shared" si="7"/>
        <v>76006805.46610048</v>
      </c>
      <c r="H50" s="67">
        <f t="shared" si="7"/>
        <v>-30640499</v>
      </c>
      <c r="I50" s="65">
        <f t="shared" si="7"/>
        <v>68477003.01558176</v>
      </c>
      <c r="J50" s="7">
        <f t="shared" si="7"/>
        <v>77770849.99853775</v>
      </c>
      <c r="K50" s="66">
        <f t="shared" si="7"/>
        <v>97417586.25793698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1619757360</v>
      </c>
      <c r="C53" s="6">
        <v>1665810188</v>
      </c>
      <c r="D53" s="23">
        <v>1804139702</v>
      </c>
      <c r="E53" s="24">
        <v>1803955433</v>
      </c>
      <c r="F53" s="6">
        <v>1803646607</v>
      </c>
      <c r="G53" s="25">
        <v>1803646607</v>
      </c>
      <c r="H53" s="26">
        <v>1794964980</v>
      </c>
      <c r="I53" s="24">
        <v>1925204643</v>
      </c>
      <c r="J53" s="6">
        <v>2039159574</v>
      </c>
      <c r="K53" s="25">
        <v>2212462855</v>
      </c>
    </row>
    <row r="54" spans="1:11" ht="13.5">
      <c r="A54" s="22" t="s">
        <v>105</v>
      </c>
      <c r="B54" s="6">
        <v>26490835</v>
      </c>
      <c r="C54" s="6">
        <v>57117989</v>
      </c>
      <c r="D54" s="23">
        <v>15271276</v>
      </c>
      <c r="E54" s="24">
        <v>10000000</v>
      </c>
      <c r="F54" s="6">
        <v>10000000</v>
      </c>
      <c r="G54" s="25">
        <v>10000000</v>
      </c>
      <c r="H54" s="26">
        <v>0</v>
      </c>
      <c r="I54" s="24">
        <v>13001416</v>
      </c>
      <c r="J54" s="6">
        <v>17748299</v>
      </c>
      <c r="K54" s="25">
        <v>20876851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12500000</v>
      </c>
      <c r="J55" s="6">
        <v>12500000</v>
      </c>
      <c r="K55" s="25">
        <v>25000000</v>
      </c>
    </row>
    <row r="56" spans="1:11" ht="13.5">
      <c r="A56" s="22" t="s">
        <v>55</v>
      </c>
      <c r="B56" s="6">
        <v>9252042</v>
      </c>
      <c r="C56" s="6">
        <v>2168080</v>
      </c>
      <c r="D56" s="23">
        <v>1953353</v>
      </c>
      <c r="E56" s="24">
        <v>5204300</v>
      </c>
      <c r="F56" s="6">
        <v>6647493</v>
      </c>
      <c r="G56" s="25">
        <v>6647493</v>
      </c>
      <c r="H56" s="26">
        <v>0</v>
      </c>
      <c r="I56" s="24">
        <v>4490806</v>
      </c>
      <c r="J56" s="6">
        <v>5232300</v>
      </c>
      <c r="K56" s="25">
        <v>5637073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8195</v>
      </c>
      <c r="D59" s="23">
        <v>8195</v>
      </c>
      <c r="E59" s="24">
        <v>0</v>
      </c>
      <c r="F59" s="6">
        <v>8195</v>
      </c>
      <c r="G59" s="25">
        <v>8195</v>
      </c>
      <c r="H59" s="26">
        <v>8195</v>
      </c>
      <c r="I59" s="24">
        <v>4214956</v>
      </c>
      <c r="J59" s="6">
        <v>4446779</v>
      </c>
      <c r="K59" s="25">
        <v>4691352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25904794</v>
      </c>
      <c r="G60" s="25">
        <v>25904794</v>
      </c>
      <c r="H60" s="26">
        <v>25904795</v>
      </c>
      <c r="I60" s="24">
        <v>28661779</v>
      </c>
      <c r="J60" s="6">
        <v>30238177</v>
      </c>
      <c r="K60" s="25">
        <v>31901277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1941</v>
      </c>
      <c r="C62" s="92">
        <v>1691</v>
      </c>
      <c r="D62" s="93">
        <v>1491</v>
      </c>
      <c r="E62" s="91">
        <v>1491</v>
      </c>
      <c r="F62" s="92">
        <v>1491</v>
      </c>
      <c r="G62" s="93">
        <v>1491</v>
      </c>
      <c r="H62" s="94">
        <v>1491</v>
      </c>
      <c r="I62" s="91">
        <v>1491</v>
      </c>
      <c r="J62" s="92">
        <v>1491</v>
      </c>
      <c r="K62" s="93">
        <v>1491</v>
      </c>
    </row>
    <row r="63" spans="1:11" ht="13.5">
      <c r="A63" s="90" t="s">
        <v>61</v>
      </c>
      <c r="B63" s="91">
        <v>2901</v>
      </c>
      <c r="C63" s="92">
        <v>3172</v>
      </c>
      <c r="D63" s="93">
        <v>3022</v>
      </c>
      <c r="E63" s="91">
        <v>2772</v>
      </c>
      <c r="F63" s="92">
        <v>2772</v>
      </c>
      <c r="G63" s="93">
        <v>2772</v>
      </c>
      <c r="H63" s="94">
        <v>2772</v>
      </c>
      <c r="I63" s="91">
        <v>3272</v>
      </c>
      <c r="J63" s="92">
        <v>3772</v>
      </c>
      <c r="K63" s="93">
        <v>4272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23707</v>
      </c>
      <c r="C65" s="92">
        <v>23707</v>
      </c>
      <c r="D65" s="93">
        <v>24062</v>
      </c>
      <c r="E65" s="91">
        <v>24171</v>
      </c>
      <c r="F65" s="92">
        <v>24171</v>
      </c>
      <c r="G65" s="93">
        <v>24171</v>
      </c>
      <c r="H65" s="94">
        <v>24171</v>
      </c>
      <c r="I65" s="91">
        <v>24171</v>
      </c>
      <c r="J65" s="92">
        <v>24171</v>
      </c>
      <c r="K65" s="93">
        <v>24171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1.80489919665561</v>
      </c>
      <c r="C70" s="5">
        <f aca="true" t="shared" si="8" ref="C70:K70">IF(ISERROR(C71/C72),0,(C71/C72))</f>
        <v>0.28730498611255445</v>
      </c>
      <c r="D70" s="5">
        <f t="shared" si="8"/>
        <v>0.11257954378974978</v>
      </c>
      <c r="E70" s="5">
        <f t="shared" si="8"/>
        <v>0.9497048282842433</v>
      </c>
      <c r="F70" s="5">
        <f t="shared" si="8"/>
        <v>0.8486872320318967</v>
      </c>
      <c r="G70" s="5">
        <f t="shared" si="8"/>
        <v>0.8486872320318967</v>
      </c>
      <c r="H70" s="5">
        <f t="shared" si="8"/>
        <v>0</v>
      </c>
      <c r="I70" s="5">
        <f t="shared" si="8"/>
        <v>0.667775215257866</v>
      </c>
      <c r="J70" s="5">
        <f t="shared" si="8"/>
        <v>0.6668894187181406</v>
      </c>
      <c r="K70" s="5">
        <f t="shared" si="8"/>
        <v>0.8092040817171068</v>
      </c>
    </row>
    <row r="71" spans="1:11" ht="12.75" hidden="1">
      <c r="A71" s="1" t="s">
        <v>111</v>
      </c>
      <c r="B71" s="1">
        <f>+B83</f>
        <v>68756052</v>
      </c>
      <c r="C71" s="1">
        <f aca="true" t="shared" si="9" ref="C71:K71">+C83</f>
        <v>14868337</v>
      </c>
      <c r="D71" s="1">
        <f t="shared" si="9"/>
        <v>6235207</v>
      </c>
      <c r="E71" s="1">
        <f t="shared" si="9"/>
        <v>37667191</v>
      </c>
      <c r="F71" s="1">
        <f t="shared" si="9"/>
        <v>48187934</v>
      </c>
      <c r="G71" s="1">
        <f t="shared" si="9"/>
        <v>48187934</v>
      </c>
      <c r="H71" s="1">
        <f t="shared" si="9"/>
        <v>32304020</v>
      </c>
      <c r="I71" s="1">
        <f t="shared" si="9"/>
        <v>33065221</v>
      </c>
      <c r="J71" s="1">
        <f t="shared" si="9"/>
        <v>35525194</v>
      </c>
      <c r="K71" s="1">
        <f t="shared" si="9"/>
        <v>46539319</v>
      </c>
    </row>
    <row r="72" spans="1:11" ht="12.75" hidden="1">
      <c r="A72" s="1" t="s">
        <v>112</v>
      </c>
      <c r="B72" s="1">
        <f>+B77</f>
        <v>38094123</v>
      </c>
      <c r="C72" s="1">
        <f aca="true" t="shared" si="10" ref="C72:K72">+C77</f>
        <v>51751058</v>
      </c>
      <c r="D72" s="1">
        <f t="shared" si="10"/>
        <v>55384902</v>
      </c>
      <c r="E72" s="1">
        <f t="shared" si="10"/>
        <v>39661998</v>
      </c>
      <c r="F72" s="1">
        <f t="shared" si="10"/>
        <v>56779379</v>
      </c>
      <c r="G72" s="1">
        <f t="shared" si="10"/>
        <v>56779379</v>
      </c>
      <c r="H72" s="1">
        <f t="shared" si="10"/>
        <v>0</v>
      </c>
      <c r="I72" s="1">
        <f t="shared" si="10"/>
        <v>49515496</v>
      </c>
      <c r="J72" s="1">
        <f t="shared" si="10"/>
        <v>53269992</v>
      </c>
      <c r="K72" s="1">
        <f t="shared" si="10"/>
        <v>57512462</v>
      </c>
    </row>
    <row r="73" spans="1:11" ht="12.75" hidden="1">
      <c r="A73" s="1" t="s">
        <v>113</v>
      </c>
      <c r="B73" s="1">
        <f>+B74</f>
        <v>-5760218.500000006</v>
      </c>
      <c r="C73" s="1">
        <f aca="true" t="shared" si="11" ref="C73:K73">+(C78+C80+C81+C82)-(B78+B80+B81+B82)</f>
        <v>-47215863</v>
      </c>
      <c r="D73" s="1">
        <f t="shared" si="11"/>
        <v>64106645</v>
      </c>
      <c r="E73" s="1">
        <f t="shared" si="11"/>
        <v>-73304714</v>
      </c>
      <c r="F73" s="1">
        <f>+(F78+F80+F81+F82)-(D78+D80+D81+D82)</f>
        <v>-11360841</v>
      </c>
      <c r="G73" s="1">
        <f>+(G78+G80+G81+G82)-(D78+D80+D81+D82)</f>
        <v>-11360841</v>
      </c>
      <c r="H73" s="1">
        <f>+(H78+H80+H81+H82)-(D78+D80+D81+D82)</f>
        <v>126323560</v>
      </c>
      <c r="I73" s="1">
        <f>+(I78+I80+I81+I82)-(E78+E80+E81+E82)</f>
        <v>61364597</v>
      </c>
      <c r="J73" s="1">
        <f t="shared" si="11"/>
        <v>6089011</v>
      </c>
      <c r="K73" s="1">
        <f t="shared" si="11"/>
        <v>6686502</v>
      </c>
    </row>
    <row r="74" spans="1:11" ht="12.75" hidden="1">
      <c r="A74" s="1" t="s">
        <v>114</v>
      </c>
      <c r="B74" s="1">
        <f>+TREND(C74:E74)</f>
        <v>-5760218.500000006</v>
      </c>
      <c r="C74" s="1">
        <f>+C73</f>
        <v>-47215863</v>
      </c>
      <c r="D74" s="1">
        <f aca="true" t="shared" si="12" ref="D74:K74">+D73</f>
        <v>64106645</v>
      </c>
      <c r="E74" s="1">
        <f t="shared" si="12"/>
        <v>-73304714</v>
      </c>
      <c r="F74" s="1">
        <f t="shared" si="12"/>
        <v>-11360841</v>
      </c>
      <c r="G74" s="1">
        <f t="shared" si="12"/>
        <v>-11360841</v>
      </c>
      <c r="H74" s="1">
        <f t="shared" si="12"/>
        <v>126323560</v>
      </c>
      <c r="I74" s="1">
        <f t="shared" si="12"/>
        <v>61364597</v>
      </c>
      <c r="J74" s="1">
        <f t="shared" si="12"/>
        <v>6089011</v>
      </c>
      <c r="K74" s="1">
        <f t="shared" si="12"/>
        <v>6686502</v>
      </c>
    </row>
    <row r="75" spans="1:11" ht="12.75" hidden="1">
      <c r="A75" s="1" t="s">
        <v>115</v>
      </c>
      <c r="B75" s="1">
        <f>+B84-(((B80+B81+B78)*B70)-B79)</f>
        <v>-68365291.73552424</v>
      </c>
      <c r="C75" s="1">
        <f aca="true" t="shared" si="13" ref="C75:K75">+C84-(((C80+C81+C78)*C70)-C79)</f>
        <v>33874128.708922744</v>
      </c>
      <c r="D75" s="1">
        <f t="shared" si="13"/>
        <v>52786279.714868434</v>
      </c>
      <c r="E75" s="1">
        <f t="shared" si="13"/>
        <v>7520179.460917904</v>
      </c>
      <c r="F75" s="1">
        <f t="shared" si="13"/>
        <v>-58129404.466100484</v>
      </c>
      <c r="G75" s="1">
        <f t="shared" si="13"/>
        <v>-58129404.466100484</v>
      </c>
      <c r="H75" s="1">
        <f t="shared" si="13"/>
        <v>33729584</v>
      </c>
      <c r="I75" s="1">
        <f t="shared" si="13"/>
        <v>-45351314.01558175</v>
      </c>
      <c r="J75" s="1">
        <f t="shared" si="13"/>
        <v>-49351852.99853775</v>
      </c>
      <c r="K75" s="1">
        <f t="shared" si="13"/>
        <v>-65294317.257936984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38094123</v>
      </c>
      <c r="C77" s="3">
        <v>51751058</v>
      </c>
      <c r="D77" s="3">
        <v>55384902</v>
      </c>
      <c r="E77" s="3">
        <v>39661998</v>
      </c>
      <c r="F77" s="3">
        <v>56779379</v>
      </c>
      <c r="G77" s="3">
        <v>56779379</v>
      </c>
      <c r="H77" s="3">
        <v>0</v>
      </c>
      <c r="I77" s="3">
        <v>49515496</v>
      </c>
      <c r="J77" s="3">
        <v>53269992</v>
      </c>
      <c r="K77" s="3">
        <v>57512462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38803300</v>
      </c>
      <c r="C79" s="3">
        <v>38398468</v>
      </c>
      <c r="D79" s="3">
        <v>59269252</v>
      </c>
      <c r="E79" s="3">
        <v>13740219</v>
      </c>
      <c r="F79" s="3">
        <v>0</v>
      </c>
      <c r="G79" s="3">
        <v>0</v>
      </c>
      <c r="H79" s="3">
        <v>33729584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38420903</v>
      </c>
      <c r="C80" s="3">
        <v>4160780</v>
      </c>
      <c r="D80" s="3">
        <v>44737887</v>
      </c>
      <c r="E80" s="3">
        <v>6549445</v>
      </c>
      <c r="F80" s="3">
        <v>44737888</v>
      </c>
      <c r="G80" s="3">
        <v>44737888</v>
      </c>
      <c r="H80" s="3">
        <v>143763945</v>
      </c>
      <c r="I80" s="3">
        <v>44158612</v>
      </c>
      <c r="J80" s="3">
        <v>55261308</v>
      </c>
      <c r="K80" s="3">
        <v>67237248</v>
      </c>
    </row>
    <row r="81" spans="1:11" ht="12.75" hidden="1">
      <c r="A81" s="2" t="s">
        <v>68</v>
      </c>
      <c r="B81" s="3">
        <v>20955594</v>
      </c>
      <c r="C81" s="3">
        <v>11586734</v>
      </c>
      <c r="D81" s="3">
        <v>12847817</v>
      </c>
      <c r="E81" s="3">
        <v>0</v>
      </c>
      <c r="F81" s="3">
        <v>23755430</v>
      </c>
      <c r="G81" s="3">
        <v>23755430</v>
      </c>
      <c r="H81" s="3">
        <v>62413774</v>
      </c>
      <c r="I81" s="3">
        <v>23755430</v>
      </c>
      <c r="J81" s="3">
        <v>18741745</v>
      </c>
      <c r="K81" s="3">
        <v>13452307</v>
      </c>
    </row>
    <row r="82" spans="1:11" ht="12.75" hidden="1">
      <c r="A82" s="2" t="s">
        <v>69</v>
      </c>
      <c r="B82" s="3">
        <v>3586880</v>
      </c>
      <c r="C82" s="3">
        <v>0</v>
      </c>
      <c r="D82" s="3">
        <v>22268455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68756052</v>
      </c>
      <c r="C83" s="3">
        <v>14868337</v>
      </c>
      <c r="D83" s="3">
        <v>6235207</v>
      </c>
      <c r="E83" s="3">
        <v>37667191</v>
      </c>
      <c r="F83" s="3">
        <v>48187934</v>
      </c>
      <c r="G83" s="3">
        <v>48187934</v>
      </c>
      <c r="H83" s="3">
        <v>32304020</v>
      </c>
      <c r="I83" s="3">
        <v>33065221</v>
      </c>
      <c r="J83" s="3">
        <v>35525194</v>
      </c>
      <c r="K83" s="3">
        <v>46539319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8530133</v>
      </c>
      <c r="C5" s="6">
        <v>10074922</v>
      </c>
      <c r="D5" s="23">
        <v>10229022</v>
      </c>
      <c r="E5" s="24">
        <v>10802000</v>
      </c>
      <c r="F5" s="6">
        <v>12202000</v>
      </c>
      <c r="G5" s="25">
        <v>12202000</v>
      </c>
      <c r="H5" s="26">
        <v>11962268</v>
      </c>
      <c r="I5" s="24">
        <v>13056140</v>
      </c>
      <c r="J5" s="6">
        <v>13774228</v>
      </c>
      <c r="K5" s="25">
        <v>14531810</v>
      </c>
    </row>
    <row r="6" spans="1:11" ht="13.5">
      <c r="A6" s="22" t="s">
        <v>18</v>
      </c>
      <c r="B6" s="6">
        <v>43297954</v>
      </c>
      <c r="C6" s="6">
        <v>44800071</v>
      </c>
      <c r="D6" s="23">
        <v>49463092</v>
      </c>
      <c r="E6" s="24">
        <v>63249303</v>
      </c>
      <c r="F6" s="6">
        <v>63384244</v>
      </c>
      <c r="G6" s="25">
        <v>63384244</v>
      </c>
      <c r="H6" s="26">
        <v>60385902</v>
      </c>
      <c r="I6" s="24">
        <v>67760024</v>
      </c>
      <c r="J6" s="6">
        <v>71486825</v>
      </c>
      <c r="K6" s="25">
        <v>75418601</v>
      </c>
    </row>
    <row r="7" spans="1:11" ht="13.5">
      <c r="A7" s="22" t="s">
        <v>19</v>
      </c>
      <c r="B7" s="6">
        <v>406734</v>
      </c>
      <c r="C7" s="6">
        <v>150131</v>
      </c>
      <c r="D7" s="23">
        <v>247374</v>
      </c>
      <c r="E7" s="24">
        <v>250000</v>
      </c>
      <c r="F7" s="6">
        <v>250000</v>
      </c>
      <c r="G7" s="25">
        <v>250000</v>
      </c>
      <c r="H7" s="26">
        <v>640237</v>
      </c>
      <c r="I7" s="24">
        <v>263000</v>
      </c>
      <c r="J7" s="6">
        <v>277465</v>
      </c>
      <c r="K7" s="25">
        <v>292726</v>
      </c>
    </row>
    <row r="8" spans="1:11" ht="13.5">
      <c r="A8" s="22" t="s">
        <v>20</v>
      </c>
      <c r="B8" s="6">
        <v>42930830</v>
      </c>
      <c r="C8" s="6">
        <v>44918558</v>
      </c>
      <c r="D8" s="23">
        <v>43912142</v>
      </c>
      <c r="E8" s="24">
        <v>45569000</v>
      </c>
      <c r="F8" s="6">
        <v>62436000</v>
      </c>
      <c r="G8" s="25">
        <v>62436000</v>
      </c>
      <c r="H8" s="26">
        <v>46388022</v>
      </c>
      <c r="I8" s="24">
        <v>49479000</v>
      </c>
      <c r="J8" s="6">
        <v>56799000</v>
      </c>
      <c r="K8" s="25">
        <v>60507000</v>
      </c>
    </row>
    <row r="9" spans="1:11" ht="13.5">
      <c r="A9" s="22" t="s">
        <v>21</v>
      </c>
      <c r="B9" s="6">
        <v>14264244</v>
      </c>
      <c r="C9" s="6">
        <v>7895074</v>
      </c>
      <c r="D9" s="23">
        <v>15917727</v>
      </c>
      <c r="E9" s="24">
        <v>10079795</v>
      </c>
      <c r="F9" s="6">
        <v>7281924</v>
      </c>
      <c r="G9" s="25">
        <v>7281924</v>
      </c>
      <c r="H9" s="26">
        <v>14740071</v>
      </c>
      <c r="I9" s="24">
        <v>6661185</v>
      </c>
      <c r="J9" s="6">
        <v>7037656</v>
      </c>
      <c r="K9" s="25">
        <v>7415232</v>
      </c>
    </row>
    <row r="10" spans="1:11" ht="25.5">
      <c r="A10" s="27" t="s">
        <v>104</v>
      </c>
      <c r="B10" s="28">
        <f>SUM(B5:B9)</f>
        <v>109429895</v>
      </c>
      <c r="C10" s="29">
        <f aca="true" t="shared" si="0" ref="C10:K10">SUM(C5:C9)</f>
        <v>107838756</v>
      </c>
      <c r="D10" s="30">
        <f t="shared" si="0"/>
        <v>119769357</v>
      </c>
      <c r="E10" s="28">
        <f t="shared" si="0"/>
        <v>129950098</v>
      </c>
      <c r="F10" s="29">
        <f t="shared" si="0"/>
        <v>145554168</v>
      </c>
      <c r="G10" s="31">
        <f t="shared" si="0"/>
        <v>145554168</v>
      </c>
      <c r="H10" s="32">
        <f t="shared" si="0"/>
        <v>134116500</v>
      </c>
      <c r="I10" s="28">
        <f t="shared" si="0"/>
        <v>137219349</v>
      </c>
      <c r="J10" s="29">
        <f t="shared" si="0"/>
        <v>149375174</v>
      </c>
      <c r="K10" s="31">
        <f t="shared" si="0"/>
        <v>158165369</v>
      </c>
    </row>
    <row r="11" spans="1:11" ht="13.5">
      <c r="A11" s="22" t="s">
        <v>22</v>
      </c>
      <c r="B11" s="6">
        <v>42340135</v>
      </c>
      <c r="C11" s="6">
        <v>48249851</v>
      </c>
      <c r="D11" s="23">
        <v>48916480</v>
      </c>
      <c r="E11" s="24">
        <v>45353000</v>
      </c>
      <c r="F11" s="6">
        <v>54073210</v>
      </c>
      <c r="G11" s="25">
        <v>54073210</v>
      </c>
      <c r="H11" s="26">
        <v>55904675</v>
      </c>
      <c r="I11" s="24">
        <v>65096116</v>
      </c>
      <c r="J11" s="6">
        <v>68676401</v>
      </c>
      <c r="K11" s="25">
        <v>72453605</v>
      </c>
    </row>
    <row r="12" spans="1:11" ht="13.5">
      <c r="A12" s="22" t="s">
        <v>23</v>
      </c>
      <c r="B12" s="6">
        <v>3626257</v>
      </c>
      <c r="C12" s="6">
        <v>3739661</v>
      </c>
      <c r="D12" s="23">
        <v>4141639</v>
      </c>
      <c r="E12" s="24">
        <v>4105000</v>
      </c>
      <c r="F12" s="6">
        <v>4731725</v>
      </c>
      <c r="G12" s="25">
        <v>4731725</v>
      </c>
      <c r="H12" s="26">
        <v>4961607</v>
      </c>
      <c r="I12" s="24">
        <v>4918679</v>
      </c>
      <c r="J12" s="6">
        <v>5189207</v>
      </c>
      <c r="K12" s="25">
        <v>5474613</v>
      </c>
    </row>
    <row r="13" spans="1:11" ht="13.5">
      <c r="A13" s="22" t="s">
        <v>105</v>
      </c>
      <c r="B13" s="6">
        <v>12188642</v>
      </c>
      <c r="C13" s="6">
        <v>15328163</v>
      </c>
      <c r="D13" s="23">
        <v>11476933</v>
      </c>
      <c r="E13" s="24">
        <v>7432000</v>
      </c>
      <c r="F13" s="6">
        <v>8442000</v>
      </c>
      <c r="G13" s="25">
        <v>8442000</v>
      </c>
      <c r="H13" s="26">
        <v>10845648</v>
      </c>
      <c r="I13" s="24">
        <v>11617000</v>
      </c>
      <c r="J13" s="6">
        <v>12255935</v>
      </c>
      <c r="K13" s="25">
        <v>12930013</v>
      </c>
    </row>
    <row r="14" spans="1:11" ht="13.5">
      <c r="A14" s="22" t="s">
        <v>24</v>
      </c>
      <c r="B14" s="6">
        <v>6470484</v>
      </c>
      <c r="C14" s="6">
        <v>0</v>
      </c>
      <c r="D14" s="23">
        <v>16695619</v>
      </c>
      <c r="E14" s="24">
        <v>1738000</v>
      </c>
      <c r="F14" s="6">
        <v>1756000</v>
      </c>
      <c r="G14" s="25">
        <v>1756000</v>
      </c>
      <c r="H14" s="26">
        <v>17725489</v>
      </c>
      <c r="I14" s="24">
        <v>5217633</v>
      </c>
      <c r="J14" s="6">
        <v>5504604</v>
      </c>
      <c r="K14" s="25">
        <v>5807357</v>
      </c>
    </row>
    <row r="15" spans="1:11" ht="13.5">
      <c r="A15" s="22" t="s">
        <v>25</v>
      </c>
      <c r="B15" s="6">
        <v>35480788</v>
      </c>
      <c r="C15" s="6">
        <v>38540617</v>
      </c>
      <c r="D15" s="23">
        <v>40814531</v>
      </c>
      <c r="E15" s="24">
        <v>39273000</v>
      </c>
      <c r="F15" s="6">
        <v>43279392</v>
      </c>
      <c r="G15" s="25">
        <v>43279392</v>
      </c>
      <c r="H15" s="26">
        <v>39506859</v>
      </c>
      <c r="I15" s="24">
        <v>47404000</v>
      </c>
      <c r="J15" s="6">
        <v>50011220</v>
      </c>
      <c r="K15" s="25">
        <v>52761838</v>
      </c>
    </row>
    <row r="16" spans="1:11" ht="13.5">
      <c r="A16" s="33" t="s">
        <v>26</v>
      </c>
      <c r="B16" s="6">
        <v>1922665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61940550</v>
      </c>
      <c r="C17" s="6">
        <v>45864940</v>
      </c>
      <c r="D17" s="23">
        <v>40448838</v>
      </c>
      <c r="E17" s="24">
        <v>65011550</v>
      </c>
      <c r="F17" s="6">
        <v>40248905</v>
      </c>
      <c r="G17" s="25">
        <v>40248905</v>
      </c>
      <c r="H17" s="26">
        <v>46738632</v>
      </c>
      <c r="I17" s="24">
        <v>50984155</v>
      </c>
      <c r="J17" s="6">
        <v>54076292</v>
      </c>
      <c r="K17" s="25">
        <v>57050492</v>
      </c>
    </row>
    <row r="18" spans="1:11" ht="13.5">
      <c r="A18" s="34" t="s">
        <v>28</v>
      </c>
      <c r="B18" s="35">
        <f>SUM(B11:B17)</f>
        <v>163969521</v>
      </c>
      <c r="C18" s="36">
        <f aca="true" t="shared" si="1" ref="C18:K18">SUM(C11:C17)</f>
        <v>151723232</v>
      </c>
      <c r="D18" s="37">
        <f t="shared" si="1"/>
        <v>162494040</v>
      </c>
      <c r="E18" s="35">
        <f t="shared" si="1"/>
        <v>162912550</v>
      </c>
      <c r="F18" s="36">
        <f t="shared" si="1"/>
        <v>152531232</v>
      </c>
      <c r="G18" s="38">
        <f t="shared" si="1"/>
        <v>152531232</v>
      </c>
      <c r="H18" s="39">
        <f t="shared" si="1"/>
        <v>175682910</v>
      </c>
      <c r="I18" s="35">
        <f t="shared" si="1"/>
        <v>185237583</v>
      </c>
      <c r="J18" s="36">
        <f t="shared" si="1"/>
        <v>195713659</v>
      </c>
      <c r="K18" s="38">
        <f t="shared" si="1"/>
        <v>206477918</v>
      </c>
    </row>
    <row r="19" spans="1:11" ht="13.5">
      <c r="A19" s="34" t="s">
        <v>29</v>
      </c>
      <c r="B19" s="40">
        <f>+B10-B18</f>
        <v>-54539626</v>
      </c>
      <c r="C19" s="41">
        <f aca="true" t="shared" si="2" ref="C19:K19">+C10-C18</f>
        <v>-43884476</v>
      </c>
      <c r="D19" s="42">
        <f t="shared" si="2"/>
        <v>-42724683</v>
      </c>
      <c r="E19" s="40">
        <f t="shared" si="2"/>
        <v>-32962452</v>
      </c>
      <c r="F19" s="41">
        <f t="shared" si="2"/>
        <v>-6977064</v>
      </c>
      <c r="G19" s="43">
        <f t="shared" si="2"/>
        <v>-6977064</v>
      </c>
      <c r="H19" s="44">
        <f t="shared" si="2"/>
        <v>-41566410</v>
      </c>
      <c r="I19" s="40">
        <f t="shared" si="2"/>
        <v>-48018234</v>
      </c>
      <c r="J19" s="41">
        <f t="shared" si="2"/>
        <v>-46338485</v>
      </c>
      <c r="K19" s="43">
        <f t="shared" si="2"/>
        <v>-48312549</v>
      </c>
    </row>
    <row r="20" spans="1:11" ht="13.5">
      <c r="A20" s="22" t="s">
        <v>30</v>
      </c>
      <c r="B20" s="24">
        <v>42076184</v>
      </c>
      <c r="C20" s="6">
        <v>36729387</v>
      </c>
      <c r="D20" s="23">
        <v>35916860</v>
      </c>
      <c r="E20" s="24">
        <v>69843000</v>
      </c>
      <c r="F20" s="6">
        <v>22326000</v>
      </c>
      <c r="G20" s="25">
        <v>22326000</v>
      </c>
      <c r="H20" s="26">
        <v>13897861</v>
      </c>
      <c r="I20" s="24">
        <v>28855000</v>
      </c>
      <c r="J20" s="6">
        <v>42093000</v>
      </c>
      <c r="K20" s="25">
        <v>17309000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-12463442</v>
      </c>
      <c r="C22" s="52">
        <f aca="true" t="shared" si="3" ref="C22:K22">SUM(C19:C21)</f>
        <v>-7155089</v>
      </c>
      <c r="D22" s="53">
        <f t="shared" si="3"/>
        <v>-6807823</v>
      </c>
      <c r="E22" s="51">
        <f t="shared" si="3"/>
        <v>36880548</v>
      </c>
      <c r="F22" s="52">
        <f t="shared" si="3"/>
        <v>15348936</v>
      </c>
      <c r="G22" s="54">
        <f t="shared" si="3"/>
        <v>15348936</v>
      </c>
      <c r="H22" s="55">
        <f t="shared" si="3"/>
        <v>-27668549</v>
      </c>
      <c r="I22" s="51">
        <f t="shared" si="3"/>
        <v>-19163234</v>
      </c>
      <c r="J22" s="52">
        <f t="shared" si="3"/>
        <v>-4245485</v>
      </c>
      <c r="K22" s="54">
        <f t="shared" si="3"/>
        <v>-31003549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-12463442</v>
      </c>
      <c r="C24" s="41">
        <f aca="true" t="shared" si="4" ref="C24:K24">SUM(C22:C23)</f>
        <v>-7155089</v>
      </c>
      <c r="D24" s="42">
        <f t="shared" si="4"/>
        <v>-6807823</v>
      </c>
      <c r="E24" s="40">
        <f t="shared" si="4"/>
        <v>36880548</v>
      </c>
      <c r="F24" s="41">
        <f t="shared" si="4"/>
        <v>15348936</v>
      </c>
      <c r="G24" s="43">
        <f t="shared" si="4"/>
        <v>15348936</v>
      </c>
      <c r="H24" s="44">
        <f t="shared" si="4"/>
        <v>-27668549</v>
      </c>
      <c r="I24" s="40">
        <f t="shared" si="4"/>
        <v>-19163234</v>
      </c>
      <c r="J24" s="41">
        <f t="shared" si="4"/>
        <v>-4245485</v>
      </c>
      <c r="K24" s="43">
        <f t="shared" si="4"/>
        <v>-31003549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51270925</v>
      </c>
      <c r="C27" s="7">
        <v>33617000</v>
      </c>
      <c r="D27" s="64">
        <v>40966000</v>
      </c>
      <c r="E27" s="65">
        <v>87473000</v>
      </c>
      <c r="F27" s="7">
        <v>87473000</v>
      </c>
      <c r="G27" s="66">
        <v>87473000</v>
      </c>
      <c r="H27" s="67">
        <v>19995088</v>
      </c>
      <c r="I27" s="65">
        <v>31026000</v>
      </c>
      <c r="J27" s="7">
        <v>42093000</v>
      </c>
      <c r="K27" s="66">
        <v>17309000</v>
      </c>
    </row>
    <row r="28" spans="1:11" ht="13.5">
      <c r="A28" s="68" t="s">
        <v>30</v>
      </c>
      <c r="B28" s="6">
        <v>37907750</v>
      </c>
      <c r="C28" s="6">
        <v>33617000</v>
      </c>
      <c r="D28" s="23">
        <v>40966000</v>
      </c>
      <c r="E28" s="24">
        <v>69843000</v>
      </c>
      <c r="F28" s="6">
        <v>69843000</v>
      </c>
      <c r="G28" s="25">
        <v>69843000</v>
      </c>
      <c r="H28" s="26">
        <v>12154852</v>
      </c>
      <c r="I28" s="24">
        <v>28855000</v>
      </c>
      <c r="J28" s="6">
        <v>42093000</v>
      </c>
      <c r="K28" s="25">
        <v>17309000</v>
      </c>
    </row>
    <row r="29" spans="1:11" ht="13.5">
      <c r="A29" s="22" t="s">
        <v>109</v>
      </c>
      <c r="B29" s="6">
        <v>7655245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4290154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6753963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1417776</v>
      </c>
      <c r="C31" s="6">
        <v>0</v>
      </c>
      <c r="D31" s="23">
        <v>0</v>
      </c>
      <c r="E31" s="24">
        <v>17630000</v>
      </c>
      <c r="F31" s="6">
        <v>17630000</v>
      </c>
      <c r="G31" s="25">
        <v>17630000</v>
      </c>
      <c r="H31" s="26">
        <v>1086272</v>
      </c>
      <c r="I31" s="24">
        <v>2171000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51270925</v>
      </c>
      <c r="C32" s="7">
        <f aca="true" t="shared" si="5" ref="C32:K32">SUM(C28:C31)</f>
        <v>33617000</v>
      </c>
      <c r="D32" s="64">
        <f t="shared" si="5"/>
        <v>40966000</v>
      </c>
      <c r="E32" s="65">
        <f t="shared" si="5"/>
        <v>87473000</v>
      </c>
      <c r="F32" s="7">
        <f t="shared" si="5"/>
        <v>87473000</v>
      </c>
      <c r="G32" s="66">
        <f t="shared" si="5"/>
        <v>87473000</v>
      </c>
      <c r="H32" s="67">
        <f t="shared" si="5"/>
        <v>19995087</v>
      </c>
      <c r="I32" s="65">
        <f t="shared" si="5"/>
        <v>31026000</v>
      </c>
      <c r="J32" s="7">
        <f t="shared" si="5"/>
        <v>42093000</v>
      </c>
      <c r="K32" s="66">
        <f t="shared" si="5"/>
        <v>17309000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17688004</v>
      </c>
      <c r="C35" s="6">
        <v>26559751</v>
      </c>
      <c r="D35" s="23">
        <v>34566742</v>
      </c>
      <c r="E35" s="24">
        <v>25372830</v>
      </c>
      <c r="F35" s="6">
        <v>25372830</v>
      </c>
      <c r="G35" s="25">
        <v>25372830</v>
      </c>
      <c r="H35" s="26">
        <v>29035247</v>
      </c>
      <c r="I35" s="24">
        <v>36408926</v>
      </c>
      <c r="J35" s="6">
        <v>36408926</v>
      </c>
      <c r="K35" s="25">
        <v>36458926</v>
      </c>
    </row>
    <row r="36" spans="1:11" ht="13.5">
      <c r="A36" s="22" t="s">
        <v>39</v>
      </c>
      <c r="B36" s="6">
        <v>307997315</v>
      </c>
      <c r="C36" s="6">
        <v>357457438</v>
      </c>
      <c r="D36" s="23">
        <v>384275926</v>
      </c>
      <c r="E36" s="24">
        <v>423148610</v>
      </c>
      <c r="F36" s="6">
        <v>423148610</v>
      </c>
      <c r="G36" s="25">
        <v>423148610</v>
      </c>
      <c r="H36" s="26">
        <v>396275200</v>
      </c>
      <c r="I36" s="24">
        <v>463620000</v>
      </c>
      <c r="J36" s="6">
        <v>493173065</v>
      </c>
      <c r="K36" s="25">
        <v>497367054</v>
      </c>
    </row>
    <row r="37" spans="1:11" ht="13.5">
      <c r="A37" s="22" t="s">
        <v>40</v>
      </c>
      <c r="B37" s="6">
        <v>56537720</v>
      </c>
      <c r="C37" s="6">
        <v>93297253</v>
      </c>
      <c r="D37" s="23">
        <v>134126049</v>
      </c>
      <c r="E37" s="24">
        <v>127818465</v>
      </c>
      <c r="F37" s="6">
        <v>127818465</v>
      </c>
      <c r="G37" s="25">
        <v>127818465</v>
      </c>
      <c r="H37" s="26">
        <v>167585487</v>
      </c>
      <c r="I37" s="24">
        <v>204175428</v>
      </c>
      <c r="J37" s="6">
        <v>236162807</v>
      </c>
      <c r="K37" s="25">
        <v>268821627</v>
      </c>
    </row>
    <row r="38" spans="1:11" ht="13.5">
      <c r="A38" s="22" t="s">
        <v>41</v>
      </c>
      <c r="B38" s="6">
        <v>24546027</v>
      </c>
      <c r="C38" s="6">
        <v>34002117</v>
      </c>
      <c r="D38" s="23">
        <v>34892178</v>
      </c>
      <c r="E38" s="24">
        <v>40283563</v>
      </c>
      <c r="F38" s="6">
        <v>40283563</v>
      </c>
      <c r="G38" s="25">
        <v>40283563</v>
      </c>
      <c r="H38" s="26">
        <v>39514068</v>
      </c>
      <c r="I38" s="24">
        <v>36029430</v>
      </c>
      <c r="J38" s="6">
        <v>37840555</v>
      </c>
      <c r="K38" s="25">
        <v>40430119</v>
      </c>
    </row>
    <row r="39" spans="1:11" ht="13.5">
      <c r="A39" s="22" t="s">
        <v>42</v>
      </c>
      <c r="B39" s="6">
        <v>244601572</v>
      </c>
      <c r="C39" s="6">
        <v>256717819</v>
      </c>
      <c r="D39" s="23">
        <v>249824441</v>
      </c>
      <c r="E39" s="24">
        <v>280419412</v>
      </c>
      <c r="F39" s="6">
        <v>280419412</v>
      </c>
      <c r="G39" s="25">
        <v>280419412</v>
      </c>
      <c r="H39" s="26">
        <v>218210891</v>
      </c>
      <c r="I39" s="24">
        <v>259824068</v>
      </c>
      <c r="J39" s="6">
        <v>255578629</v>
      </c>
      <c r="K39" s="25">
        <v>224574234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32039944</v>
      </c>
      <c r="C42" s="6">
        <v>34026550</v>
      </c>
      <c r="D42" s="23">
        <v>29760459</v>
      </c>
      <c r="E42" s="24">
        <v>61213932</v>
      </c>
      <c r="F42" s="6">
        <v>61213932</v>
      </c>
      <c r="G42" s="25">
        <v>61213932</v>
      </c>
      <c r="H42" s="26">
        <v>11825760</v>
      </c>
      <c r="I42" s="24">
        <v>-4564478</v>
      </c>
      <c r="J42" s="6">
        <v>11156199</v>
      </c>
      <c r="K42" s="25">
        <v>-14754766</v>
      </c>
    </row>
    <row r="43" spans="1:11" ht="13.5">
      <c r="A43" s="22" t="s">
        <v>45</v>
      </c>
      <c r="B43" s="6">
        <v>-33526817</v>
      </c>
      <c r="C43" s="6">
        <v>-31512317</v>
      </c>
      <c r="D43" s="23">
        <v>-28642753</v>
      </c>
      <c r="E43" s="24">
        <v>-69843000</v>
      </c>
      <c r="F43" s="6">
        <v>-69843000</v>
      </c>
      <c r="G43" s="25">
        <v>-69843000</v>
      </c>
      <c r="H43" s="26">
        <v>-8861693</v>
      </c>
      <c r="I43" s="24">
        <v>-31026000</v>
      </c>
      <c r="J43" s="6">
        <v>-42093000</v>
      </c>
      <c r="K43" s="25">
        <v>-17309000</v>
      </c>
    </row>
    <row r="44" spans="1:11" ht="13.5">
      <c r="A44" s="22" t="s">
        <v>46</v>
      </c>
      <c r="B44" s="6">
        <v>-5806715</v>
      </c>
      <c r="C44" s="6">
        <v>-1834342</v>
      </c>
      <c r="D44" s="23">
        <v>-1545113</v>
      </c>
      <c r="E44" s="24">
        <v>-18802992</v>
      </c>
      <c r="F44" s="6">
        <v>-18802992</v>
      </c>
      <c r="G44" s="25">
        <v>-18802992</v>
      </c>
      <c r="H44" s="26">
        <v>-1750320</v>
      </c>
      <c r="I44" s="24">
        <v>-1846014</v>
      </c>
      <c r="J44" s="6">
        <v>-1532114</v>
      </c>
      <c r="K44" s="25">
        <v>-523706</v>
      </c>
    </row>
    <row r="45" spans="1:11" ht="13.5">
      <c r="A45" s="34" t="s">
        <v>47</v>
      </c>
      <c r="B45" s="7">
        <v>2167931</v>
      </c>
      <c r="C45" s="7">
        <v>2849960</v>
      </c>
      <c r="D45" s="64">
        <v>2422554</v>
      </c>
      <c r="E45" s="65">
        <v>-27432060</v>
      </c>
      <c r="F45" s="7">
        <v>-27432060</v>
      </c>
      <c r="G45" s="66">
        <v>-27432060</v>
      </c>
      <c r="H45" s="67">
        <v>1213748</v>
      </c>
      <c r="I45" s="65">
        <v>-37336492</v>
      </c>
      <c r="J45" s="7">
        <v>-69805407</v>
      </c>
      <c r="K45" s="66">
        <v>-102392879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2167831</v>
      </c>
      <c r="C48" s="6">
        <v>2849110</v>
      </c>
      <c r="D48" s="23">
        <v>2421754</v>
      </c>
      <c r="E48" s="24">
        <v>156430</v>
      </c>
      <c r="F48" s="6">
        <v>156430</v>
      </c>
      <c r="G48" s="25">
        <v>156430</v>
      </c>
      <c r="H48" s="26">
        <v>1213747</v>
      </c>
      <c r="I48" s="24">
        <v>-37336495</v>
      </c>
      <c r="J48" s="6">
        <v>-69805412</v>
      </c>
      <c r="K48" s="25">
        <v>-102392885</v>
      </c>
    </row>
    <row r="49" spans="1:11" ht="13.5">
      <c r="A49" s="22" t="s">
        <v>50</v>
      </c>
      <c r="B49" s="6">
        <f>+B75</f>
        <v>30864854.246323787</v>
      </c>
      <c r="C49" s="6">
        <f aca="true" t="shared" si="6" ref="C49:K49">+C75</f>
        <v>51915066.28561097</v>
      </c>
      <c r="D49" s="23">
        <f t="shared" si="6"/>
        <v>95329230.84033342</v>
      </c>
      <c r="E49" s="24">
        <f t="shared" si="6"/>
        <v>93656294.2894291</v>
      </c>
      <c r="F49" s="6">
        <f t="shared" si="6"/>
        <v>93331011.2898936</v>
      </c>
      <c r="G49" s="25">
        <f t="shared" si="6"/>
        <v>93331011.2898936</v>
      </c>
      <c r="H49" s="26">
        <f t="shared" si="6"/>
        <v>121095483.14383599</v>
      </c>
      <c r="I49" s="24">
        <f t="shared" si="6"/>
        <v>118309865.48275831</v>
      </c>
      <c r="J49" s="6">
        <f t="shared" si="6"/>
        <v>118368292.89293933</v>
      </c>
      <c r="K49" s="25">
        <f t="shared" si="6"/>
        <v>118480801.77126512</v>
      </c>
    </row>
    <row r="50" spans="1:11" ht="13.5">
      <c r="A50" s="34" t="s">
        <v>51</v>
      </c>
      <c r="B50" s="7">
        <f>+B48-B49</f>
        <v>-28697023.246323787</v>
      </c>
      <c r="C50" s="7">
        <f aca="true" t="shared" si="7" ref="C50:K50">+C48-C49</f>
        <v>-49065956.28561097</v>
      </c>
      <c r="D50" s="64">
        <f t="shared" si="7"/>
        <v>-92907476.84033342</v>
      </c>
      <c r="E50" s="65">
        <f t="shared" si="7"/>
        <v>-93499864.2894291</v>
      </c>
      <c r="F50" s="7">
        <f t="shared" si="7"/>
        <v>-93174581.2898936</v>
      </c>
      <c r="G50" s="66">
        <f t="shared" si="7"/>
        <v>-93174581.2898936</v>
      </c>
      <c r="H50" s="67">
        <f t="shared" si="7"/>
        <v>-119881736.14383599</v>
      </c>
      <c r="I50" s="65">
        <f t="shared" si="7"/>
        <v>-155646360.4827583</v>
      </c>
      <c r="J50" s="7">
        <f t="shared" si="7"/>
        <v>-188173704.89293933</v>
      </c>
      <c r="K50" s="66">
        <f t="shared" si="7"/>
        <v>-220873686.77126512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359107902</v>
      </c>
      <c r="C53" s="6">
        <v>357457000</v>
      </c>
      <c r="D53" s="23">
        <v>384275000</v>
      </c>
      <c r="E53" s="24">
        <v>422239000</v>
      </c>
      <c r="F53" s="6">
        <v>422239000</v>
      </c>
      <c r="G53" s="25">
        <v>422239000</v>
      </c>
      <c r="H53" s="26">
        <v>391837028</v>
      </c>
      <c r="I53" s="24">
        <v>463620000</v>
      </c>
      <c r="J53" s="6">
        <v>493172065</v>
      </c>
      <c r="K53" s="25">
        <v>497367054</v>
      </c>
    </row>
    <row r="54" spans="1:11" ht="13.5">
      <c r="A54" s="22" t="s">
        <v>105</v>
      </c>
      <c r="B54" s="6">
        <v>12188642</v>
      </c>
      <c r="C54" s="6">
        <v>15328163</v>
      </c>
      <c r="D54" s="23">
        <v>11476933</v>
      </c>
      <c r="E54" s="24">
        <v>7432000</v>
      </c>
      <c r="F54" s="6">
        <v>8442000</v>
      </c>
      <c r="G54" s="25">
        <v>8442000</v>
      </c>
      <c r="H54" s="26">
        <v>10845648</v>
      </c>
      <c r="I54" s="24">
        <v>11617000</v>
      </c>
      <c r="J54" s="6">
        <v>12255935</v>
      </c>
      <c r="K54" s="25">
        <v>12930013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8712655</v>
      </c>
      <c r="C59" s="6">
        <v>10624569</v>
      </c>
      <c r="D59" s="23">
        <v>10430636</v>
      </c>
      <c r="E59" s="24">
        <v>10987772</v>
      </c>
      <c r="F59" s="6">
        <v>10987772</v>
      </c>
      <c r="G59" s="25">
        <v>10987772</v>
      </c>
      <c r="H59" s="26">
        <v>0</v>
      </c>
      <c r="I59" s="24">
        <v>11641889</v>
      </c>
      <c r="J59" s="6">
        <v>12282193</v>
      </c>
      <c r="K59" s="25">
        <v>12957714</v>
      </c>
    </row>
    <row r="60" spans="1:11" ht="13.5">
      <c r="A60" s="33" t="s">
        <v>58</v>
      </c>
      <c r="B60" s="6">
        <v>9135317</v>
      </c>
      <c r="C60" s="6">
        <v>2104775</v>
      </c>
      <c r="D60" s="23">
        <v>2194446</v>
      </c>
      <c r="E60" s="24">
        <v>2300000</v>
      </c>
      <c r="F60" s="6">
        <v>2300000</v>
      </c>
      <c r="G60" s="25">
        <v>2300000</v>
      </c>
      <c r="H60" s="26">
        <v>0</v>
      </c>
      <c r="I60" s="24">
        <v>2461000</v>
      </c>
      <c r="J60" s="6">
        <v>2596355</v>
      </c>
      <c r="K60" s="25">
        <v>2739155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0.8953247758765113</v>
      </c>
      <c r="C70" s="5">
        <f aca="true" t="shared" si="8" ref="C70:K70">IF(ISERROR(C71/C72),0,(C71/C72))</f>
        <v>1.0710369866257372</v>
      </c>
      <c r="D70" s="5">
        <f t="shared" si="8"/>
        <v>0.6821864786520935</v>
      </c>
      <c r="E70" s="5">
        <f t="shared" si="8"/>
        <v>0.8635442746747463</v>
      </c>
      <c r="F70" s="5">
        <f t="shared" si="8"/>
        <v>0.8767048886612288</v>
      </c>
      <c r="G70" s="5">
        <f t="shared" si="8"/>
        <v>0.8767048886612288</v>
      </c>
      <c r="H70" s="5">
        <f t="shared" si="8"/>
        <v>0.9852853565399874</v>
      </c>
      <c r="I70" s="5">
        <f t="shared" si="8"/>
        <v>0.8554091299680332</v>
      </c>
      <c r="J70" s="5">
        <f t="shared" si="8"/>
        <v>0.855425009249046</v>
      </c>
      <c r="K70" s="5">
        <f t="shared" si="8"/>
        <v>0.8554108968396583</v>
      </c>
    </row>
    <row r="71" spans="1:11" ht="12.75" hidden="1">
      <c r="A71" s="1" t="s">
        <v>111</v>
      </c>
      <c r="B71" s="1">
        <f>+B83</f>
        <v>58843458</v>
      </c>
      <c r="C71" s="1">
        <f aca="true" t="shared" si="9" ref="C71:K71">+C83</f>
        <v>67182906</v>
      </c>
      <c r="D71" s="1">
        <f t="shared" si="9"/>
        <v>51254261</v>
      </c>
      <c r="E71" s="1">
        <f t="shared" si="9"/>
        <v>72650928</v>
      </c>
      <c r="F71" s="1">
        <f t="shared" si="9"/>
        <v>72650928</v>
      </c>
      <c r="G71" s="1">
        <f t="shared" si="9"/>
        <v>72650928</v>
      </c>
      <c r="H71" s="1">
        <f t="shared" si="9"/>
        <v>84676732</v>
      </c>
      <c r="I71" s="1">
        <f t="shared" si="9"/>
        <v>74828923</v>
      </c>
      <c r="J71" s="1">
        <f t="shared" si="9"/>
        <v>78954624</v>
      </c>
      <c r="K71" s="1">
        <f t="shared" si="9"/>
        <v>83287632</v>
      </c>
    </row>
    <row r="72" spans="1:11" ht="12.75" hidden="1">
      <c r="A72" s="1" t="s">
        <v>112</v>
      </c>
      <c r="B72" s="1">
        <f>+B77</f>
        <v>65723031</v>
      </c>
      <c r="C72" s="1">
        <f aca="true" t="shared" si="10" ref="C72:K72">+C77</f>
        <v>62726971</v>
      </c>
      <c r="D72" s="1">
        <f t="shared" si="10"/>
        <v>75132332</v>
      </c>
      <c r="E72" s="1">
        <f t="shared" si="10"/>
        <v>84131098</v>
      </c>
      <c r="F72" s="1">
        <f t="shared" si="10"/>
        <v>82868168</v>
      </c>
      <c r="G72" s="1">
        <f t="shared" si="10"/>
        <v>82868168</v>
      </c>
      <c r="H72" s="1">
        <f t="shared" si="10"/>
        <v>85941328</v>
      </c>
      <c r="I72" s="1">
        <f t="shared" si="10"/>
        <v>87477349</v>
      </c>
      <c r="J72" s="1">
        <f t="shared" si="10"/>
        <v>92298709</v>
      </c>
      <c r="K72" s="1">
        <f t="shared" si="10"/>
        <v>97365643</v>
      </c>
    </row>
    <row r="73" spans="1:11" ht="12.75" hidden="1">
      <c r="A73" s="1" t="s">
        <v>113</v>
      </c>
      <c r="B73" s="1">
        <f>+B74</f>
        <v>10950264.333333332</v>
      </c>
      <c r="C73" s="1">
        <f aca="true" t="shared" si="11" ref="C73:K73">+(C78+C80+C81+C82)-(B78+B80+B81+B82)</f>
        <v>8308241</v>
      </c>
      <c r="D73" s="1">
        <f t="shared" si="11"/>
        <v>8507533</v>
      </c>
      <c r="E73" s="1">
        <f t="shared" si="11"/>
        <v>-7145315</v>
      </c>
      <c r="F73" s="1">
        <f>+(F78+F80+F81+F82)-(D78+D80+D81+D82)</f>
        <v>-7145315</v>
      </c>
      <c r="G73" s="1">
        <f>+(G78+G80+G81+G82)-(D78+D80+D81+D82)</f>
        <v>-7145315</v>
      </c>
      <c r="H73" s="1">
        <f>+(H78+H80+H81+H82)-(D78+D80+D81+D82)</f>
        <v>-4041935</v>
      </c>
      <c r="I73" s="1">
        <f>+(I78+I80+I81+I82)-(E78+E80+E81+E82)</f>
        <v>11342526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10950264.333333332</v>
      </c>
      <c r="C74" s="1">
        <f>+C73</f>
        <v>8308241</v>
      </c>
      <c r="D74" s="1">
        <f aca="true" t="shared" si="12" ref="D74:K74">+D73</f>
        <v>8507533</v>
      </c>
      <c r="E74" s="1">
        <f t="shared" si="12"/>
        <v>-7145315</v>
      </c>
      <c r="F74" s="1">
        <f t="shared" si="12"/>
        <v>-7145315</v>
      </c>
      <c r="G74" s="1">
        <f t="shared" si="12"/>
        <v>-7145315</v>
      </c>
      <c r="H74" s="1">
        <f t="shared" si="12"/>
        <v>-4041935</v>
      </c>
      <c r="I74" s="1">
        <f t="shared" si="12"/>
        <v>11342526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30864854.246323787</v>
      </c>
      <c r="C75" s="1">
        <f aca="true" t="shared" si="13" ref="C75:K75">+C84-(((C80+C81+C78)*C70)-C79)</f>
        <v>51915066.28561097</v>
      </c>
      <c r="D75" s="1">
        <f t="shared" si="13"/>
        <v>95329230.84033342</v>
      </c>
      <c r="E75" s="1">
        <f t="shared" si="13"/>
        <v>93656294.2894291</v>
      </c>
      <c r="F75" s="1">
        <f t="shared" si="13"/>
        <v>93331011.2898936</v>
      </c>
      <c r="G75" s="1">
        <f t="shared" si="13"/>
        <v>93331011.2898936</v>
      </c>
      <c r="H75" s="1">
        <f t="shared" si="13"/>
        <v>121095483.14383599</v>
      </c>
      <c r="I75" s="1">
        <f t="shared" si="13"/>
        <v>118309865.48275831</v>
      </c>
      <c r="J75" s="1">
        <f t="shared" si="13"/>
        <v>118368292.89293933</v>
      </c>
      <c r="K75" s="1">
        <f t="shared" si="13"/>
        <v>118480801.77126512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65723031</v>
      </c>
      <c r="C77" s="3">
        <v>62726971</v>
      </c>
      <c r="D77" s="3">
        <v>75132332</v>
      </c>
      <c r="E77" s="3">
        <v>84131098</v>
      </c>
      <c r="F77" s="3">
        <v>82868168</v>
      </c>
      <c r="G77" s="3">
        <v>82868168</v>
      </c>
      <c r="H77" s="3">
        <v>85941328</v>
      </c>
      <c r="I77" s="3">
        <v>87477349</v>
      </c>
      <c r="J77" s="3">
        <v>92298709</v>
      </c>
      <c r="K77" s="3">
        <v>97365643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44335858</v>
      </c>
      <c r="C79" s="3">
        <v>76928259</v>
      </c>
      <c r="D79" s="3">
        <v>117064862</v>
      </c>
      <c r="E79" s="3">
        <v>115000000</v>
      </c>
      <c r="F79" s="3">
        <v>115000000</v>
      </c>
      <c r="G79" s="3">
        <v>115000000</v>
      </c>
      <c r="H79" s="3">
        <v>148505905</v>
      </c>
      <c r="I79" s="3">
        <v>149155000</v>
      </c>
      <c r="J79" s="3">
        <v>149214000</v>
      </c>
      <c r="K79" s="3">
        <v>149326000</v>
      </c>
    </row>
    <row r="80" spans="1:11" ht="12.75" hidden="1">
      <c r="A80" s="2" t="s">
        <v>67</v>
      </c>
      <c r="B80" s="3">
        <v>5896098</v>
      </c>
      <c r="C80" s="3">
        <v>6849910</v>
      </c>
      <c r="D80" s="3">
        <v>13558092</v>
      </c>
      <c r="E80" s="3">
        <v>15216400</v>
      </c>
      <c r="F80" s="3">
        <v>15216400</v>
      </c>
      <c r="G80" s="3">
        <v>15216400</v>
      </c>
      <c r="H80" s="3">
        <v>10100186</v>
      </c>
      <c r="I80" s="3">
        <v>17755303</v>
      </c>
      <c r="J80" s="3">
        <v>17755303</v>
      </c>
      <c r="K80" s="3">
        <v>17755303</v>
      </c>
    </row>
    <row r="81" spans="1:11" ht="12.75" hidden="1">
      <c r="A81" s="2" t="s">
        <v>68</v>
      </c>
      <c r="B81" s="3">
        <v>9149843</v>
      </c>
      <c r="C81" s="3">
        <v>16504272</v>
      </c>
      <c r="D81" s="3">
        <v>18303623</v>
      </c>
      <c r="E81" s="3">
        <v>9500000</v>
      </c>
      <c r="F81" s="3">
        <v>9500000</v>
      </c>
      <c r="G81" s="3">
        <v>9500000</v>
      </c>
      <c r="H81" s="3">
        <v>17719594</v>
      </c>
      <c r="I81" s="3">
        <v>18303623</v>
      </c>
      <c r="J81" s="3">
        <v>18303623</v>
      </c>
      <c r="K81" s="3">
        <v>18303623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58843458</v>
      </c>
      <c r="C83" s="3">
        <v>67182906</v>
      </c>
      <c r="D83" s="3">
        <v>51254261</v>
      </c>
      <c r="E83" s="3">
        <v>72650928</v>
      </c>
      <c r="F83" s="3">
        <v>72650928</v>
      </c>
      <c r="G83" s="3">
        <v>72650928</v>
      </c>
      <c r="H83" s="3">
        <v>84676732</v>
      </c>
      <c r="I83" s="3">
        <v>74828923</v>
      </c>
      <c r="J83" s="3">
        <v>78954624</v>
      </c>
      <c r="K83" s="3">
        <v>83287632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355979</v>
      </c>
      <c r="C7" s="6">
        <v>495478</v>
      </c>
      <c r="D7" s="23">
        <v>619647</v>
      </c>
      <c r="E7" s="24">
        <v>250000</v>
      </c>
      <c r="F7" s="6">
        <v>500000</v>
      </c>
      <c r="G7" s="25">
        <v>500000</v>
      </c>
      <c r="H7" s="26">
        <v>716468</v>
      </c>
      <c r="I7" s="24">
        <v>510000</v>
      </c>
      <c r="J7" s="6">
        <v>516000</v>
      </c>
      <c r="K7" s="25">
        <v>522000</v>
      </c>
    </row>
    <row r="8" spans="1:11" ht="13.5">
      <c r="A8" s="22" t="s">
        <v>20</v>
      </c>
      <c r="B8" s="6">
        <v>37578894</v>
      </c>
      <c r="C8" s="6">
        <v>35812748</v>
      </c>
      <c r="D8" s="23">
        <v>49515453</v>
      </c>
      <c r="E8" s="24">
        <v>47800000</v>
      </c>
      <c r="F8" s="6">
        <v>47705000</v>
      </c>
      <c r="G8" s="25">
        <v>47705000</v>
      </c>
      <c r="H8" s="26">
        <v>51881815</v>
      </c>
      <c r="I8" s="24">
        <v>53538000</v>
      </c>
      <c r="J8" s="6">
        <v>55827000</v>
      </c>
      <c r="K8" s="25">
        <v>58153000</v>
      </c>
    </row>
    <row r="9" spans="1:11" ht="13.5">
      <c r="A9" s="22" t="s">
        <v>21</v>
      </c>
      <c r="B9" s="6">
        <v>8046832</v>
      </c>
      <c r="C9" s="6">
        <v>4074766</v>
      </c>
      <c r="D9" s="23">
        <v>4427343</v>
      </c>
      <c r="E9" s="24">
        <v>3055010</v>
      </c>
      <c r="F9" s="6">
        <v>3665732</v>
      </c>
      <c r="G9" s="25">
        <v>3665732</v>
      </c>
      <c r="H9" s="26">
        <v>3821535</v>
      </c>
      <c r="I9" s="24">
        <v>3143085</v>
      </c>
      <c r="J9" s="6">
        <v>3246567</v>
      </c>
      <c r="K9" s="25">
        <v>3407578</v>
      </c>
    </row>
    <row r="10" spans="1:11" ht="25.5">
      <c r="A10" s="27" t="s">
        <v>104</v>
      </c>
      <c r="B10" s="28">
        <f>SUM(B5:B9)</f>
        <v>45981705</v>
      </c>
      <c r="C10" s="29">
        <f aca="true" t="shared" si="0" ref="C10:K10">SUM(C5:C9)</f>
        <v>40382992</v>
      </c>
      <c r="D10" s="30">
        <f t="shared" si="0"/>
        <v>54562443</v>
      </c>
      <c r="E10" s="28">
        <f t="shared" si="0"/>
        <v>51105010</v>
      </c>
      <c r="F10" s="29">
        <f t="shared" si="0"/>
        <v>51870732</v>
      </c>
      <c r="G10" s="31">
        <f t="shared" si="0"/>
        <v>51870732</v>
      </c>
      <c r="H10" s="32">
        <f t="shared" si="0"/>
        <v>56419818</v>
      </c>
      <c r="I10" s="28">
        <f t="shared" si="0"/>
        <v>57191085</v>
      </c>
      <c r="J10" s="29">
        <f t="shared" si="0"/>
        <v>59589567</v>
      </c>
      <c r="K10" s="31">
        <f t="shared" si="0"/>
        <v>62082578</v>
      </c>
    </row>
    <row r="11" spans="1:11" ht="13.5">
      <c r="A11" s="22" t="s">
        <v>22</v>
      </c>
      <c r="B11" s="6">
        <v>25544393</v>
      </c>
      <c r="C11" s="6">
        <v>28589133</v>
      </c>
      <c r="D11" s="23">
        <v>29282021</v>
      </c>
      <c r="E11" s="24">
        <v>29827482</v>
      </c>
      <c r="F11" s="6">
        <v>29738245</v>
      </c>
      <c r="G11" s="25">
        <v>29738245</v>
      </c>
      <c r="H11" s="26">
        <v>34091063</v>
      </c>
      <c r="I11" s="24">
        <v>33571287</v>
      </c>
      <c r="J11" s="6">
        <v>35249903</v>
      </c>
      <c r="K11" s="25">
        <v>37607455</v>
      </c>
    </row>
    <row r="12" spans="1:11" ht="13.5">
      <c r="A12" s="22" t="s">
        <v>23</v>
      </c>
      <c r="B12" s="6">
        <v>3542912</v>
      </c>
      <c r="C12" s="6">
        <v>3727252</v>
      </c>
      <c r="D12" s="23">
        <v>3884250</v>
      </c>
      <c r="E12" s="24">
        <v>4237727</v>
      </c>
      <c r="F12" s="6">
        <v>4208024</v>
      </c>
      <c r="G12" s="25">
        <v>4208024</v>
      </c>
      <c r="H12" s="26">
        <v>4206320</v>
      </c>
      <c r="I12" s="24">
        <v>4456350</v>
      </c>
      <c r="J12" s="6">
        <v>4679168</v>
      </c>
      <c r="K12" s="25">
        <v>4913126</v>
      </c>
    </row>
    <row r="13" spans="1:11" ht="13.5">
      <c r="A13" s="22" t="s">
        <v>105</v>
      </c>
      <c r="B13" s="6">
        <v>-2248479</v>
      </c>
      <c r="C13" s="6">
        <v>1963471</v>
      </c>
      <c r="D13" s="23">
        <v>1862552</v>
      </c>
      <c r="E13" s="24">
        <v>-2000000</v>
      </c>
      <c r="F13" s="6">
        <v>2000000</v>
      </c>
      <c r="G13" s="25">
        <v>2000000</v>
      </c>
      <c r="H13" s="26">
        <v>1832300</v>
      </c>
      <c r="I13" s="24">
        <v>2000000</v>
      </c>
      <c r="J13" s="6">
        <v>2000000</v>
      </c>
      <c r="K13" s="25">
        <v>2000000</v>
      </c>
    </row>
    <row r="14" spans="1:11" ht="13.5">
      <c r="A14" s="22" t="s">
        <v>24</v>
      </c>
      <c r="B14" s="6">
        <v>1248445</v>
      </c>
      <c r="C14" s="6">
        <v>0</v>
      </c>
      <c r="D14" s="23">
        <v>2450520</v>
      </c>
      <c r="E14" s="24">
        <v>120000</v>
      </c>
      <c r="F14" s="6">
        <v>120000</v>
      </c>
      <c r="G14" s="25">
        <v>120000</v>
      </c>
      <c r="H14" s="26">
        <v>1677535</v>
      </c>
      <c r="I14" s="24">
        <v>60000</v>
      </c>
      <c r="J14" s="6">
        <v>63000</v>
      </c>
      <c r="K14" s="25">
        <v>66150</v>
      </c>
    </row>
    <row r="15" spans="1:11" ht="13.5">
      <c r="A15" s="22" t="s">
        <v>25</v>
      </c>
      <c r="B15" s="6">
        <v>300616</v>
      </c>
      <c r="C15" s="6">
        <v>241067</v>
      </c>
      <c r="D15" s="23">
        <v>225652</v>
      </c>
      <c r="E15" s="24">
        <v>1853000</v>
      </c>
      <c r="F15" s="6">
        <v>1766000</v>
      </c>
      <c r="G15" s="25">
        <v>1766000</v>
      </c>
      <c r="H15" s="26">
        <v>1000187</v>
      </c>
      <c r="I15" s="24">
        <v>895000</v>
      </c>
      <c r="J15" s="6">
        <v>939750</v>
      </c>
      <c r="K15" s="25">
        <v>986738</v>
      </c>
    </row>
    <row r="16" spans="1:11" ht="13.5">
      <c r="A16" s="33" t="s">
        <v>26</v>
      </c>
      <c r="B16" s="6">
        <v>1352797</v>
      </c>
      <c r="C16" s="6">
        <v>239300</v>
      </c>
      <c r="D16" s="23">
        <v>6013922</v>
      </c>
      <c r="E16" s="24">
        <v>0</v>
      </c>
      <c r="F16" s="6">
        <v>0</v>
      </c>
      <c r="G16" s="25">
        <v>0</v>
      </c>
      <c r="H16" s="26">
        <v>3850093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10584136</v>
      </c>
      <c r="C17" s="6">
        <v>15661779</v>
      </c>
      <c r="D17" s="23">
        <v>10189181</v>
      </c>
      <c r="E17" s="24">
        <v>17937502</v>
      </c>
      <c r="F17" s="6">
        <v>11789210</v>
      </c>
      <c r="G17" s="25">
        <v>11789210</v>
      </c>
      <c r="H17" s="26">
        <v>10817140</v>
      </c>
      <c r="I17" s="24">
        <v>14790050</v>
      </c>
      <c r="J17" s="6">
        <v>14204453</v>
      </c>
      <c r="K17" s="25">
        <v>14914076</v>
      </c>
    </row>
    <row r="18" spans="1:11" ht="13.5">
      <c r="A18" s="34" t="s">
        <v>28</v>
      </c>
      <c r="B18" s="35">
        <f>SUM(B11:B17)</f>
        <v>40324820</v>
      </c>
      <c r="C18" s="36">
        <f aca="true" t="shared" si="1" ref="C18:K18">SUM(C11:C17)</f>
        <v>50422002</v>
      </c>
      <c r="D18" s="37">
        <f t="shared" si="1"/>
        <v>53908098</v>
      </c>
      <c r="E18" s="35">
        <f t="shared" si="1"/>
        <v>51975711</v>
      </c>
      <c r="F18" s="36">
        <f t="shared" si="1"/>
        <v>49621479</v>
      </c>
      <c r="G18" s="38">
        <f t="shared" si="1"/>
        <v>49621479</v>
      </c>
      <c r="H18" s="39">
        <f t="shared" si="1"/>
        <v>57474638</v>
      </c>
      <c r="I18" s="35">
        <f t="shared" si="1"/>
        <v>55772687</v>
      </c>
      <c r="J18" s="36">
        <f t="shared" si="1"/>
        <v>57136274</v>
      </c>
      <c r="K18" s="38">
        <f t="shared" si="1"/>
        <v>60487545</v>
      </c>
    </row>
    <row r="19" spans="1:11" ht="13.5">
      <c r="A19" s="34" t="s">
        <v>29</v>
      </c>
      <c r="B19" s="40">
        <f>+B10-B18</f>
        <v>5656885</v>
      </c>
      <c r="C19" s="41">
        <f aca="true" t="shared" si="2" ref="C19:K19">+C10-C18</f>
        <v>-10039010</v>
      </c>
      <c r="D19" s="42">
        <f t="shared" si="2"/>
        <v>654345</v>
      </c>
      <c r="E19" s="40">
        <f t="shared" si="2"/>
        <v>-870701</v>
      </c>
      <c r="F19" s="41">
        <f t="shared" si="2"/>
        <v>2249253</v>
      </c>
      <c r="G19" s="43">
        <f t="shared" si="2"/>
        <v>2249253</v>
      </c>
      <c r="H19" s="44">
        <f t="shared" si="2"/>
        <v>-1054820</v>
      </c>
      <c r="I19" s="40">
        <f t="shared" si="2"/>
        <v>1418398</v>
      </c>
      <c r="J19" s="41">
        <f t="shared" si="2"/>
        <v>2453293</v>
      </c>
      <c r="K19" s="43">
        <f t="shared" si="2"/>
        <v>1595033</v>
      </c>
    </row>
    <row r="20" spans="1:11" ht="13.5">
      <c r="A20" s="22" t="s">
        <v>30</v>
      </c>
      <c r="B20" s="24">
        <v>0</v>
      </c>
      <c r="C20" s="6">
        <v>10706793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5656885</v>
      </c>
      <c r="C22" s="52">
        <f aca="true" t="shared" si="3" ref="C22:K22">SUM(C19:C21)</f>
        <v>667783</v>
      </c>
      <c r="D22" s="53">
        <f t="shared" si="3"/>
        <v>654345</v>
      </c>
      <c r="E22" s="51">
        <f t="shared" si="3"/>
        <v>-870701</v>
      </c>
      <c r="F22" s="52">
        <f t="shared" si="3"/>
        <v>2249253</v>
      </c>
      <c r="G22" s="54">
        <f t="shared" si="3"/>
        <v>2249253</v>
      </c>
      <c r="H22" s="55">
        <f t="shared" si="3"/>
        <v>-1054820</v>
      </c>
      <c r="I22" s="51">
        <f t="shared" si="3"/>
        <v>1418398</v>
      </c>
      <c r="J22" s="52">
        <f t="shared" si="3"/>
        <v>2453293</v>
      </c>
      <c r="K22" s="54">
        <f t="shared" si="3"/>
        <v>1595033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5656885</v>
      </c>
      <c r="C24" s="41">
        <f aca="true" t="shared" si="4" ref="C24:K24">SUM(C22:C23)</f>
        <v>667783</v>
      </c>
      <c r="D24" s="42">
        <f t="shared" si="4"/>
        <v>654345</v>
      </c>
      <c r="E24" s="40">
        <f t="shared" si="4"/>
        <v>-870701</v>
      </c>
      <c r="F24" s="41">
        <f t="shared" si="4"/>
        <v>2249253</v>
      </c>
      <c r="G24" s="43">
        <f t="shared" si="4"/>
        <v>2249253</v>
      </c>
      <c r="H24" s="44">
        <f t="shared" si="4"/>
        <v>-1054820</v>
      </c>
      <c r="I24" s="40">
        <f t="shared" si="4"/>
        <v>1418398</v>
      </c>
      <c r="J24" s="41">
        <f t="shared" si="4"/>
        <v>2453293</v>
      </c>
      <c r="K24" s="43">
        <f t="shared" si="4"/>
        <v>1595033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2603517</v>
      </c>
      <c r="C27" s="7">
        <v>1105241</v>
      </c>
      <c r="D27" s="64">
        <v>2294444</v>
      </c>
      <c r="E27" s="65">
        <v>160750</v>
      </c>
      <c r="F27" s="7">
        <v>160750</v>
      </c>
      <c r="G27" s="66">
        <v>160750</v>
      </c>
      <c r="H27" s="67">
        <v>256034</v>
      </c>
      <c r="I27" s="65">
        <v>1650000</v>
      </c>
      <c r="J27" s="7">
        <v>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160750</v>
      </c>
      <c r="F28" s="6">
        <v>160750</v>
      </c>
      <c r="G28" s="25">
        <v>160750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256034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2603517</v>
      </c>
      <c r="C31" s="6">
        <v>1105241</v>
      </c>
      <c r="D31" s="23">
        <v>2294444</v>
      </c>
      <c r="E31" s="24">
        <v>0</v>
      </c>
      <c r="F31" s="6">
        <v>0</v>
      </c>
      <c r="G31" s="25">
        <v>0</v>
      </c>
      <c r="H31" s="26">
        <v>0</v>
      </c>
      <c r="I31" s="24">
        <v>1650000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2603517</v>
      </c>
      <c r="C32" s="7">
        <f aca="true" t="shared" si="5" ref="C32:K32">SUM(C28:C31)</f>
        <v>1105241</v>
      </c>
      <c r="D32" s="64">
        <f t="shared" si="5"/>
        <v>2294444</v>
      </c>
      <c r="E32" s="65">
        <f t="shared" si="5"/>
        <v>160750</v>
      </c>
      <c r="F32" s="7">
        <f t="shared" si="5"/>
        <v>160750</v>
      </c>
      <c r="G32" s="66">
        <f t="shared" si="5"/>
        <v>160750</v>
      </c>
      <c r="H32" s="67">
        <f t="shared" si="5"/>
        <v>256034</v>
      </c>
      <c r="I32" s="65">
        <f t="shared" si="5"/>
        <v>1650000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897966</v>
      </c>
      <c r="C35" s="6">
        <v>2208821</v>
      </c>
      <c r="D35" s="23">
        <v>5236603</v>
      </c>
      <c r="E35" s="24">
        <v>50785010</v>
      </c>
      <c r="F35" s="6">
        <v>50785010</v>
      </c>
      <c r="G35" s="25">
        <v>50785010</v>
      </c>
      <c r="H35" s="26">
        <v>4106636</v>
      </c>
      <c r="I35" s="24">
        <v>6760000</v>
      </c>
      <c r="J35" s="6">
        <v>7010000</v>
      </c>
      <c r="K35" s="25">
        <v>6930000</v>
      </c>
    </row>
    <row r="36" spans="1:11" ht="13.5">
      <c r="A36" s="22" t="s">
        <v>39</v>
      </c>
      <c r="B36" s="6">
        <v>14651859</v>
      </c>
      <c r="C36" s="6">
        <v>12668322</v>
      </c>
      <c r="D36" s="23">
        <v>13089639</v>
      </c>
      <c r="E36" s="24">
        <v>2443000</v>
      </c>
      <c r="F36" s="6">
        <v>2443000</v>
      </c>
      <c r="G36" s="25">
        <v>2443000</v>
      </c>
      <c r="H36" s="26">
        <v>13366804</v>
      </c>
      <c r="I36" s="24">
        <v>13661599</v>
      </c>
      <c r="J36" s="6">
        <v>14284179</v>
      </c>
      <c r="K36" s="25">
        <v>14937888</v>
      </c>
    </row>
    <row r="37" spans="1:11" ht="13.5">
      <c r="A37" s="22" t="s">
        <v>40</v>
      </c>
      <c r="B37" s="6">
        <v>9707293</v>
      </c>
      <c r="C37" s="6">
        <v>11149819</v>
      </c>
      <c r="D37" s="23">
        <v>12874683</v>
      </c>
      <c r="E37" s="24">
        <v>2215219</v>
      </c>
      <c r="F37" s="6">
        <v>2215219</v>
      </c>
      <c r="G37" s="25">
        <v>2215219</v>
      </c>
      <c r="H37" s="26">
        <v>13040644</v>
      </c>
      <c r="I37" s="24">
        <v>7059000</v>
      </c>
      <c r="J37" s="6">
        <v>7561950</v>
      </c>
      <c r="K37" s="25">
        <v>8090048</v>
      </c>
    </row>
    <row r="38" spans="1:11" ht="13.5">
      <c r="A38" s="22" t="s">
        <v>41</v>
      </c>
      <c r="B38" s="6">
        <v>16084380</v>
      </c>
      <c r="C38" s="6">
        <v>14723328</v>
      </c>
      <c r="D38" s="23">
        <v>15793216</v>
      </c>
      <c r="E38" s="24">
        <v>567873</v>
      </c>
      <c r="F38" s="6">
        <v>567873</v>
      </c>
      <c r="G38" s="25">
        <v>567873</v>
      </c>
      <c r="H38" s="26">
        <v>15829272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-10241848</v>
      </c>
      <c r="C39" s="6">
        <v>-10996004</v>
      </c>
      <c r="D39" s="23">
        <v>-10341657</v>
      </c>
      <c r="E39" s="24">
        <v>50444918</v>
      </c>
      <c r="F39" s="6">
        <v>50444918</v>
      </c>
      <c r="G39" s="25">
        <v>50444918</v>
      </c>
      <c r="H39" s="26">
        <v>-11396476</v>
      </c>
      <c r="I39" s="24">
        <v>13362599</v>
      </c>
      <c r="J39" s="6">
        <v>13732229</v>
      </c>
      <c r="K39" s="25">
        <v>13777840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-1826506</v>
      </c>
      <c r="C42" s="6">
        <v>1726158</v>
      </c>
      <c r="D42" s="23">
        <v>3404636</v>
      </c>
      <c r="E42" s="24">
        <v>3503792</v>
      </c>
      <c r="F42" s="6">
        <v>11525732</v>
      </c>
      <c r="G42" s="25">
        <v>11525732</v>
      </c>
      <c r="H42" s="26">
        <v>5263288</v>
      </c>
      <c r="I42" s="24">
        <v>3418488</v>
      </c>
      <c r="J42" s="6">
        <v>4453346</v>
      </c>
      <c r="K42" s="25">
        <v>3594443</v>
      </c>
    </row>
    <row r="43" spans="1:11" ht="13.5">
      <c r="A43" s="22" t="s">
        <v>45</v>
      </c>
      <c r="B43" s="6">
        <v>-1975344</v>
      </c>
      <c r="C43" s="6">
        <v>-687941</v>
      </c>
      <c r="D43" s="23">
        <v>-2294444</v>
      </c>
      <c r="E43" s="24">
        <v>0</v>
      </c>
      <c r="F43" s="6">
        <v>0</v>
      </c>
      <c r="G43" s="25">
        <v>0</v>
      </c>
      <c r="H43" s="26">
        <v>-256033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742777</v>
      </c>
      <c r="C44" s="6">
        <v>-1012812</v>
      </c>
      <c r="D44" s="23">
        <v>1525554</v>
      </c>
      <c r="E44" s="24">
        <v>-1033092</v>
      </c>
      <c r="F44" s="6">
        <v>-1033092</v>
      </c>
      <c r="G44" s="25">
        <v>-1033092</v>
      </c>
      <c r="H44" s="26">
        <v>-4939150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524802</v>
      </c>
      <c r="C45" s="7">
        <v>550207</v>
      </c>
      <c r="D45" s="64">
        <v>3185954</v>
      </c>
      <c r="E45" s="65">
        <v>2470700</v>
      </c>
      <c r="F45" s="7">
        <v>10492640</v>
      </c>
      <c r="G45" s="66">
        <v>10492640</v>
      </c>
      <c r="H45" s="67">
        <v>3254059</v>
      </c>
      <c r="I45" s="65">
        <v>6890763</v>
      </c>
      <c r="J45" s="7">
        <v>11344109</v>
      </c>
      <c r="K45" s="66">
        <v>14938552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550208</v>
      </c>
      <c r="D48" s="23">
        <v>3185954</v>
      </c>
      <c r="E48" s="24">
        <v>48050150</v>
      </c>
      <c r="F48" s="6">
        <v>48050150</v>
      </c>
      <c r="G48" s="25">
        <v>48050150</v>
      </c>
      <c r="H48" s="26">
        <v>3254059</v>
      </c>
      <c r="I48" s="24">
        <v>4510000</v>
      </c>
      <c r="J48" s="6">
        <v>4710000</v>
      </c>
      <c r="K48" s="25">
        <v>4610000</v>
      </c>
    </row>
    <row r="49" spans="1:11" ht="13.5">
      <c r="A49" s="22" t="s">
        <v>50</v>
      </c>
      <c r="B49" s="6">
        <f>+B75</f>
        <v>6940593.139476091</v>
      </c>
      <c r="C49" s="6">
        <f aca="true" t="shared" si="6" ref="C49:K49">+C75</f>
        <v>7181287.747209042</v>
      </c>
      <c r="D49" s="23">
        <f t="shared" si="6"/>
        <v>9326307.932060903</v>
      </c>
      <c r="E49" s="24">
        <f t="shared" si="6"/>
        <v>-922193.8647925868</v>
      </c>
      <c r="F49" s="6">
        <f t="shared" si="6"/>
        <v>-932635.7239208976</v>
      </c>
      <c r="G49" s="25">
        <f t="shared" si="6"/>
        <v>-932635.7239208976</v>
      </c>
      <c r="H49" s="26">
        <f t="shared" si="6"/>
        <v>10563445.49428344</v>
      </c>
      <c r="I49" s="24">
        <f t="shared" si="6"/>
        <v>3391500</v>
      </c>
      <c r="J49" s="6">
        <f t="shared" si="6"/>
        <v>3773575</v>
      </c>
      <c r="K49" s="25">
        <f t="shared" si="6"/>
        <v>4207254</v>
      </c>
    </row>
    <row r="50" spans="1:11" ht="13.5">
      <c r="A50" s="34" t="s">
        <v>51</v>
      </c>
      <c r="B50" s="7">
        <f>+B48-B49</f>
        <v>-6940593.139476091</v>
      </c>
      <c r="C50" s="7">
        <f aca="true" t="shared" si="7" ref="C50:K50">+C48-C49</f>
        <v>-6631079.747209042</v>
      </c>
      <c r="D50" s="64">
        <f t="shared" si="7"/>
        <v>-6140353.932060903</v>
      </c>
      <c r="E50" s="65">
        <f t="shared" si="7"/>
        <v>48972343.864792585</v>
      </c>
      <c r="F50" s="7">
        <f t="shared" si="7"/>
        <v>48982785.7239209</v>
      </c>
      <c r="G50" s="66">
        <f t="shared" si="7"/>
        <v>48982785.7239209</v>
      </c>
      <c r="H50" s="67">
        <f t="shared" si="7"/>
        <v>-7309386.49428344</v>
      </c>
      <c r="I50" s="65">
        <f t="shared" si="7"/>
        <v>1118500</v>
      </c>
      <c r="J50" s="7">
        <f t="shared" si="7"/>
        <v>936425</v>
      </c>
      <c r="K50" s="66">
        <f t="shared" si="7"/>
        <v>402746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14650460</v>
      </c>
      <c r="C53" s="6">
        <v>11712603</v>
      </c>
      <c r="D53" s="23">
        <v>11858570</v>
      </c>
      <c r="E53" s="24">
        <v>1224500</v>
      </c>
      <c r="F53" s="6">
        <v>1224500</v>
      </c>
      <c r="G53" s="25">
        <v>1224500</v>
      </c>
      <c r="H53" s="26">
        <v>13366804</v>
      </c>
      <c r="I53" s="24">
        <v>12451599</v>
      </c>
      <c r="J53" s="6">
        <v>13074179</v>
      </c>
      <c r="K53" s="25">
        <v>13727888</v>
      </c>
    </row>
    <row r="54" spans="1:11" ht="13.5">
      <c r="A54" s="22" t="s">
        <v>105</v>
      </c>
      <c r="B54" s="6">
        <v>-2248479</v>
      </c>
      <c r="C54" s="6">
        <v>1963471</v>
      </c>
      <c r="D54" s="23">
        <v>1862552</v>
      </c>
      <c r="E54" s="24">
        <v>-2000000</v>
      </c>
      <c r="F54" s="6">
        <v>2000000</v>
      </c>
      <c r="G54" s="25">
        <v>2000000</v>
      </c>
      <c r="H54" s="26">
        <v>1832300</v>
      </c>
      <c r="I54" s="24">
        <v>2000000</v>
      </c>
      <c r="J54" s="6">
        <v>2000000</v>
      </c>
      <c r="K54" s="25">
        <v>2000000</v>
      </c>
    </row>
    <row r="55" spans="1:11" ht="13.5">
      <c r="A55" s="22" t="s">
        <v>54</v>
      </c>
      <c r="B55" s="6">
        <v>0</v>
      </c>
      <c r="C55" s="6">
        <v>1105241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2603517</v>
      </c>
      <c r="C56" s="6">
        <v>0</v>
      </c>
      <c r="D56" s="23">
        <v>225652</v>
      </c>
      <c r="E56" s="24">
        <v>160750</v>
      </c>
      <c r="F56" s="6">
        <v>160750</v>
      </c>
      <c r="G56" s="25">
        <v>160750</v>
      </c>
      <c r="H56" s="26">
        <v>0</v>
      </c>
      <c r="I56" s="24">
        <v>895000</v>
      </c>
      <c r="J56" s="6">
        <v>940000</v>
      </c>
      <c r="K56" s="25">
        <v>987000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0.6201179783242455</v>
      </c>
      <c r="C70" s="5">
        <f aca="true" t="shared" si="8" ref="C70:K70">IF(ISERROR(C71/C72),0,(C71/C72))</f>
        <v>0.7665544475437363</v>
      </c>
      <c r="D70" s="5">
        <f t="shared" si="8"/>
        <v>0.5384192597973729</v>
      </c>
      <c r="E70" s="5">
        <f t="shared" si="8"/>
        <v>0.9770861633840806</v>
      </c>
      <c r="F70" s="5">
        <f t="shared" si="8"/>
        <v>0.9809042232219922</v>
      </c>
      <c r="G70" s="5">
        <f t="shared" si="8"/>
        <v>0.9809042232219922</v>
      </c>
      <c r="H70" s="5">
        <f t="shared" si="8"/>
        <v>0.8409795111595092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111</v>
      </c>
      <c r="B71" s="1">
        <f>+B83</f>
        <v>4410795</v>
      </c>
      <c r="C71" s="1">
        <f aca="true" t="shared" si="9" ref="C71:K71">+C83</f>
        <v>3123530</v>
      </c>
      <c r="D71" s="1">
        <f t="shared" si="9"/>
        <v>2195320</v>
      </c>
      <c r="E71" s="1">
        <f t="shared" si="9"/>
        <v>2985008</v>
      </c>
      <c r="F71" s="1">
        <f t="shared" si="9"/>
        <v>3595732</v>
      </c>
      <c r="G71" s="1">
        <f t="shared" si="9"/>
        <v>3595732</v>
      </c>
      <c r="H71" s="1">
        <f t="shared" si="9"/>
        <v>2757042</v>
      </c>
      <c r="I71" s="1">
        <f t="shared" si="9"/>
        <v>3143085</v>
      </c>
      <c r="J71" s="1">
        <f t="shared" si="9"/>
        <v>3246567</v>
      </c>
      <c r="K71" s="1">
        <f t="shared" si="9"/>
        <v>3407578</v>
      </c>
    </row>
    <row r="72" spans="1:11" ht="12.75" hidden="1">
      <c r="A72" s="1" t="s">
        <v>112</v>
      </c>
      <c r="B72" s="1">
        <f>+B77</f>
        <v>7112832</v>
      </c>
      <c r="C72" s="1">
        <f aca="true" t="shared" si="10" ref="C72:K72">+C77</f>
        <v>4074766</v>
      </c>
      <c r="D72" s="1">
        <f t="shared" si="10"/>
        <v>4077343</v>
      </c>
      <c r="E72" s="1">
        <f t="shared" si="10"/>
        <v>3055010</v>
      </c>
      <c r="F72" s="1">
        <f t="shared" si="10"/>
        <v>3665732</v>
      </c>
      <c r="G72" s="1">
        <f t="shared" si="10"/>
        <v>3665732</v>
      </c>
      <c r="H72" s="1">
        <f t="shared" si="10"/>
        <v>3278370</v>
      </c>
      <c r="I72" s="1">
        <f t="shared" si="10"/>
        <v>3143085</v>
      </c>
      <c r="J72" s="1">
        <f t="shared" si="10"/>
        <v>3246567</v>
      </c>
      <c r="K72" s="1">
        <f t="shared" si="10"/>
        <v>3407578</v>
      </c>
    </row>
    <row r="73" spans="1:11" ht="12.75" hidden="1">
      <c r="A73" s="1" t="s">
        <v>113</v>
      </c>
      <c r="B73" s="1">
        <f>+B74</f>
        <v>655447.5</v>
      </c>
      <c r="C73" s="1">
        <f aca="true" t="shared" si="11" ref="C73:K73">+(C78+C80+C81+C82)-(B78+B80+B81+B82)</f>
        <v>770510</v>
      </c>
      <c r="D73" s="1">
        <f t="shared" si="11"/>
        <v>382173</v>
      </c>
      <c r="E73" s="1">
        <f t="shared" si="11"/>
        <v>684211</v>
      </c>
      <c r="F73" s="1">
        <f>+(F78+F80+F81+F82)-(D78+D80+D81+D82)</f>
        <v>684211</v>
      </c>
      <c r="G73" s="1">
        <f>+(G78+G80+G81+G82)-(D78+D80+D81+D82)</f>
        <v>684211</v>
      </c>
      <c r="H73" s="1">
        <f>+(H78+H80+H81+H82)-(D78+D80+D81+D82)</f>
        <v>-1198072</v>
      </c>
      <c r="I73" s="1">
        <f>+(I78+I80+I81+I82)-(E78+E80+E81+E82)</f>
        <v>-484860</v>
      </c>
      <c r="J73" s="1">
        <f t="shared" si="11"/>
        <v>50000</v>
      </c>
      <c r="K73" s="1">
        <f t="shared" si="11"/>
        <v>20000</v>
      </c>
    </row>
    <row r="74" spans="1:11" ht="12.75" hidden="1">
      <c r="A74" s="1" t="s">
        <v>114</v>
      </c>
      <c r="B74" s="1">
        <f>+TREND(C74:E74)</f>
        <v>655447.5</v>
      </c>
      <c r="C74" s="1">
        <f>+C73</f>
        <v>770510</v>
      </c>
      <c r="D74" s="1">
        <f aca="true" t="shared" si="12" ref="D74:K74">+D73</f>
        <v>382173</v>
      </c>
      <c r="E74" s="1">
        <f t="shared" si="12"/>
        <v>684211</v>
      </c>
      <c r="F74" s="1">
        <f t="shared" si="12"/>
        <v>684211</v>
      </c>
      <c r="G74" s="1">
        <f t="shared" si="12"/>
        <v>684211</v>
      </c>
      <c r="H74" s="1">
        <f t="shared" si="12"/>
        <v>-1198072</v>
      </c>
      <c r="I74" s="1">
        <f t="shared" si="12"/>
        <v>-484860</v>
      </c>
      <c r="J74" s="1">
        <f t="shared" si="12"/>
        <v>50000</v>
      </c>
      <c r="K74" s="1">
        <f t="shared" si="12"/>
        <v>20000</v>
      </c>
    </row>
    <row r="75" spans="1:11" ht="12.75" hidden="1">
      <c r="A75" s="1" t="s">
        <v>115</v>
      </c>
      <c r="B75" s="1">
        <f>+B84-(((B80+B81+B78)*B70)-B79)</f>
        <v>6940593.139476091</v>
      </c>
      <c r="C75" s="1">
        <f aca="true" t="shared" si="13" ref="C75:K75">+C84-(((C80+C81+C78)*C70)-C79)</f>
        <v>7181287.747209042</v>
      </c>
      <c r="D75" s="1">
        <f t="shared" si="13"/>
        <v>9326307.932060903</v>
      </c>
      <c r="E75" s="1">
        <f t="shared" si="13"/>
        <v>-922193.8647925868</v>
      </c>
      <c r="F75" s="1">
        <f t="shared" si="13"/>
        <v>-932635.7239208976</v>
      </c>
      <c r="G75" s="1">
        <f t="shared" si="13"/>
        <v>-932635.7239208976</v>
      </c>
      <c r="H75" s="1">
        <f t="shared" si="13"/>
        <v>10563445.49428344</v>
      </c>
      <c r="I75" s="1">
        <f t="shared" si="13"/>
        <v>3391500</v>
      </c>
      <c r="J75" s="1">
        <f t="shared" si="13"/>
        <v>3773575</v>
      </c>
      <c r="K75" s="1">
        <f t="shared" si="13"/>
        <v>4207254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7112832</v>
      </c>
      <c r="C77" s="3">
        <v>4074766</v>
      </c>
      <c r="D77" s="3">
        <v>4077343</v>
      </c>
      <c r="E77" s="3">
        <v>3055010</v>
      </c>
      <c r="F77" s="3">
        <v>3665732</v>
      </c>
      <c r="G77" s="3">
        <v>3665732</v>
      </c>
      <c r="H77" s="3">
        <v>3278370</v>
      </c>
      <c r="I77" s="3">
        <v>3143085</v>
      </c>
      <c r="J77" s="3">
        <v>3246567</v>
      </c>
      <c r="K77" s="3">
        <v>3407578</v>
      </c>
    </row>
    <row r="78" spans="1:11" ht="12.75" hidden="1">
      <c r="A78" s="2" t="s">
        <v>65</v>
      </c>
      <c r="B78" s="3">
        <v>0</v>
      </c>
      <c r="C78" s="3">
        <v>9863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7497438</v>
      </c>
      <c r="C79" s="3">
        <v>8456934</v>
      </c>
      <c r="D79" s="3">
        <v>10427511</v>
      </c>
      <c r="E79" s="3">
        <v>1750000</v>
      </c>
      <c r="F79" s="3">
        <v>1750000</v>
      </c>
      <c r="G79" s="3">
        <v>1750000</v>
      </c>
      <c r="H79" s="3">
        <v>11270552</v>
      </c>
      <c r="I79" s="3">
        <v>5641500</v>
      </c>
      <c r="J79" s="3">
        <v>6073575</v>
      </c>
      <c r="K79" s="3">
        <v>6527254</v>
      </c>
    </row>
    <row r="80" spans="1:11" ht="12.75" hidden="1">
      <c r="A80" s="2" t="s">
        <v>67</v>
      </c>
      <c r="B80" s="3">
        <v>373164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524802</v>
      </c>
      <c r="C81" s="3">
        <v>1654267</v>
      </c>
      <c r="D81" s="3">
        <v>2045252</v>
      </c>
      <c r="E81" s="3">
        <v>2734860</v>
      </c>
      <c r="F81" s="3">
        <v>2734860</v>
      </c>
      <c r="G81" s="3">
        <v>2734860</v>
      </c>
      <c r="H81" s="3">
        <v>840813</v>
      </c>
      <c r="I81" s="3">
        <v>2250000</v>
      </c>
      <c r="J81" s="3">
        <v>2300000</v>
      </c>
      <c r="K81" s="3">
        <v>2320000</v>
      </c>
    </row>
    <row r="82" spans="1:11" ht="12.75" hidden="1">
      <c r="A82" s="2" t="s">
        <v>69</v>
      </c>
      <c r="B82" s="3">
        <v>0</v>
      </c>
      <c r="C82" s="3">
        <v>4346</v>
      </c>
      <c r="D82" s="3">
        <v>5397</v>
      </c>
      <c r="E82" s="3">
        <v>0</v>
      </c>
      <c r="F82" s="3">
        <v>0</v>
      </c>
      <c r="G82" s="3">
        <v>0</v>
      </c>
      <c r="H82" s="3">
        <v>11764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4410795</v>
      </c>
      <c r="C83" s="3">
        <v>3123530</v>
      </c>
      <c r="D83" s="3">
        <v>2195320</v>
      </c>
      <c r="E83" s="3">
        <v>2985008</v>
      </c>
      <c r="F83" s="3">
        <v>3595732</v>
      </c>
      <c r="G83" s="3">
        <v>3595732</v>
      </c>
      <c r="H83" s="3">
        <v>2757042</v>
      </c>
      <c r="I83" s="3">
        <v>3143085</v>
      </c>
      <c r="J83" s="3">
        <v>3246567</v>
      </c>
      <c r="K83" s="3">
        <v>3407578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13729962</v>
      </c>
      <c r="C5" s="6">
        <v>15556330</v>
      </c>
      <c r="D5" s="23">
        <v>17143770</v>
      </c>
      <c r="E5" s="24">
        <v>18354572</v>
      </c>
      <c r="F5" s="6">
        <v>18354572</v>
      </c>
      <c r="G5" s="25">
        <v>18354572</v>
      </c>
      <c r="H5" s="26">
        <v>0</v>
      </c>
      <c r="I5" s="24">
        <v>22580446</v>
      </c>
      <c r="J5" s="6">
        <v>23272790</v>
      </c>
      <c r="K5" s="25">
        <v>24552793</v>
      </c>
    </row>
    <row r="6" spans="1:11" ht="13.5">
      <c r="A6" s="22" t="s">
        <v>18</v>
      </c>
      <c r="B6" s="6">
        <v>81130237</v>
      </c>
      <c r="C6" s="6">
        <v>96991663</v>
      </c>
      <c r="D6" s="23">
        <v>103423501</v>
      </c>
      <c r="E6" s="24">
        <v>110469833</v>
      </c>
      <c r="F6" s="6">
        <v>110469833</v>
      </c>
      <c r="G6" s="25">
        <v>110469833</v>
      </c>
      <c r="H6" s="26">
        <v>0</v>
      </c>
      <c r="I6" s="24">
        <v>115471854</v>
      </c>
      <c r="J6" s="6">
        <v>121707334</v>
      </c>
      <c r="K6" s="25">
        <v>128401237</v>
      </c>
    </row>
    <row r="7" spans="1:11" ht="13.5">
      <c r="A7" s="22" t="s">
        <v>19</v>
      </c>
      <c r="B7" s="6">
        <v>130290</v>
      </c>
      <c r="C7" s="6">
        <v>200756</v>
      </c>
      <c r="D7" s="23">
        <v>240746</v>
      </c>
      <c r="E7" s="24">
        <v>168700</v>
      </c>
      <c r="F7" s="6">
        <v>168700</v>
      </c>
      <c r="G7" s="25">
        <v>168700</v>
      </c>
      <c r="H7" s="26">
        <v>0</v>
      </c>
      <c r="I7" s="24">
        <v>28000</v>
      </c>
      <c r="J7" s="6">
        <v>29512</v>
      </c>
      <c r="K7" s="25">
        <v>31135</v>
      </c>
    </row>
    <row r="8" spans="1:11" ht="13.5">
      <c r="A8" s="22" t="s">
        <v>20</v>
      </c>
      <c r="B8" s="6">
        <v>55351115</v>
      </c>
      <c r="C8" s="6">
        <v>52996090</v>
      </c>
      <c r="D8" s="23">
        <v>59271421</v>
      </c>
      <c r="E8" s="24">
        <v>68635200</v>
      </c>
      <c r="F8" s="6">
        <v>68635200</v>
      </c>
      <c r="G8" s="25">
        <v>68635200</v>
      </c>
      <c r="H8" s="26">
        <v>0</v>
      </c>
      <c r="I8" s="24">
        <v>82249800</v>
      </c>
      <c r="J8" s="6">
        <v>88147800</v>
      </c>
      <c r="K8" s="25">
        <v>96805350</v>
      </c>
    </row>
    <row r="9" spans="1:11" ht="13.5">
      <c r="A9" s="22" t="s">
        <v>21</v>
      </c>
      <c r="B9" s="6">
        <v>12374512</v>
      </c>
      <c r="C9" s="6">
        <v>13748785</v>
      </c>
      <c r="D9" s="23">
        <v>20991798</v>
      </c>
      <c r="E9" s="24">
        <v>12379430</v>
      </c>
      <c r="F9" s="6">
        <v>12379430</v>
      </c>
      <c r="G9" s="25">
        <v>12379430</v>
      </c>
      <c r="H9" s="26">
        <v>0</v>
      </c>
      <c r="I9" s="24">
        <v>11401650</v>
      </c>
      <c r="J9" s="6">
        <v>13100717</v>
      </c>
      <c r="K9" s="25">
        <v>15565073</v>
      </c>
    </row>
    <row r="10" spans="1:11" ht="25.5">
      <c r="A10" s="27" t="s">
        <v>104</v>
      </c>
      <c r="B10" s="28">
        <f>SUM(B5:B9)</f>
        <v>162716116</v>
      </c>
      <c r="C10" s="29">
        <f aca="true" t="shared" si="0" ref="C10:K10">SUM(C5:C9)</f>
        <v>179493624</v>
      </c>
      <c r="D10" s="30">
        <f t="shared" si="0"/>
        <v>201071236</v>
      </c>
      <c r="E10" s="28">
        <f t="shared" si="0"/>
        <v>210007735</v>
      </c>
      <c r="F10" s="29">
        <f t="shared" si="0"/>
        <v>210007735</v>
      </c>
      <c r="G10" s="31">
        <f t="shared" si="0"/>
        <v>210007735</v>
      </c>
      <c r="H10" s="32">
        <f t="shared" si="0"/>
        <v>0</v>
      </c>
      <c r="I10" s="28">
        <f t="shared" si="0"/>
        <v>231731750</v>
      </c>
      <c r="J10" s="29">
        <f t="shared" si="0"/>
        <v>246258153</v>
      </c>
      <c r="K10" s="31">
        <f t="shared" si="0"/>
        <v>265355588</v>
      </c>
    </row>
    <row r="11" spans="1:11" ht="13.5">
      <c r="A11" s="22" t="s">
        <v>22</v>
      </c>
      <c r="B11" s="6">
        <v>86266135</v>
      </c>
      <c r="C11" s="6">
        <v>92662390</v>
      </c>
      <c r="D11" s="23">
        <v>97331136</v>
      </c>
      <c r="E11" s="24">
        <v>93265228</v>
      </c>
      <c r="F11" s="6">
        <v>93265228</v>
      </c>
      <c r="G11" s="25">
        <v>93265228</v>
      </c>
      <c r="H11" s="26">
        <v>0</v>
      </c>
      <c r="I11" s="24">
        <v>101837468</v>
      </c>
      <c r="J11" s="6">
        <v>108266471</v>
      </c>
      <c r="K11" s="25">
        <v>115071040</v>
      </c>
    </row>
    <row r="12" spans="1:11" ht="13.5">
      <c r="A12" s="22" t="s">
        <v>23</v>
      </c>
      <c r="B12" s="6">
        <v>4960501</v>
      </c>
      <c r="C12" s="6">
        <v>5650962</v>
      </c>
      <c r="D12" s="23">
        <v>6040202</v>
      </c>
      <c r="E12" s="24">
        <v>6259558</v>
      </c>
      <c r="F12" s="6">
        <v>6259558</v>
      </c>
      <c r="G12" s="25">
        <v>6259558</v>
      </c>
      <c r="H12" s="26">
        <v>0</v>
      </c>
      <c r="I12" s="24">
        <v>7008864</v>
      </c>
      <c r="J12" s="6">
        <v>7490817</v>
      </c>
      <c r="K12" s="25">
        <v>8003317</v>
      </c>
    </row>
    <row r="13" spans="1:11" ht="13.5">
      <c r="A13" s="22" t="s">
        <v>105</v>
      </c>
      <c r="B13" s="6">
        <v>30158565</v>
      </c>
      <c r="C13" s="6">
        <v>35801360</v>
      </c>
      <c r="D13" s="23">
        <v>39093055</v>
      </c>
      <c r="E13" s="24">
        <v>1891506</v>
      </c>
      <c r="F13" s="6">
        <v>1891506</v>
      </c>
      <c r="G13" s="25">
        <v>1891506</v>
      </c>
      <c r="H13" s="26">
        <v>0</v>
      </c>
      <c r="I13" s="24">
        <v>3166342</v>
      </c>
      <c r="J13" s="6">
        <v>8050847</v>
      </c>
      <c r="K13" s="25">
        <v>15558418</v>
      </c>
    </row>
    <row r="14" spans="1:11" ht="13.5">
      <c r="A14" s="22" t="s">
        <v>24</v>
      </c>
      <c r="B14" s="6">
        <v>2693701</v>
      </c>
      <c r="C14" s="6">
        <v>11939867</v>
      </c>
      <c r="D14" s="23">
        <v>30684137</v>
      </c>
      <c r="E14" s="24">
        <v>1890000</v>
      </c>
      <c r="F14" s="6">
        <v>1890000</v>
      </c>
      <c r="G14" s="25">
        <v>1890000</v>
      </c>
      <c r="H14" s="26">
        <v>0</v>
      </c>
      <c r="I14" s="24">
        <v>1589765</v>
      </c>
      <c r="J14" s="6">
        <v>1108295</v>
      </c>
      <c r="K14" s="25">
        <v>1134240</v>
      </c>
    </row>
    <row r="15" spans="1:11" ht="13.5">
      <c r="A15" s="22" t="s">
        <v>25</v>
      </c>
      <c r="B15" s="6">
        <v>47806596</v>
      </c>
      <c r="C15" s="6">
        <v>52428922</v>
      </c>
      <c r="D15" s="23">
        <v>58850356</v>
      </c>
      <c r="E15" s="24">
        <v>52877914</v>
      </c>
      <c r="F15" s="6">
        <v>52877914</v>
      </c>
      <c r="G15" s="25">
        <v>52877914</v>
      </c>
      <c r="H15" s="26">
        <v>0</v>
      </c>
      <c r="I15" s="24">
        <v>65242385</v>
      </c>
      <c r="J15" s="6">
        <v>68765472</v>
      </c>
      <c r="K15" s="25">
        <v>72547576</v>
      </c>
    </row>
    <row r="16" spans="1:11" ht="13.5">
      <c r="A16" s="33" t="s">
        <v>26</v>
      </c>
      <c r="B16" s="6">
        <v>13331797</v>
      </c>
      <c r="C16" s="6">
        <v>11309797</v>
      </c>
      <c r="D16" s="23">
        <v>16808325</v>
      </c>
      <c r="E16" s="24">
        <v>5456200</v>
      </c>
      <c r="F16" s="6">
        <v>5456200</v>
      </c>
      <c r="G16" s="25">
        <v>5456200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46068567</v>
      </c>
      <c r="C17" s="6">
        <v>52476135</v>
      </c>
      <c r="D17" s="23">
        <v>63445746</v>
      </c>
      <c r="E17" s="24">
        <v>46867331</v>
      </c>
      <c r="F17" s="6">
        <v>46867331</v>
      </c>
      <c r="G17" s="25">
        <v>46867331</v>
      </c>
      <c r="H17" s="26">
        <v>0</v>
      </c>
      <c r="I17" s="24">
        <v>52386934</v>
      </c>
      <c r="J17" s="6">
        <v>52576251</v>
      </c>
      <c r="K17" s="25">
        <v>53040997</v>
      </c>
    </row>
    <row r="18" spans="1:11" ht="13.5">
      <c r="A18" s="34" t="s">
        <v>28</v>
      </c>
      <c r="B18" s="35">
        <f>SUM(B11:B17)</f>
        <v>231285862</v>
      </c>
      <c r="C18" s="36">
        <f aca="true" t="shared" si="1" ref="C18:K18">SUM(C11:C17)</f>
        <v>262269433</v>
      </c>
      <c r="D18" s="37">
        <f t="shared" si="1"/>
        <v>312252957</v>
      </c>
      <c r="E18" s="35">
        <f t="shared" si="1"/>
        <v>208507737</v>
      </c>
      <c r="F18" s="36">
        <f t="shared" si="1"/>
        <v>208507737</v>
      </c>
      <c r="G18" s="38">
        <f t="shared" si="1"/>
        <v>208507737</v>
      </c>
      <c r="H18" s="39">
        <f t="shared" si="1"/>
        <v>0</v>
      </c>
      <c r="I18" s="35">
        <f t="shared" si="1"/>
        <v>231231758</v>
      </c>
      <c r="J18" s="36">
        <f t="shared" si="1"/>
        <v>246258153</v>
      </c>
      <c r="K18" s="38">
        <f t="shared" si="1"/>
        <v>265355588</v>
      </c>
    </row>
    <row r="19" spans="1:11" ht="13.5">
      <c r="A19" s="34" t="s">
        <v>29</v>
      </c>
      <c r="B19" s="40">
        <f>+B10-B18</f>
        <v>-68569746</v>
      </c>
      <c r="C19" s="41">
        <f aca="true" t="shared" si="2" ref="C19:K19">+C10-C18</f>
        <v>-82775809</v>
      </c>
      <c r="D19" s="42">
        <f t="shared" si="2"/>
        <v>-111181721</v>
      </c>
      <c r="E19" s="40">
        <f t="shared" si="2"/>
        <v>1499998</v>
      </c>
      <c r="F19" s="41">
        <f t="shared" si="2"/>
        <v>1499998</v>
      </c>
      <c r="G19" s="43">
        <f t="shared" si="2"/>
        <v>1499998</v>
      </c>
      <c r="H19" s="44">
        <f t="shared" si="2"/>
        <v>0</v>
      </c>
      <c r="I19" s="40">
        <f t="shared" si="2"/>
        <v>499992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25077296</v>
      </c>
      <c r="C20" s="6">
        <v>21294403</v>
      </c>
      <c r="D20" s="23">
        <v>29025000</v>
      </c>
      <c r="E20" s="24">
        <v>35406800</v>
      </c>
      <c r="F20" s="6">
        <v>35406800</v>
      </c>
      <c r="G20" s="25">
        <v>35406800</v>
      </c>
      <c r="H20" s="26">
        <v>0</v>
      </c>
      <c r="I20" s="24">
        <v>25934200</v>
      </c>
      <c r="J20" s="6">
        <v>33215200</v>
      </c>
      <c r="K20" s="25">
        <v>36338650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-43492450</v>
      </c>
      <c r="C22" s="52">
        <f aca="true" t="shared" si="3" ref="C22:K22">SUM(C19:C21)</f>
        <v>-61481406</v>
      </c>
      <c r="D22" s="53">
        <f t="shared" si="3"/>
        <v>-82156721</v>
      </c>
      <c r="E22" s="51">
        <f t="shared" si="3"/>
        <v>36906798</v>
      </c>
      <c r="F22" s="52">
        <f t="shared" si="3"/>
        <v>36906798</v>
      </c>
      <c r="G22" s="54">
        <f t="shared" si="3"/>
        <v>36906798</v>
      </c>
      <c r="H22" s="55">
        <f t="shared" si="3"/>
        <v>0</v>
      </c>
      <c r="I22" s="51">
        <f t="shared" si="3"/>
        <v>26434192</v>
      </c>
      <c r="J22" s="52">
        <f t="shared" si="3"/>
        <v>33215200</v>
      </c>
      <c r="K22" s="54">
        <f t="shared" si="3"/>
        <v>36338650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-43492450</v>
      </c>
      <c r="C24" s="41">
        <f aca="true" t="shared" si="4" ref="C24:K24">SUM(C22:C23)</f>
        <v>-61481406</v>
      </c>
      <c r="D24" s="42">
        <f t="shared" si="4"/>
        <v>-82156721</v>
      </c>
      <c r="E24" s="40">
        <f t="shared" si="4"/>
        <v>36906798</v>
      </c>
      <c r="F24" s="41">
        <f t="shared" si="4"/>
        <v>36906798</v>
      </c>
      <c r="G24" s="43">
        <f t="shared" si="4"/>
        <v>36906798</v>
      </c>
      <c r="H24" s="44">
        <f t="shared" si="4"/>
        <v>0</v>
      </c>
      <c r="I24" s="40">
        <f t="shared" si="4"/>
        <v>26434192</v>
      </c>
      <c r="J24" s="41">
        <f t="shared" si="4"/>
        <v>33215200</v>
      </c>
      <c r="K24" s="43">
        <f t="shared" si="4"/>
        <v>36338650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22757403</v>
      </c>
      <c r="C27" s="7">
        <v>44247033</v>
      </c>
      <c r="D27" s="64">
        <v>0</v>
      </c>
      <c r="E27" s="65">
        <v>36906800</v>
      </c>
      <c r="F27" s="7">
        <v>36906800</v>
      </c>
      <c r="G27" s="66">
        <v>36906800</v>
      </c>
      <c r="H27" s="67">
        <v>0</v>
      </c>
      <c r="I27" s="65">
        <v>26434200</v>
      </c>
      <c r="J27" s="7">
        <v>33215200</v>
      </c>
      <c r="K27" s="66">
        <v>36338650</v>
      </c>
    </row>
    <row r="28" spans="1:11" ht="13.5">
      <c r="A28" s="68" t="s">
        <v>30</v>
      </c>
      <c r="B28" s="6">
        <v>21878553</v>
      </c>
      <c r="C28" s="6">
        <v>21294403</v>
      </c>
      <c r="D28" s="23">
        <v>0</v>
      </c>
      <c r="E28" s="24">
        <v>35406800</v>
      </c>
      <c r="F28" s="6">
        <v>35406800</v>
      </c>
      <c r="G28" s="25">
        <v>35406800</v>
      </c>
      <c r="H28" s="26">
        <v>0</v>
      </c>
      <c r="I28" s="24">
        <v>25934200</v>
      </c>
      <c r="J28" s="6">
        <v>33215200</v>
      </c>
      <c r="K28" s="25">
        <v>36338650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878850</v>
      </c>
      <c r="C31" s="6">
        <v>22952630</v>
      </c>
      <c r="D31" s="23">
        <v>0</v>
      </c>
      <c r="E31" s="24">
        <v>1500000</v>
      </c>
      <c r="F31" s="6">
        <v>1500000</v>
      </c>
      <c r="G31" s="25">
        <v>1500000</v>
      </c>
      <c r="H31" s="26">
        <v>0</v>
      </c>
      <c r="I31" s="24">
        <v>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22757403</v>
      </c>
      <c r="C32" s="7">
        <f aca="true" t="shared" si="5" ref="C32:K32">SUM(C28:C31)</f>
        <v>44247033</v>
      </c>
      <c r="D32" s="64">
        <f t="shared" si="5"/>
        <v>0</v>
      </c>
      <c r="E32" s="65">
        <f t="shared" si="5"/>
        <v>36906800</v>
      </c>
      <c r="F32" s="7">
        <f t="shared" si="5"/>
        <v>36906800</v>
      </c>
      <c r="G32" s="66">
        <f t="shared" si="5"/>
        <v>36906800</v>
      </c>
      <c r="H32" s="67">
        <f t="shared" si="5"/>
        <v>0</v>
      </c>
      <c r="I32" s="65">
        <f t="shared" si="5"/>
        <v>26434200</v>
      </c>
      <c r="J32" s="7">
        <f t="shared" si="5"/>
        <v>33215200</v>
      </c>
      <c r="K32" s="66">
        <f t="shared" si="5"/>
        <v>36338650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42265022</v>
      </c>
      <c r="C35" s="6">
        <v>66610293</v>
      </c>
      <c r="D35" s="23">
        <v>73430864</v>
      </c>
      <c r="E35" s="24">
        <v>36142000</v>
      </c>
      <c r="F35" s="6">
        <v>36142000</v>
      </c>
      <c r="G35" s="25">
        <v>36142000</v>
      </c>
      <c r="H35" s="26">
        <v>58828569</v>
      </c>
      <c r="I35" s="24">
        <v>57487115</v>
      </c>
      <c r="J35" s="6">
        <v>68893348</v>
      </c>
      <c r="K35" s="25">
        <v>78868117</v>
      </c>
    </row>
    <row r="36" spans="1:11" ht="13.5">
      <c r="A36" s="22" t="s">
        <v>39</v>
      </c>
      <c r="B36" s="6">
        <v>765594495</v>
      </c>
      <c r="C36" s="6">
        <v>765287766</v>
      </c>
      <c r="D36" s="23">
        <v>762259485</v>
      </c>
      <c r="E36" s="24">
        <v>868005327</v>
      </c>
      <c r="F36" s="6">
        <v>868005327</v>
      </c>
      <c r="G36" s="25">
        <v>868005327</v>
      </c>
      <c r="H36" s="26">
        <v>772556207</v>
      </c>
      <c r="I36" s="24">
        <v>836852532</v>
      </c>
      <c r="J36" s="6">
        <v>843167744</v>
      </c>
      <c r="K36" s="25">
        <v>833788226</v>
      </c>
    </row>
    <row r="37" spans="1:11" ht="13.5">
      <c r="A37" s="22" t="s">
        <v>40</v>
      </c>
      <c r="B37" s="6">
        <v>155104660</v>
      </c>
      <c r="C37" s="6">
        <v>175556314</v>
      </c>
      <c r="D37" s="23">
        <v>251746507</v>
      </c>
      <c r="E37" s="24">
        <v>104892362</v>
      </c>
      <c r="F37" s="6">
        <v>104892362</v>
      </c>
      <c r="G37" s="25">
        <v>104892362</v>
      </c>
      <c r="H37" s="26">
        <v>306357278</v>
      </c>
      <c r="I37" s="24">
        <v>231714000</v>
      </c>
      <c r="J37" s="6">
        <v>205698700</v>
      </c>
      <c r="K37" s="25">
        <v>193329800</v>
      </c>
    </row>
    <row r="38" spans="1:11" ht="13.5">
      <c r="A38" s="22" t="s">
        <v>41</v>
      </c>
      <c r="B38" s="6">
        <v>64723784</v>
      </c>
      <c r="C38" s="6">
        <v>70011707</v>
      </c>
      <c r="D38" s="23">
        <v>79770521</v>
      </c>
      <c r="E38" s="24">
        <v>62139317</v>
      </c>
      <c r="F38" s="6">
        <v>62139317</v>
      </c>
      <c r="G38" s="25">
        <v>62139317</v>
      </c>
      <c r="H38" s="26">
        <v>92435771</v>
      </c>
      <c r="I38" s="24">
        <v>85069000</v>
      </c>
      <c r="J38" s="6">
        <v>88309545</v>
      </c>
      <c r="K38" s="25">
        <v>95026796</v>
      </c>
    </row>
    <row r="39" spans="1:11" ht="13.5">
      <c r="A39" s="22" t="s">
        <v>42</v>
      </c>
      <c r="B39" s="6">
        <v>588031073</v>
      </c>
      <c r="C39" s="6">
        <v>586330038</v>
      </c>
      <c r="D39" s="23">
        <v>504173319</v>
      </c>
      <c r="E39" s="24">
        <v>737115648</v>
      </c>
      <c r="F39" s="6">
        <v>737115648</v>
      </c>
      <c r="G39" s="25">
        <v>737115648</v>
      </c>
      <c r="H39" s="26">
        <v>432591727</v>
      </c>
      <c r="I39" s="24">
        <v>577556647</v>
      </c>
      <c r="J39" s="6">
        <v>618052847</v>
      </c>
      <c r="K39" s="25">
        <v>624299747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-7993724</v>
      </c>
      <c r="C42" s="6">
        <v>-24948757</v>
      </c>
      <c r="D42" s="23">
        <v>-53718664</v>
      </c>
      <c r="E42" s="24">
        <v>36906796</v>
      </c>
      <c r="F42" s="6">
        <v>36906796</v>
      </c>
      <c r="G42" s="25">
        <v>36906796</v>
      </c>
      <c r="H42" s="26">
        <v>48754495</v>
      </c>
      <c r="I42" s="24">
        <v>27541389</v>
      </c>
      <c r="J42" s="6">
        <v>32914200</v>
      </c>
      <c r="K42" s="25">
        <v>35978650</v>
      </c>
    </row>
    <row r="43" spans="1:11" ht="13.5">
      <c r="A43" s="22" t="s">
        <v>45</v>
      </c>
      <c r="B43" s="6">
        <v>3250881</v>
      </c>
      <c r="C43" s="6">
        <v>-21118699</v>
      </c>
      <c r="D43" s="23">
        <v>-78342097</v>
      </c>
      <c r="E43" s="24">
        <v>-36022968</v>
      </c>
      <c r="F43" s="6">
        <v>-36022968</v>
      </c>
      <c r="G43" s="25">
        <v>-36022968</v>
      </c>
      <c r="H43" s="26">
        <v>-43748656</v>
      </c>
      <c r="I43" s="24">
        <v>-25934200</v>
      </c>
      <c r="J43" s="6">
        <v>-33215200</v>
      </c>
      <c r="K43" s="25">
        <v>-36338650</v>
      </c>
    </row>
    <row r="44" spans="1:11" ht="13.5">
      <c r="A44" s="22" t="s">
        <v>46</v>
      </c>
      <c r="B44" s="6">
        <v>-331435</v>
      </c>
      <c r="C44" s="6">
        <v>-749534</v>
      </c>
      <c r="D44" s="23">
        <v>6120854</v>
      </c>
      <c r="E44" s="24">
        <v>60000</v>
      </c>
      <c r="F44" s="6">
        <v>60000</v>
      </c>
      <c r="G44" s="25">
        <v>60000</v>
      </c>
      <c r="H44" s="26">
        <v>32337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-42817095</v>
      </c>
      <c r="C45" s="7">
        <v>-45693218</v>
      </c>
      <c r="D45" s="64">
        <v>-124735739</v>
      </c>
      <c r="E45" s="65">
        <v>2147997</v>
      </c>
      <c r="F45" s="7">
        <v>2147997</v>
      </c>
      <c r="G45" s="66">
        <v>2147997</v>
      </c>
      <c r="H45" s="67">
        <v>5606075</v>
      </c>
      <c r="I45" s="65">
        <v>1607189</v>
      </c>
      <c r="J45" s="7">
        <v>1306189</v>
      </c>
      <c r="K45" s="66">
        <v>946189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1123773</v>
      </c>
      <c r="C48" s="6">
        <v>1204168</v>
      </c>
      <c r="D48" s="23">
        <v>918802</v>
      </c>
      <c r="E48" s="24">
        <v>2148000</v>
      </c>
      <c r="F48" s="6">
        <v>2148000</v>
      </c>
      <c r="G48" s="25">
        <v>2148000</v>
      </c>
      <c r="H48" s="26">
        <v>255080</v>
      </c>
      <c r="I48" s="24">
        <v>1607188</v>
      </c>
      <c r="J48" s="6">
        <v>1306188</v>
      </c>
      <c r="K48" s="25">
        <v>946188</v>
      </c>
    </row>
    <row r="49" spans="1:11" ht="13.5">
      <c r="A49" s="22" t="s">
        <v>50</v>
      </c>
      <c r="B49" s="6">
        <f>+B75</f>
        <v>111925905.12704428</v>
      </c>
      <c r="C49" s="6">
        <f aca="true" t="shared" si="6" ref="C49:K49">+C75</f>
        <v>115200001.84470914</v>
      </c>
      <c r="D49" s="23">
        <f t="shared" si="6"/>
        <v>179098643.16418755</v>
      </c>
      <c r="E49" s="24">
        <f t="shared" si="6"/>
        <v>63256954.45091601</v>
      </c>
      <c r="F49" s="6">
        <f t="shared" si="6"/>
        <v>63256954.45091601</v>
      </c>
      <c r="G49" s="25">
        <f t="shared" si="6"/>
        <v>63256954.45091601</v>
      </c>
      <c r="H49" s="26">
        <f t="shared" si="6"/>
        <v>287540964</v>
      </c>
      <c r="I49" s="24">
        <f t="shared" si="6"/>
        <v>178185433.77222133</v>
      </c>
      <c r="J49" s="6">
        <f t="shared" si="6"/>
        <v>128888449.54937848</v>
      </c>
      <c r="K49" s="25">
        <f t="shared" si="6"/>
        <v>107347161.13056988</v>
      </c>
    </row>
    <row r="50" spans="1:11" ht="13.5">
      <c r="A50" s="34" t="s">
        <v>51</v>
      </c>
      <c r="B50" s="7">
        <f>+B48-B49</f>
        <v>-110802132.12704428</v>
      </c>
      <c r="C50" s="7">
        <f aca="true" t="shared" si="7" ref="C50:K50">+C48-C49</f>
        <v>-113995833.84470914</v>
      </c>
      <c r="D50" s="64">
        <f t="shared" si="7"/>
        <v>-178179841.16418755</v>
      </c>
      <c r="E50" s="65">
        <f t="shared" si="7"/>
        <v>-61108954.45091601</v>
      </c>
      <c r="F50" s="7">
        <f t="shared" si="7"/>
        <v>-61108954.45091601</v>
      </c>
      <c r="G50" s="66">
        <f t="shared" si="7"/>
        <v>-61108954.45091601</v>
      </c>
      <c r="H50" s="67">
        <f t="shared" si="7"/>
        <v>-287285884</v>
      </c>
      <c r="I50" s="65">
        <f t="shared" si="7"/>
        <v>-176578245.77222133</v>
      </c>
      <c r="J50" s="7">
        <f t="shared" si="7"/>
        <v>-127582261.54937848</v>
      </c>
      <c r="K50" s="66">
        <f t="shared" si="7"/>
        <v>-106400973.13056988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763684120</v>
      </c>
      <c r="C53" s="6">
        <v>805572561</v>
      </c>
      <c r="D53" s="23">
        <v>865247328</v>
      </c>
      <c r="E53" s="24">
        <v>900654127</v>
      </c>
      <c r="F53" s="6">
        <v>900654127</v>
      </c>
      <c r="G53" s="25">
        <v>900654127</v>
      </c>
      <c r="H53" s="26">
        <v>913778403</v>
      </c>
      <c r="I53" s="24">
        <v>832633592</v>
      </c>
      <c r="J53" s="6">
        <v>839179746</v>
      </c>
      <c r="K53" s="25">
        <v>829898225</v>
      </c>
    </row>
    <row r="54" spans="1:11" ht="13.5">
      <c r="A54" s="22" t="s">
        <v>105</v>
      </c>
      <c r="B54" s="6">
        <v>30158565</v>
      </c>
      <c r="C54" s="6">
        <v>35801360</v>
      </c>
      <c r="D54" s="23">
        <v>39093055</v>
      </c>
      <c r="E54" s="24">
        <v>1891506</v>
      </c>
      <c r="F54" s="6">
        <v>1891506</v>
      </c>
      <c r="G54" s="25">
        <v>1891506</v>
      </c>
      <c r="H54" s="26">
        <v>0</v>
      </c>
      <c r="I54" s="24">
        <v>3166342</v>
      </c>
      <c r="J54" s="6">
        <v>8050847</v>
      </c>
      <c r="K54" s="25">
        <v>15558418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25934200</v>
      </c>
      <c r="J55" s="6">
        <v>31295200</v>
      </c>
      <c r="K55" s="25">
        <v>34418650</v>
      </c>
    </row>
    <row r="56" spans="1:11" ht="13.5">
      <c r="A56" s="22" t="s">
        <v>55</v>
      </c>
      <c r="B56" s="6">
        <v>30158565</v>
      </c>
      <c r="C56" s="6">
        <v>35801360</v>
      </c>
      <c r="D56" s="23">
        <v>39093055</v>
      </c>
      <c r="E56" s="24">
        <v>0</v>
      </c>
      <c r="F56" s="6">
        <v>0</v>
      </c>
      <c r="G56" s="25">
        <v>0</v>
      </c>
      <c r="H56" s="26">
        <v>0</v>
      </c>
      <c r="I56" s="24">
        <v>3166342</v>
      </c>
      <c r="J56" s="6">
        <v>8050847</v>
      </c>
      <c r="K56" s="25">
        <v>15558418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0.8417763722047052</v>
      </c>
      <c r="C70" s="5">
        <f aca="true" t="shared" si="8" ref="C70:K70">IF(ISERROR(C71/C72),0,(C71/C72))</f>
        <v>0.7525542496420613</v>
      </c>
      <c r="D70" s="5">
        <f t="shared" si="8"/>
        <v>0.8683707435233273</v>
      </c>
      <c r="E70" s="5">
        <f t="shared" si="8"/>
        <v>0.8029348848775956</v>
      </c>
      <c r="F70" s="5">
        <f t="shared" si="8"/>
        <v>0.8029348848775956</v>
      </c>
      <c r="G70" s="5">
        <f t="shared" si="8"/>
        <v>0.8029348848775956</v>
      </c>
      <c r="H70" s="5">
        <f t="shared" si="8"/>
        <v>0</v>
      </c>
      <c r="I70" s="5">
        <f t="shared" si="8"/>
        <v>0.7200530062939119</v>
      </c>
      <c r="J70" s="5">
        <f t="shared" si="8"/>
        <v>0.930494752365342</v>
      </c>
      <c r="K70" s="5">
        <f t="shared" si="8"/>
        <v>0.920866110947671</v>
      </c>
    </row>
    <row r="71" spans="1:11" ht="12.75" hidden="1">
      <c r="A71" s="1" t="s">
        <v>111</v>
      </c>
      <c r="B71" s="1">
        <f>+B83</f>
        <v>90267646</v>
      </c>
      <c r="C71" s="1">
        <f aca="true" t="shared" si="9" ref="C71:K71">+C83</f>
        <v>95045177</v>
      </c>
      <c r="D71" s="1">
        <f t="shared" si="9"/>
        <v>122925754</v>
      </c>
      <c r="E71" s="1">
        <f t="shared" si="9"/>
        <v>113377485</v>
      </c>
      <c r="F71" s="1">
        <f t="shared" si="9"/>
        <v>113377485</v>
      </c>
      <c r="G71" s="1">
        <f t="shared" si="9"/>
        <v>113377485</v>
      </c>
      <c r="H71" s="1">
        <f t="shared" si="9"/>
        <v>126097650</v>
      </c>
      <c r="I71" s="1">
        <f t="shared" si="9"/>
        <v>107614766</v>
      </c>
      <c r="J71" s="1">
        <f t="shared" si="9"/>
        <v>147093393</v>
      </c>
      <c r="K71" s="1">
        <f t="shared" si="9"/>
        <v>155183531</v>
      </c>
    </row>
    <row r="72" spans="1:11" ht="12.75" hidden="1">
      <c r="A72" s="1" t="s">
        <v>112</v>
      </c>
      <c r="B72" s="1">
        <f>+B77</f>
        <v>107234711</v>
      </c>
      <c r="C72" s="1">
        <f aca="true" t="shared" si="10" ref="C72:K72">+C77</f>
        <v>126296778</v>
      </c>
      <c r="D72" s="1">
        <f t="shared" si="10"/>
        <v>141559069</v>
      </c>
      <c r="E72" s="1">
        <f t="shared" si="10"/>
        <v>141203835</v>
      </c>
      <c r="F72" s="1">
        <f t="shared" si="10"/>
        <v>141203835</v>
      </c>
      <c r="G72" s="1">
        <f t="shared" si="10"/>
        <v>141203835</v>
      </c>
      <c r="H72" s="1">
        <f t="shared" si="10"/>
        <v>0</v>
      </c>
      <c r="I72" s="1">
        <f t="shared" si="10"/>
        <v>149453950</v>
      </c>
      <c r="J72" s="1">
        <f t="shared" si="10"/>
        <v>158080841</v>
      </c>
      <c r="K72" s="1">
        <f t="shared" si="10"/>
        <v>168519103</v>
      </c>
    </row>
    <row r="73" spans="1:11" ht="12.75" hidden="1">
      <c r="A73" s="1" t="s">
        <v>113</v>
      </c>
      <c r="B73" s="1">
        <f>+B74</f>
        <v>25679467.166666668</v>
      </c>
      <c r="C73" s="1">
        <f aca="true" t="shared" si="11" ref="C73:K73">+(C78+C80+C81+C82)-(B78+B80+B81+B82)</f>
        <v>22842973</v>
      </c>
      <c r="D73" s="1">
        <f t="shared" si="11"/>
        <v>4439703</v>
      </c>
      <c r="E73" s="1">
        <f t="shared" si="11"/>
        <v>-30982532</v>
      </c>
      <c r="F73" s="1">
        <f>+(F78+F80+F81+F82)-(D78+D80+D81+D82)</f>
        <v>-30982532</v>
      </c>
      <c r="G73" s="1">
        <f>+(G78+G80+G81+G82)-(D78+D80+D81+D82)</f>
        <v>-30982532</v>
      </c>
      <c r="H73" s="1">
        <f>+(H78+H80+H81+H82)-(D78+D80+D81+D82)</f>
        <v>-9228505</v>
      </c>
      <c r="I73" s="1">
        <f>+(I78+I80+I81+I82)-(E78+E80+E81+E82)</f>
        <v>21607867</v>
      </c>
      <c r="J73" s="1">
        <f t="shared" si="11"/>
        <v>11462293</v>
      </c>
      <c r="K73" s="1">
        <f t="shared" si="11"/>
        <v>10390769</v>
      </c>
    </row>
    <row r="74" spans="1:11" ht="12.75" hidden="1">
      <c r="A74" s="1" t="s">
        <v>114</v>
      </c>
      <c r="B74" s="1">
        <f>+TREND(C74:E74)</f>
        <v>25679467.166666668</v>
      </c>
      <c r="C74" s="1">
        <f>+C73</f>
        <v>22842973</v>
      </c>
      <c r="D74" s="1">
        <f aca="true" t="shared" si="12" ref="D74:K74">+D73</f>
        <v>4439703</v>
      </c>
      <c r="E74" s="1">
        <f t="shared" si="12"/>
        <v>-30982532</v>
      </c>
      <c r="F74" s="1">
        <f t="shared" si="12"/>
        <v>-30982532</v>
      </c>
      <c r="G74" s="1">
        <f t="shared" si="12"/>
        <v>-30982532</v>
      </c>
      <c r="H74" s="1">
        <f t="shared" si="12"/>
        <v>-9228505</v>
      </c>
      <c r="I74" s="1">
        <f t="shared" si="12"/>
        <v>21607867</v>
      </c>
      <c r="J74" s="1">
        <f t="shared" si="12"/>
        <v>11462293</v>
      </c>
      <c r="K74" s="1">
        <f t="shared" si="12"/>
        <v>10390769</v>
      </c>
    </row>
    <row r="75" spans="1:11" ht="12.75" hidden="1">
      <c r="A75" s="1" t="s">
        <v>115</v>
      </c>
      <c r="B75" s="1">
        <f>+B84-(((B80+B81+B78)*B70)-B79)</f>
        <v>111925905.12704428</v>
      </c>
      <c r="C75" s="1">
        <f aca="true" t="shared" si="13" ref="C75:K75">+C84-(((C80+C81+C78)*C70)-C79)</f>
        <v>115200001.84470914</v>
      </c>
      <c r="D75" s="1">
        <f t="shared" si="13"/>
        <v>179098643.16418755</v>
      </c>
      <c r="E75" s="1">
        <f t="shared" si="13"/>
        <v>63256954.45091601</v>
      </c>
      <c r="F75" s="1">
        <f t="shared" si="13"/>
        <v>63256954.45091601</v>
      </c>
      <c r="G75" s="1">
        <f t="shared" si="13"/>
        <v>63256954.45091601</v>
      </c>
      <c r="H75" s="1">
        <f t="shared" si="13"/>
        <v>287540964</v>
      </c>
      <c r="I75" s="1">
        <f t="shared" si="13"/>
        <v>178185433.77222133</v>
      </c>
      <c r="J75" s="1">
        <f t="shared" si="13"/>
        <v>128888449.54937848</v>
      </c>
      <c r="K75" s="1">
        <f t="shared" si="13"/>
        <v>107347161.13056988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107234711</v>
      </c>
      <c r="C77" s="3">
        <v>126296778</v>
      </c>
      <c r="D77" s="3">
        <v>141559069</v>
      </c>
      <c r="E77" s="3">
        <v>141203835</v>
      </c>
      <c r="F77" s="3">
        <v>141203835</v>
      </c>
      <c r="G77" s="3">
        <v>141203835</v>
      </c>
      <c r="H77" s="3">
        <v>0</v>
      </c>
      <c r="I77" s="3">
        <v>149453950</v>
      </c>
      <c r="J77" s="3">
        <v>158080841</v>
      </c>
      <c r="K77" s="3">
        <v>168519103</v>
      </c>
    </row>
    <row r="78" spans="1:11" ht="12.75" hidden="1">
      <c r="A78" s="2" t="s">
        <v>65</v>
      </c>
      <c r="B78" s="3">
        <v>1516210</v>
      </c>
      <c r="C78" s="3">
        <v>1603646</v>
      </c>
      <c r="D78" s="3">
        <v>933956</v>
      </c>
      <c r="E78" s="3">
        <v>4258000</v>
      </c>
      <c r="F78" s="3">
        <v>4258000</v>
      </c>
      <c r="G78" s="3">
        <v>4258000</v>
      </c>
      <c r="H78" s="3">
        <v>1658375</v>
      </c>
      <c r="I78" s="3">
        <v>4218940</v>
      </c>
      <c r="J78" s="3">
        <v>3988000</v>
      </c>
      <c r="K78" s="3">
        <v>3890000</v>
      </c>
    </row>
    <row r="79" spans="1:11" ht="12.75" hidden="1">
      <c r="A79" s="2" t="s">
        <v>66</v>
      </c>
      <c r="B79" s="3">
        <v>144903391</v>
      </c>
      <c r="C79" s="3">
        <v>161650631</v>
      </c>
      <c r="D79" s="3">
        <v>237514887</v>
      </c>
      <c r="E79" s="3">
        <v>92486996</v>
      </c>
      <c r="F79" s="3">
        <v>92486996</v>
      </c>
      <c r="G79" s="3">
        <v>92486996</v>
      </c>
      <c r="H79" s="3">
        <v>287540964</v>
      </c>
      <c r="I79" s="3">
        <v>219237000</v>
      </c>
      <c r="J79" s="3">
        <v>192798700</v>
      </c>
      <c r="K79" s="3">
        <v>180394800</v>
      </c>
    </row>
    <row r="80" spans="1:11" ht="12.75" hidden="1">
      <c r="A80" s="2" t="s">
        <v>67</v>
      </c>
      <c r="B80" s="3">
        <v>35231444</v>
      </c>
      <c r="C80" s="3">
        <v>59837424</v>
      </c>
      <c r="D80" s="3">
        <v>59469854</v>
      </c>
      <c r="E80" s="3">
        <v>28300000</v>
      </c>
      <c r="F80" s="3">
        <v>28300000</v>
      </c>
      <c r="G80" s="3">
        <v>28300000</v>
      </c>
      <c r="H80" s="3">
        <v>47204583</v>
      </c>
      <c r="I80" s="3">
        <v>52792927</v>
      </c>
      <c r="J80" s="3">
        <v>64696160</v>
      </c>
      <c r="K80" s="3">
        <v>75434929</v>
      </c>
    </row>
    <row r="81" spans="1:11" ht="12.75" hidden="1">
      <c r="A81" s="2" t="s">
        <v>68</v>
      </c>
      <c r="B81" s="3">
        <v>2428411</v>
      </c>
      <c r="C81" s="3">
        <v>282891</v>
      </c>
      <c r="D81" s="3">
        <v>6867277</v>
      </c>
      <c r="E81" s="3">
        <v>3846000</v>
      </c>
      <c r="F81" s="3">
        <v>3846000</v>
      </c>
      <c r="G81" s="3">
        <v>3846000</v>
      </c>
      <c r="H81" s="3">
        <v>9079552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2027791</v>
      </c>
      <c r="C82" s="3">
        <v>2322868</v>
      </c>
      <c r="D82" s="3">
        <v>1215445</v>
      </c>
      <c r="E82" s="3">
        <v>1100000</v>
      </c>
      <c r="F82" s="3">
        <v>1100000</v>
      </c>
      <c r="G82" s="3">
        <v>1100000</v>
      </c>
      <c r="H82" s="3">
        <v>1315517</v>
      </c>
      <c r="I82" s="3">
        <v>2100000</v>
      </c>
      <c r="J82" s="3">
        <v>1890000</v>
      </c>
      <c r="K82" s="3">
        <v>1640000</v>
      </c>
    </row>
    <row r="83" spans="1:11" ht="12.75" hidden="1">
      <c r="A83" s="2" t="s">
        <v>70</v>
      </c>
      <c r="B83" s="3">
        <v>90267646</v>
      </c>
      <c r="C83" s="3">
        <v>95045177</v>
      </c>
      <c r="D83" s="3">
        <v>122925754</v>
      </c>
      <c r="E83" s="3">
        <v>113377485</v>
      </c>
      <c r="F83" s="3">
        <v>113377485</v>
      </c>
      <c r="G83" s="3">
        <v>113377485</v>
      </c>
      <c r="H83" s="3">
        <v>126097650</v>
      </c>
      <c r="I83" s="3">
        <v>107614766</v>
      </c>
      <c r="J83" s="3">
        <v>147093393</v>
      </c>
      <c r="K83" s="3">
        <v>155183531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3806794</v>
      </c>
      <c r="C5" s="6">
        <v>3876125</v>
      </c>
      <c r="D5" s="23">
        <v>4998000</v>
      </c>
      <c r="E5" s="24">
        <v>4703007</v>
      </c>
      <c r="F5" s="6">
        <v>5464007</v>
      </c>
      <c r="G5" s="25">
        <v>5464007</v>
      </c>
      <c r="H5" s="26">
        <v>4527683</v>
      </c>
      <c r="I5" s="24">
        <v>4367871</v>
      </c>
      <c r="J5" s="6">
        <v>4674492</v>
      </c>
      <c r="K5" s="25">
        <v>4945050</v>
      </c>
    </row>
    <row r="6" spans="1:11" ht="13.5">
      <c r="A6" s="22" t="s">
        <v>18</v>
      </c>
      <c r="B6" s="6">
        <v>8621478</v>
      </c>
      <c r="C6" s="6">
        <v>9089139</v>
      </c>
      <c r="D6" s="23">
        <v>5366064</v>
      </c>
      <c r="E6" s="24">
        <v>9331000</v>
      </c>
      <c r="F6" s="6">
        <v>10319000</v>
      </c>
      <c r="G6" s="25">
        <v>10319000</v>
      </c>
      <c r="H6" s="26">
        <v>9904817</v>
      </c>
      <c r="I6" s="24">
        <v>8971150</v>
      </c>
      <c r="J6" s="6">
        <v>9633528</v>
      </c>
      <c r="K6" s="25">
        <v>10166459</v>
      </c>
    </row>
    <row r="7" spans="1:11" ht="13.5">
      <c r="A7" s="22" t="s">
        <v>19</v>
      </c>
      <c r="B7" s="6">
        <v>156198</v>
      </c>
      <c r="C7" s="6">
        <v>241230</v>
      </c>
      <c r="D7" s="23">
        <v>270807</v>
      </c>
      <c r="E7" s="24">
        <v>245000</v>
      </c>
      <c r="F7" s="6">
        <v>300000</v>
      </c>
      <c r="G7" s="25">
        <v>300000</v>
      </c>
      <c r="H7" s="26">
        <v>296365</v>
      </c>
      <c r="I7" s="24">
        <v>280100</v>
      </c>
      <c r="J7" s="6">
        <v>297746</v>
      </c>
      <c r="K7" s="25">
        <v>316504</v>
      </c>
    </row>
    <row r="8" spans="1:11" ht="13.5">
      <c r="A8" s="22" t="s">
        <v>20</v>
      </c>
      <c r="B8" s="6">
        <v>20408432</v>
      </c>
      <c r="C8" s="6">
        <v>20513769</v>
      </c>
      <c r="D8" s="23">
        <v>26577118</v>
      </c>
      <c r="E8" s="24">
        <v>25185900</v>
      </c>
      <c r="F8" s="6">
        <v>25905000</v>
      </c>
      <c r="G8" s="25">
        <v>25905000</v>
      </c>
      <c r="H8" s="26">
        <v>30101787</v>
      </c>
      <c r="I8" s="24">
        <v>27328000</v>
      </c>
      <c r="J8" s="6">
        <v>27945000</v>
      </c>
      <c r="K8" s="25">
        <v>30067000</v>
      </c>
    </row>
    <row r="9" spans="1:11" ht="13.5">
      <c r="A9" s="22" t="s">
        <v>21</v>
      </c>
      <c r="B9" s="6">
        <v>1166058</v>
      </c>
      <c r="C9" s="6">
        <v>2071065</v>
      </c>
      <c r="D9" s="23">
        <v>4479066</v>
      </c>
      <c r="E9" s="24">
        <v>5455060</v>
      </c>
      <c r="F9" s="6">
        <v>6163022</v>
      </c>
      <c r="G9" s="25">
        <v>6163022</v>
      </c>
      <c r="H9" s="26">
        <v>5727312</v>
      </c>
      <c r="I9" s="24">
        <v>4312256</v>
      </c>
      <c r="J9" s="6">
        <v>4583928</v>
      </c>
      <c r="K9" s="25">
        <v>4872715</v>
      </c>
    </row>
    <row r="10" spans="1:11" ht="25.5">
      <c r="A10" s="27" t="s">
        <v>104</v>
      </c>
      <c r="B10" s="28">
        <f>SUM(B5:B9)</f>
        <v>34158960</v>
      </c>
      <c r="C10" s="29">
        <f aca="true" t="shared" si="0" ref="C10:K10">SUM(C5:C9)</f>
        <v>35791328</v>
      </c>
      <c r="D10" s="30">
        <f t="shared" si="0"/>
        <v>41691055</v>
      </c>
      <c r="E10" s="28">
        <f t="shared" si="0"/>
        <v>44919967</v>
      </c>
      <c r="F10" s="29">
        <f t="shared" si="0"/>
        <v>48151029</v>
      </c>
      <c r="G10" s="31">
        <f t="shared" si="0"/>
        <v>48151029</v>
      </c>
      <c r="H10" s="32">
        <f t="shared" si="0"/>
        <v>50557964</v>
      </c>
      <c r="I10" s="28">
        <f t="shared" si="0"/>
        <v>45259377</v>
      </c>
      <c r="J10" s="29">
        <f t="shared" si="0"/>
        <v>47134694</v>
      </c>
      <c r="K10" s="31">
        <f t="shared" si="0"/>
        <v>50367728</v>
      </c>
    </row>
    <row r="11" spans="1:11" ht="13.5">
      <c r="A11" s="22" t="s">
        <v>22</v>
      </c>
      <c r="B11" s="6">
        <v>15361000</v>
      </c>
      <c r="C11" s="6">
        <v>17562054</v>
      </c>
      <c r="D11" s="23">
        <v>25691345</v>
      </c>
      <c r="E11" s="24">
        <v>27611950</v>
      </c>
      <c r="F11" s="6">
        <v>32052780</v>
      </c>
      <c r="G11" s="25">
        <v>32052780</v>
      </c>
      <c r="H11" s="26">
        <v>25787524</v>
      </c>
      <c r="I11" s="24">
        <v>28963741</v>
      </c>
      <c r="J11" s="6">
        <v>30788458</v>
      </c>
      <c r="K11" s="25">
        <v>32728131</v>
      </c>
    </row>
    <row r="12" spans="1:11" ht="13.5">
      <c r="A12" s="22" t="s">
        <v>23</v>
      </c>
      <c r="B12" s="6">
        <v>2006410</v>
      </c>
      <c r="C12" s="6">
        <v>2347422</v>
      </c>
      <c r="D12" s="23">
        <v>2373500</v>
      </c>
      <c r="E12" s="24">
        <v>3080633</v>
      </c>
      <c r="F12" s="6">
        <v>3799000</v>
      </c>
      <c r="G12" s="25">
        <v>3799000</v>
      </c>
      <c r="H12" s="26">
        <v>2987373</v>
      </c>
      <c r="I12" s="24">
        <v>3099156</v>
      </c>
      <c r="J12" s="6">
        <v>3294402</v>
      </c>
      <c r="K12" s="25">
        <v>3501950</v>
      </c>
    </row>
    <row r="13" spans="1:11" ht="13.5">
      <c r="A13" s="22" t="s">
        <v>105</v>
      </c>
      <c r="B13" s="6">
        <v>11473000</v>
      </c>
      <c r="C13" s="6">
        <v>7633554</v>
      </c>
      <c r="D13" s="23">
        <v>7926615</v>
      </c>
      <c r="E13" s="24">
        <v>3412997</v>
      </c>
      <c r="F13" s="6">
        <v>3413000</v>
      </c>
      <c r="G13" s="25">
        <v>3413000</v>
      </c>
      <c r="H13" s="26">
        <v>7355644</v>
      </c>
      <c r="I13" s="24">
        <v>4531566</v>
      </c>
      <c r="J13" s="6">
        <v>4792288</v>
      </c>
      <c r="K13" s="25">
        <v>5094202</v>
      </c>
    </row>
    <row r="14" spans="1:11" ht="13.5">
      <c r="A14" s="22" t="s">
        <v>24</v>
      </c>
      <c r="B14" s="6">
        <v>491000</v>
      </c>
      <c r="C14" s="6">
        <v>966994</v>
      </c>
      <c r="D14" s="23">
        <v>1700244</v>
      </c>
      <c r="E14" s="24">
        <v>0</v>
      </c>
      <c r="F14" s="6">
        <v>0</v>
      </c>
      <c r="G14" s="25">
        <v>0</v>
      </c>
      <c r="H14" s="26">
        <v>367452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1429000</v>
      </c>
      <c r="C15" s="6">
        <v>2104378</v>
      </c>
      <c r="D15" s="23">
        <v>1844650</v>
      </c>
      <c r="E15" s="24">
        <v>3487324</v>
      </c>
      <c r="F15" s="6">
        <v>3325574</v>
      </c>
      <c r="G15" s="25">
        <v>3325574</v>
      </c>
      <c r="H15" s="26">
        <v>2462741</v>
      </c>
      <c r="I15" s="24">
        <v>3437619</v>
      </c>
      <c r="J15" s="6">
        <v>2564216</v>
      </c>
      <c r="K15" s="25">
        <v>2725760</v>
      </c>
    </row>
    <row r="16" spans="1:11" ht="13.5">
      <c r="A16" s="33" t="s">
        <v>26</v>
      </c>
      <c r="B16" s="6">
        <v>3910000</v>
      </c>
      <c r="C16" s="6">
        <v>2294877</v>
      </c>
      <c r="D16" s="23">
        <v>0</v>
      </c>
      <c r="E16" s="24">
        <v>0</v>
      </c>
      <c r="F16" s="6">
        <v>3419016</v>
      </c>
      <c r="G16" s="25">
        <v>3419016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17760500</v>
      </c>
      <c r="C17" s="6">
        <v>13189282</v>
      </c>
      <c r="D17" s="23">
        <v>15201884</v>
      </c>
      <c r="E17" s="24">
        <v>23114856</v>
      </c>
      <c r="F17" s="6">
        <v>19970446</v>
      </c>
      <c r="G17" s="25">
        <v>19970446</v>
      </c>
      <c r="H17" s="26">
        <v>22747866</v>
      </c>
      <c r="I17" s="24">
        <v>19689853</v>
      </c>
      <c r="J17" s="6">
        <v>16277888</v>
      </c>
      <c r="K17" s="25">
        <v>17317196</v>
      </c>
    </row>
    <row r="18" spans="1:11" ht="13.5">
      <c r="A18" s="34" t="s">
        <v>28</v>
      </c>
      <c r="B18" s="35">
        <f>SUM(B11:B17)</f>
        <v>52430910</v>
      </c>
      <c r="C18" s="36">
        <f aca="true" t="shared" si="1" ref="C18:K18">SUM(C11:C17)</f>
        <v>46098561</v>
      </c>
      <c r="D18" s="37">
        <f t="shared" si="1"/>
        <v>54738238</v>
      </c>
      <c r="E18" s="35">
        <f t="shared" si="1"/>
        <v>60707760</v>
      </c>
      <c r="F18" s="36">
        <f t="shared" si="1"/>
        <v>65979816</v>
      </c>
      <c r="G18" s="38">
        <f t="shared" si="1"/>
        <v>65979816</v>
      </c>
      <c r="H18" s="39">
        <f t="shared" si="1"/>
        <v>61708600</v>
      </c>
      <c r="I18" s="35">
        <f t="shared" si="1"/>
        <v>59721935</v>
      </c>
      <c r="J18" s="36">
        <f t="shared" si="1"/>
        <v>57717252</v>
      </c>
      <c r="K18" s="38">
        <f t="shared" si="1"/>
        <v>61367239</v>
      </c>
    </row>
    <row r="19" spans="1:11" ht="13.5">
      <c r="A19" s="34" t="s">
        <v>29</v>
      </c>
      <c r="B19" s="40">
        <f>+B10-B18</f>
        <v>-18271950</v>
      </c>
      <c r="C19" s="41">
        <f aca="true" t="shared" si="2" ref="C19:K19">+C10-C18</f>
        <v>-10307233</v>
      </c>
      <c r="D19" s="42">
        <f t="shared" si="2"/>
        <v>-13047183</v>
      </c>
      <c r="E19" s="40">
        <f t="shared" si="2"/>
        <v>-15787793</v>
      </c>
      <c r="F19" s="41">
        <f t="shared" si="2"/>
        <v>-17828787</v>
      </c>
      <c r="G19" s="43">
        <f t="shared" si="2"/>
        <v>-17828787</v>
      </c>
      <c r="H19" s="44">
        <f t="shared" si="2"/>
        <v>-11150636</v>
      </c>
      <c r="I19" s="40">
        <f t="shared" si="2"/>
        <v>-14462558</v>
      </c>
      <c r="J19" s="41">
        <f t="shared" si="2"/>
        <v>-10582558</v>
      </c>
      <c r="K19" s="43">
        <f t="shared" si="2"/>
        <v>-10999511</v>
      </c>
    </row>
    <row r="20" spans="1:11" ht="13.5">
      <c r="A20" s="22" t="s">
        <v>30</v>
      </c>
      <c r="B20" s="24">
        <v>21612976</v>
      </c>
      <c r="C20" s="6">
        <v>18210263</v>
      </c>
      <c r="D20" s="23">
        <v>11262000</v>
      </c>
      <c r="E20" s="24">
        <v>18298000</v>
      </c>
      <c r="F20" s="6">
        <v>19398000</v>
      </c>
      <c r="G20" s="25">
        <v>19398000</v>
      </c>
      <c r="H20" s="26">
        <v>11750587</v>
      </c>
      <c r="I20" s="24">
        <v>14567000</v>
      </c>
      <c r="J20" s="6">
        <v>10691000</v>
      </c>
      <c r="K20" s="25">
        <v>11035000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3341026</v>
      </c>
      <c r="C22" s="52">
        <f aca="true" t="shared" si="3" ref="C22:K22">SUM(C19:C21)</f>
        <v>7903030</v>
      </c>
      <c r="D22" s="53">
        <f t="shared" si="3"/>
        <v>-1785183</v>
      </c>
      <c r="E22" s="51">
        <f t="shared" si="3"/>
        <v>2510207</v>
      </c>
      <c r="F22" s="52">
        <f t="shared" si="3"/>
        <v>1569213</v>
      </c>
      <c r="G22" s="54">
        <f t="shared" si="3"/>
        <v>1569213</v>
      </c>
      <c r="H22" s="55">
        <f t="shared" si="3"/>
        <v>599951</v>
      </c>
      <c r="I22" s="51">
        <f t="shared" si="3"/>
        <v>104442</v>
      </c>
      <c r="J22" s="52">
        <f t="shared" si="3"/>
        <v>108442</v>
      </c>
      <c r="K22" s="54">
        <f t="shared" si="3"/>
        <v>35489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3341026</v>
      </c>
      <c r="C24" s="41">
        <f aca="true" t="shared" si="4" ref="C24:K24">SUM(C22:C23)</f>
        <v>7903030</v>
      </c>
      <c r="D24" s="42">
        <f t="shared" si="4"/>
        <v>-1785183</v>
      </c>
      <c r="E24" s="40">
        <f t="shared" si="4"/>
        <v>2510207</v>
      </c>
      <c r="F24" s="41">
        <f t="shared" si="4"/>
        <v>1569213</v>
      </c>
      <c r="G24" s="43">
        <f t="shared" si="4"/>
        <v>1569213</v>
      </c>
      <c r="H24" s="44">
        <f t="shared" si="4"/>
        <v>599951</v>
      </c>
      <c r="I24" s="40">
        <f t="shared" si="4"/>
        <v>104442</v>
      </c>
      <c r="J24" s="41">
        <f t="shared" si="4"/>
        <v>108442</v>
      </c>
      <c r="K24" s="43">
        <f t="shared" si="4"/>
        <v>35489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23916342</v>
      </c>
      <c r="C27" s="7">
        <v>16103478</v>
      </c>
      <c r="D27" s="64">
        <v>14257470</v>
      </c>
      <c r="E27" s="65">
        <v>18298000</v>
      </c>
      <c r="F27" s="7">
        <v>19398000</v>
      </c>
      <c r="G27" s="66">
        <v>19398000</v>
      </c>
      <c r="H27" s="67">
        <v>14038429</v>
      </c>
      <c r="I27" s="65">
        <v>14567000</v>
      </c>
      <c r="J27" s="7">
        <v>10691000</v>
      </c>
      <c r="K27" s="66">
        <v>11035000</v>
      </c>
    </row>
    <row r="28" spans="1:11" ht="13.5">
      <c r="A28" s="68" t="s">
        <v>30</v>
      </c>
      <c r="B28" s="6">
        <v>23916342</v>
      </c>
      <c r="C28" s="6">
        <v>16103478</v>
      </c>
      <c r="D28" s="23">
        <v>14257470</v>
      </c>
      <c r="E28" s="24">
        <v>18298000</v>
      </c>
      <c r="F28" s="6">
        <v>19398000</v>
      </c>
      <c r="G28" s="25">
        <v>19398000</v>
      </c>
      <c r="H28" s="26">
        <v>14038429</v>
      </c>
      <c r="I28" s="24">
        <v>14567000</v>
      </c>
      <c r="J28" s="6">
        <v>10691000</v>
      </c>
      <c r="K28" s="25">
        <v>11035000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23916342</v>
      </c>
      <c r="C32" s="7">
        <f aca="true" t="shared" si="5" ref="C32:K32">SUM(C28:C31)</f>
        <v>16103478</v>
      </c>
      <c r="D32" s="64">
        <f t="shared" si="5"/>
        <v>14257470</v>
      </c>
      <c r="E32" s="65">
        <f t="shared" si="5"/>
        <v>18298000</v>
      </c>
      <c r="F32" s="7">
        <f t="shared" si="5"/>
        <v>19398000</v>
      </c>
      <c r="G32" s="66">
        <f t="shared" si="5"/>
        <v>19398000</v>
      </c>
      <c r="H32" s="67">
        <f t="shared" si="5"/>
        <v>14038429</v>
      </c>
      <c r="I32" s="65">
        <f t="shared" si="5"/>
        <v>14567000</v>
      </c>
      <c r="J32" s="7">
        <f t="shared" si="5"/>
        <v>10691000</v>
      </c>
      <c r="K32" s="66">
        <f t="shared" si="5"/>
        <v>11035000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16342000</v>
      </c>
      <c r="C35" s="6">
        <v>14066333</v>
      </c>
      <c r="D35" s="23">
        <v>16114649</v>
      </c>
      <c r="E35" s="24">
        <v>27698055</v>
      </c>
      <c r="F35" s="6">
        <v>27698273</v>
      </c>
      <c r="G35" s="25">
        <v>27698273</v>
      </c>
      <c r="H35" s="26">
        <v>16563190</v>
      </c>
      <c r="I35" s="24">
        <v>27829000</v>
      </c>
      <c r="J35" s="6">
        <v>29582000</v>
      </c>
      <c r="K35" s="25">
        <v>31445000</v>
      </c>
    </row>
    <row r="36" spans="1:11" ht="13.5">
      <c r="A36" s="22" t="s">
        <v>39</v>
      </c>
      <c r="B36" s="6">
        <v>151836154</v>
      </c>
      <c r="C36" s="6">
        <v>156134961</v>
      </c>
      <c r="D36" s="23">
        <v>162546339</v>
      </c>
      <c r="E36" s="24">
        <v>179624168</v>
      </c>
      <c r="F36" s="6">
        <v>179624168</v>
      </c>
      <c r="G36" s="25">
        <v>179624168</v>
      </c>
      <c r="H36" s="26">
        <v>163210976</v>
      </c>
      <c r="I36" s="24">
        <v>190940000</v>
      </c>
      <c r="J36" s="6">
        <v>202970000</v>
      </c>
      <c r="K36" s="25">
        <v>215757000</v>
      </c>
    </row>
    <row r="37" spans="1:11" ht="13.5">
      <c r="A37" s="22" t="s">
        <v>40</v>
      </c>
      <c r="B37" s="6">
        <v>24115112</v>
      </c>
      <c r="C37" s="6">
        <v>21814111</v>
      </c>
      <c r="D37" s="23">
        <v>28607443</v>
      </c>
      <c r="E37" s="24">
        <v>8000000</v>
      </c>
      <c r="F37" s="6">
        <v>8000000</v>
      </c>
      <c r="G37" s="25">
        <v>8000000</v>
      </c>
      <c r="H37" s="26">
        <v>31718576</v>
      </c>
      <c r="I37" s="24">
        <v>8504000</v>
      </c>
      <c r="J37" s="6">
        <v>9040000</v>
      </c>
      <c r="K37" s="25">
        <v>9609000</v>
      </c>
    </row>
    <row r="38" spans="1:11" ht="13.5">
      <c r="A38" s="22" t="s">
        <v>41</v>
      </c>
      <c r="B38" s="6">
        <v>1849368</v>
      </c>
      <c r="C38" s="6">
        <v>1381533</v>
      </c>
      <c r="D38" s="23">
        <v>4717356</v>
      </c>
      <c r="E38" s="24">
        <v>3538441</v>
      </c>
      <c r="F38" s="6">
        <v>3538441</v>
      </c>
      <c r="G38" s="25">
        <v>3538441</v>
      </c>
      <c r="H38" s="26">
        <v>2658948</v>
      </c>
      <c r="I38" s="24">
        <v>3761000</v>
      </c>
      <c r="J38" s="6">
        <v>3998000</v>
      </c>
      <c r="K38" s="25">
        <v>4250000</v>
      </c>
    </row>
    <row r="39" spans="1:11" ht="13.5">
      <c r="A39" s="22" t="s">
        <v>42</v>
      </c>
      <c r="B39" s="6">
        <v>142213674</v>
      </c>
      <c r="C39" s="6">
        <v>147005650</v>
      </c>
      <c r="D39" s="23">
        <v>145336189</v>
      </c>
      <c r="E39" s="24">
        <v>195783782</v>
      </c>
      <c r="F39" s="6">
        <v>195784000</v>
      </c>
      <c r="G39" s="25">
        <v>195784000</v>
      </c>
      <c r="H39" s="26">
        <v>145396642</v>
      </c>
      <c r="I39" s="24">
        <v>206504000</v>
      </c>
      <c r="J39" s="6">
        <v>219514000</v>
      </c>
      <c r="K39" s="25">
        <v>233343000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18831933</v>
      </c>
      <c r="C42" s="6">
        <v>16083755</v>
      </c>
      <c r="D42" s="23">
        <v>13566822</v>
      </c>
      <c r="E42" s="24">
        <v>3713663</v>
      </c>
      <c r="F42" s="6">
        <v>13319961</v>
      </c>
      <c r="G42" s="25">
        <v>13319961</v>
      </c>
      <c r="H42" s="26">
        <v>16783387</v>
      </c>
      <c r="I42" s="24">
        <v>-1780915</v>
      </c>
      <c r="J42" s="6">
        <v>-1496661</v>
      </c>
      <c r="K42" s="25">
        <v>-1552000</v>
      </c>
    </row>
    <row r="43" spans="1:11" ht="13.5">
      <c r="A43" s="22" t="s">
        <v>45</v>
      </c>
      <c r="B43" s="6">
        <v>-20439348</v>
      </c>
      <c r="C43" s="6">
        <v>-16103478</v>
      </c>
      <c r="D43" s="23">
        <v>-14257470</v>
      </c>
      <c r="E43" s="24">
        <v>-17552000</v>
      </c>
      <c r="F43" s="6">
        <v>-18652000</v>
      </c>
      <c r="G43" s="25">
        <v>-18652000</v>
      </c>
      <c r="H43" s="26">
        <v>-10811901</v>
      </c>
      <c r="I43" s="24">
        <v>-13717004</v>
      </c>
      <c r="J43" s="6">
        <v>-9787450</v>
      </c>
      <c r="K43" s="25">
        <v>-10074526</v>
      </c>
    </row>
    <row r="44" spans="1:11" ht="13.5">
      <c r="A44" s="22" t="s">
        <v>46</v>
      </c>
      <c r="B44" s="6">
        <v>401964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-6187876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435377</v>
      </c>
      <c r="C45" s="7">
        <v>415655</v>
      </c>
      <c r="D45" s="64">
        <v>-274993</v>
      </c>
      <c r="E45" s="65">
        <v>-13838337</v>
      </c>
      <c r="F45" s="7">
        <v>-5332039</v>
      </c>
      <c r="G45" s="66">
        <v>-5332039</v>
      </c>
      <c r="H45" s="67">
        <v>92997</v>
      </c>
      <c r="I45" s="65">
        <v>-15497920</v>
      </c>
      <c r="J45" s="7">
        <v>-26782031</v>
      </c>
      <c r="K45" s="66">
        <v>-38408557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1121031</v>
      </c>
      <c r="C48" s="6">
        <v>1106774</v>
      </c>
      <c r="D48" s="23">
        <v>407359</v>
      </c>
      <c r="E48" s="24">
        <v>600000</v>
      </c>
      <c r="F48" s="6">
        <v>600000</v>
      </c>
      <c r="G48" s="25">
        <v>600000</v>
      </c>
      <c r="H48" s="26">
        <v>205579</v>
      </c>
      <c r="I48" s="24">
        <v>650000</v>
      </c>
      <c r="J48" s="6">
        <v>691000</v>
      </c>
      <c r="K48" s="25">
        <v>733500</v>
      </c>
    </row>
    <row r="49" spans="1:11" ht="13.5">
      <c r="A49" s="22" t="s">
        <v>50</v>
      </c>
      <c r="B49" s="6">
        <f>+B75</f>
        <v>18126692.325242214</v>
      </c>
      <c r="C49" s="6">
        <f aca="true" t="shared" si="6" ref="C49:K49">+C75</f>
        <v>14891549.21852878</v>
      </c>
      <c r="D49" s="23">
        <f t="shared" si="6"/>
        <v>15668757.236651532</v>
      </c>
      <c r="E49" s="24">
        <f t="shared" si="6"/>
        <v>-8761286.367147114</v>
      </c>
      <c r="F49" s="6">
        <f t="shared" si="6"/>
        <v>-10032905.270813499</v>
      </c>
      <c r="G49" s="25">
        <f t="shared" si="6"/>
        <v>-10032905.270813499</v>
      </c>
      <c r="H49" s="26">
        <f t="shared" si="6"/>
        <v>23490342.86333166</v>
      </c>
      <c r="I49" s="24">
        <f t="shared" si="6"/>
        <v>-8538000.30235773</v>
      </c>
      <c r="J49" s="6">
        <f t="shared" si="6"/>
        <v>-9758395.630826425</v>
      </c>
      <c r="K49" s="25">
        <f t="shared" si="6"/>
        <v>-10465412.122081898</v>
      </c>
    </row>
    <row r="50" spans="1:11" ht="13.5">
      <c r="A50" s="34" t="s">
        <v>51</v>
      </c>
      <c r="B50" s="7">
        <f>+B48-B49</f>
        <v>-17005661.325242214</v>
      </c>
      <c r="C50" s="7">
        <f aca="true" t="shared" si="7" ref="C50:K50">+C48-C49</f>
        <v>-13784775.21852878</v>
      </c>
      <c r="D50" s="64">
        <f t="shared" si="7"/>
        <v>-15261398.236651532</v>
      </c>
      <c r="E50" s="65">
        <f t="shared" si="7"/>
        <v>9361286.367147114</v>
      </c>
      <c r="F50" s="7">
        <f t="shared" si="7"/>
        <v>10632905.270813499</v>
      </c>
      <c r="G50" s="66">
        <f t="shared" si="7"/>
        <v>10632905.270813499</v>
      </c>
      <c r="H50" s="67">
        <f t="shared" si="7"/>
        <v>-23284763.86333166</v>
      </c>
      <c r="I50" s="65">
        <f t="shared" si="7"/>
        <v>9188000.30235773</v>
      </c>
      <c r="J50" s="7">
        <f t="shared" si="7"/>
        <v>10449395.630826425</v>
      </c>
      <c r="K50" s="66">
        <f t="shared" si="7"/>
        <v>11198912.122081898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177106385</v>
      </c>
      <c r="C53" s="6">
        <v>156134961</v>
      </c>
      <c r="D53" s="23">
        <v>162546339</v>
      </c>
      <c r="E53" s="24">
        <v>172138000</v>
      </c>
      <c r="F53" s="6">
        <v>172138000</v>
      </c>
      <c r="G53" s="25">
        <v>172138000</v>
      </c>
      <c r="H53" s="26">
        <v>137949806</v>
      </c>
      <c r="I53" s="24">
        <v>176638000</v>
      </c>
      <c r="J53" s="6">
        <v>192698000</v>
      </c>
      <c r="K53" s="25">
        <v>209440000</v>
      </c>
    </row>
    <row r="54" spans="1:11" ht="13.5">
      <c r="A54" s="22" t="s">
        <v>105</v>
      </c>
      <c r="B54" s="6">
        <v>11473000</v>
      </c>
      <c r="C54" s="6">
        <v>7633554</v>
      </c>
      <c r="D54" s="23">
        <v>7926615</v>
      </c>
      <c r="E54" s="24">
        <v>3412997</v>
      </c>
      <c r="F54" s="6">
        <v>3413000</v>
      </c>
      <c r="G54" s="25">
        <v>3413000</v>
      </c>
      <c r="H54" s="26">
        <v>7355644</v>
      </c>
      <c r="I54" s="24">
        <v>4531566</v>
      </c>
      <c r="J54" s="6">
        <v>4792288</v>
      </c>
      <c r="K54" s="25">
        <v>5094202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19398000</v>
      </c>
      <c r="G55" s="25">
        <v>19398000</v>
      </c>
      <c r="H55" s="26">
        <v>0</v>
      </c>
      <c r="I55" s="24">
        <v>14567000</v>
      </c>
      <c r="J55" s="6">
        <v>10691000</v>
      </c>
      <c r="K55" s="25">
        <v>11035000</v>
      </c>
    </row>
    <row r="56" spans="1:11" ht="13.5">
      <c r="A56" s="22" t="s">
        <v>55</v>
      </c>
      <c r="B56" s="6">
        <v>485677</v>
      </c>
      <c r="C56" s="6">
        <v>1215803</v>
      </c>
      <c r="D56" s="23">
        <v>943000</v>
      </c>
      <c r="E56" s="24">
        <v>2217000</v>
      </c>
      <c r="F56" s="6">
        <v>2055352</v>
      </c>
      <c r="G56" s="25">
        <v>2055352</v>
      </c>
      <c r="H56" s="26">
        <v>0</v>
      </c>
      <c r="I56" s="24">
        <v>2086000</v>
      </c>
      <c r="J56" s="6">
        <v>1128000</v>
      </c>
      <c r="K56" s="25">
        <v>1200000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5169720</v>
      </c>
      <c r="E59" s="24">
        <v>1109211</v>
      </c>
      <c r="F59" s="6">
        <v>0</v>
      </c>
      <c r="G59" s="25">
        <v>0</v>
      </c>
      <c r="H59" s="26">
        <v>0</v>
      </c>
      <c r="I59" s="24">
        <v>2238692</v>
      </c>
      <c r="J59" s="6">
        <v>2268240</v>
      </c>
      <c r="K59" s="25">
        <v>2496000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-674293</v>
      </c>
      <c r="F60" s="6">
        <v>0</v>
      </c>
      <c r="G60" s="25">
        <v>0</v>
      </c>
      <c r="H60" s="26">
        <v>0</v>
      </c>
      <c r="I60" s="24">
        <v>631426</v>
      </c>
      <c r="J60" s="6">
        <v>639760</v>
      </c>
      <c r="K60" s="25">
        <v>704000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40</v>
      </c>
      <c r="C62" s="92">
        <v>901</v>
      </c>
      <c r="D62" s="93">
        <v>1013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160</v>
      </c>
      <c r="F63" s="92">
        <v>160</v>
      </c>
      <c r="G63" s="93">
        <v>160</v>
      </c>
      <c r="H63" s="94">
        <v>0</v>
      </c>
      <c r="I63" s="91">
        <v>170</v>
      </c>
      <c r="J63" s="92">
        <v>181</v>
      </c>
      <c r="K63" s="93">
        <v>192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500</v>
      </c>
      <c r="F64" s="92">
        <v>500</v>
      </c>
      <c r="G64" s="93">
        <v>500</v>
      </c>
      <c r="H64" s="94">
        <v>500</v>
      </c>
      <c r="I64" s="91">
        <v>532</v>
      </c>
      <c r="J64" s="92">
        <v>565</v>
      </c>
      <c r="K64" s="93">
        <v>601</v>
      </c>
    </row>
    <row r="65" spans="1:11" ht="13.5">
      <c r="A65" s="90" t="s">
        <v>63</v>
      </c>
      <c r="B65" s="91">
        <v>2128</v>
      </c>
      <c r="C65" s="92">
        <v>2255</v>
      </c>
      <c r="D65" s="93">
        <v>2534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0.07384107933233929</v>
      </c>
      <c r="C70" s="5">
        <f aca="true" t="shared" si="8" ref="C70:K70">IF(ISERROR(C71/C72),0,(C71/C72))</f>
        <v>0.2418355570839522</v>
      </c>
      <c r="D70" s="5">
        <f t="shared" si="8"/>
        <v>0.5873383802337604</v>
      </c>
      <c r="E70" s="5">
        <f t="shared" si="8"/>
        <v>0.6185420454400552</v>
      </c>
      <c r="F70" s="5">
        <f t="shared" si="8"/>
        <v>0.6654632666374531</v>
      </c>
      <c r="G70" s="5">
        <f t="shared" si="8"/>
        <v>0.6654632666374531</v>
      </c>
      <c r="H70" s="5">
        <f t="shared" si="8"/>
        <v>0.2683611335264436</v>
      </c>
      <c r="I70" s="5">
        <f t="shared" si="8"/>
        <v>0.6270282314418385</v>
      </c>
      <c r="J70" s="5">
        <f t="shared" si="8"/>
        <v>0.6506661462333053</v>
      </c>
      <c r="K70" s="5">
        <f t="shared" si="8"/>
        <v>0.6536447950143073</v>
      </c>
    </row>
    <row r="71" spans="1:11" ht="12.75" hidden="1">
      <c r="A71" s="1" t="s">
        <v>111</v>
      </c>
      <c r="B71" s="1">
        <f>+B83</f>
        <v>1003820</v>
      </c>
      <c r="C71" s="1">
        <f aca="true" t="shared" si="9" ref="C71:K71">+C83</f>
        <v>3635734</v>
      </c>
      <c r="D71" s="1">
        <f t="shared" si="9"/>
        <v>7520764</v>
      </c>
      <c r="E71" s="1">
        <f t="shared" si="9"/>
        <v>11593375</v>
      </c>
      <c r="F71" s="1">
        <f t="shared" si="9"/>
        <v>14107961</v>
      </c>
      <c r="G71" s="1">
        <f t="shared" si="9"/>
        <v>14107961</v>
      </c>
      <c r="H71" s="1">
        <f t="shared" si="9"/>
        <v>5410110</v>
      </c>
      <c r="I71" s="1">
        <f t="shared" si="9"/>
        <v>11067849</v>
      </c>
      <c r="J71" s="1">
        <f t="shared" si="9"/>
        <v>12292351</v>
      </c>
      <c r="K71" s="1">
        <f t="shared" si="9"/>
        <v>13062584</v>
      </c>
    </row>
    <row r="72" spans="1:11" ht="12.75" hidden="1">
      <c r="A72" s="1" t="s">
        <v>112</v>
      </c>
      <c r="B72" s="1">
        <f>+B77</f>
        <v>13594330</v>
      </c>
      <c r="C72" s="1">
        <f aca="true" t="shared" si="10" ref="C72:K72">+C77</f>
        <v>15033910</v>
      </c>
      <c r="D72" s="1">
        <f t="shared" si="10"/>
        <v>12804823</v>
      </c>
      <c r="E72" s="1">
        <f t="shared" si="10"/>
        <v>18743067</v>
      </c>
      <c r="F72" s="1">
        <f t="shared" si="10"/>
        <v>21200210</v>
      </c>
      <c r="G72" s="1">
        <f t="shared" si="10"/>
        <v>21200210</v>
      </c>
      <c r="H72" s="1">
        <f t="shared" si="10"/>
        <v>20159812</v>
      </c>
      <c r="I72" s="1">
        <f t="shared" si="10"/>
        <v>17651277</v>
      </c>
      <c r="J72" s="1">
        <f t="shared" si="10"/>
        <v>18891948</v>
      </c>
      <c r="K72" s="1">
        <f t="shared" si="10"/>
        <v>19984224</v>
      </c>
    </row>
    <row r="73" spans="1:11" ht="12.75" hidden="1">
      <c r="A73" s="1" t="s">
        <v>113</v>
      </c>
      <c r="B73" s="1">
        <f>+B74</f>
        <v>-2984582.5</v>
      </c>
      <c r="C73" s="1">
        <f aca="true" t="shared" si="11" ref="C73:K73">+(C78+C80+C81+C82)-(B78+B80+B81+B82)</f>
        <v>-2247879</v>
      </c>
      <c r="D73" s="1">
        <f t="shared" si="11"/>
        <v>2525636</v>
      </c>
      <c r="E73" s="1">
        <f t="shared" si="11"/>
        <v>11719372</v>
      </c>
      <c r="F73" s="1">
        <f>+(F78+F80+F81+F82)-(D78+D80+D81+D82)</f>
        <v>11719590</v>
      </c>
      <c r="G73" s="1">
        <f>+(G78+G80+G81+G82)-(D78+D80+D81+D82)</f>
        <v>11719590</v>
      </c>
      <c r="H73" s="1">
        <f>+(H78+H80+H81+H82)-(D78+D80+D81+D82)</f>
        <v>692527</v>
      </c>
      <c r="I73" s="1">
        <f>+(I78+I80+I81+I82)-(E78+E80+E81+E82)</f>
        <v>80945</v>
      </c>
      <c r="J73" s="1">
        <f t="shared" si="11"/>
        <v>1712000</v>
      </c>
      <c r="K73" s="1">
        <f t="shared" si="11"/>
        <v>1820500</v>
      </c>
    </row>
    <row r="74" spans="1:11" ht="12.75" hidden="1">
      <c r="A74" s="1" t="s">
        <v>114</v>
      </c>
      <c r="B74" s="1">
        <f>+TREND(C74:E74)</f>
        <v>-2984582.5</v>
      </c>
      <c r="C74" s="1">
        <f>+C73</f>
        <v>-2247879</v>
      </c>
      <c r="D74" s="1">
        <f aca="true" t="shared" si="12" ref="D74:K74">+D73</f>
        <v>2525636</v>
      </c>
      <c r="E74" s="1">
        <f t="shared" si="12"/>
        <v>11719372</v>
      </c>
      <c r="F74" s="1">
        <f t="shared" si="12"/>
        <v>11719590</v>
      </c>
      <c r="G74" s="1">
        <f t="shared" si="12"/>
        <v>11719590</v>
      </c>
      <c r="H74" s="1">
        <f t="shared" si="12"/>
        <v>692527</v>
      </c>
      <c r="I74" s="1">
        <f t="shared" si="12"/>
        <v>80945</v>
      </c>
      <c r="J74" s="1">
        <f t="shared" si="12"/>
        <v>1712000</v>
      </c>
      <c r="K74" s="1">
        <f t="shared" si="12"/>
        <v>1820500</v>
      </c>
    </row>
    <row r="75" spans="1:11" ht="12.75" hidden="1">
      <c r="A75" s="1" t="s">
        <v>115</v>
      </c>
      <c r="B75" s="1">
        <f>+B84-(((B80+B81+B78)*B70)-B79)</f>
        <v>18126692.325242214</v>
      </c>
      <c r="C75" s="1">
        <f aca="true" t="shared" si="13" ref="C75:K75">+C84-(((C80+C81+C78)*C70)-C79)</f>
        <v>14891549.21852878</v>
      </c>
      <c r="D75" s="1">
        <f t="shared" si="13"/>
        <v>15668757.236651532</v>
      </c>
      <c r="E75" s="1">
        <f t="shared" si="13"/>
        <v>-8761286.367147114</v>
      </c>
      <c r="F75" s="1">
        <f t="shared" si="13"/>
        <v>-10032905.270813499</v>
      </c>
      <c r="G75" s="1">
        <f t="shared" si="13"/>
        <v>-10032905.270813499</v>
      </c>
      <c r="H75" s="1">
        <f t="shared" si="13"/>
        <v>23490342.86333166</v>
      </c>
      <c r="I75" s="1">
        <f t="shared" si="13"/>
        <v>-8538000.30235773</v>
      </c>
      <c r="J75" s="1">
        <f t="shared" si="13"/>
        <v>-9758395.630826425</v>
      </c>
      <c r="K75" s="1">
        <f t="shared" si="13"/>
        <v>-10465412.122081898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13594330</v>
      </c>
      <c r="C77" s="3">
        <v>15033910</v>
      </c>
      <c r="D77" s="3">
        <v>12804823</v>
      </c>
      <c r="E77" s="3">
        <v>18743067</v>
      </c>
      <c r="F77" s="3">
        <v>21200210</v>
      </c>
      <c r="G77" s="3">
        <v>21200210</v>
      </c>
      <c r="H77" s="3">
        <v>20159812</v>
      </c>
      <c r="I77" s="3">
        <v>17651277</v>
      </c>
      <c r="J77" s="3">
        <v>18891948</v>
      </c>
      <c r="K77" s="3">
        <v>19984224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19241761</v>
      </c>
      <c r="C79" s="3">
        <v>17999873</v>
      </c>
      <c r="D79" s="3">
        <v>24701248</v>
      </c>
      <c r="E79" s="3">
        <v>8000000</v>
      </c>
      <c r="F79" s="3">
        <v>8000000</v>
      </c>
      <c r="G79" s="3">
        <v>8000000</v>
      </c>
      <c r="H79" s="3">
        <v>27526994</v>
      </c>
      <c r="I79" s="3">
        <v>8504000</v>
      </c>
      <c r="J79" s="3">
        <v>9040000</v>
      </c>
      <c r="K79" s="3">
        <v>9609000</v>
      </c>
    </row>
    <row r="80" spans="1:11" ht="12.75" hidden="1">
      <c r="A80" s="2" t="s">
        <v>67</v>
      </c>
      <c r="B80" s="3">
        <v>13008750</v>
      </c>
      <c r="C80" s="3">
        <v>10490314</v>
      </c>
      <c r="D80" s="3">
        <v>12162420</v>
      </c>
      <c r="E80" s="3">
        <v>25568055</v>
      </c>
      <c r="F80" s="3">
        <v>25568273</v>
      </c>
      <c r="G80" s="3">
        <v>25568273</v>
      </c>
      <c r="H80" s="3">
        <v>8844709</v>
      </c>
      <c r="I80" s="3">
        <v>27179000</v>
      </c>
      <c r="J80" s="3">
        <v>28891000</v>
      </c>
      <c r="K80" s="3">
        <v>30711500</v>
      </c>
    </row>
    <row r="81" spans="1:11" ht="12.75" hidden="1">
      <c r="A81" s="2" t="s">
        <v>68</v>
      </c>
      <c r="B81" s="3">
        <v>2092176</v>
      </c>
      <c r="C81" s="3">
        <v>2362733</v>
      </c>
      <c r="D81" s="3">
        <v>3216263</v>
      </c>
      <c r="E81" s="3">
        <v>1530000</v>
      </c>
      <c r="F81" s="3">
        <v>1530000</v>
      </c>
      <c r="G81" s="3">
        <v>1530000</v>
      </c>
      <c r="H81" s="3">
        <v>6197153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1029348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1003820</v>
      </c>
      <c r="C83" s="3">
        <v>3635734</v>
      </c>
      <c r="D83" s="3">
        <v>7520764</v>
      </c>
      <c r="E83" s="3">
        <v>11593375</v>
      </c>
      <c r="F83" s="3">
        <v>14107961</v>
      </c>
      <c r="G83" s="3">
        <v>14107961</v>
      </c>
      <c r="H83" s="3">
        <v>5410110</v>
      </c>
      <c r="I83" s="3">
        <v>11067849</v>
      </c>
      <c r="J83" s="3">
        <v>12292351</v>
      </c>
      <c r="K83" s="3">
        <v>13062584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24020798</v>
      </c>
      <c r="C5" s="6">
        <v>26227219</v>
      </c>
      <c r="D5" s="23">
        <v>32694507</v>
      </c>
      <c r="E5" s="24">
        <v>37972000</v>
      </c>
      <c r="F5" s="6">
        <v>33492763</v>
      </c>
      <c r="G5" s="25">
        <v>33492763</v>
      </c>
      <c r="H5" s="26">
        <v>0</v>
      </c>
      <c r="I5" s="24">
        <v>35502329</v>
      </c>
      <c r="J5" s="6">
        <v>37419454</v>
      </c>
      <c r="K5" s="25">
        <v>39477524</v>
      </c>
    </row>
    <row r="6" spans="1:11" ht="13.5">
      <c r="A6" s="22" t="s">
        <v>18</v>
      </c>
      <c r="B6" s="6">
        <v>75438461</v>
      </c>
      <c r="C6" s="6">
        <v>79505625</v>
      </c>
      <c r="D6" s="23">
        <v>89831127</v>
      </c>
      <c r="E6" s="24">
        <v>115450000</v>
      </c>
      <c r="F6" s="6">
        <v>120171000</v>
      </c>
      <c r="G6" s="25">
        <v>120171000</v>
      </c>
      <c r="H6" s="26">
        <v>0</v>
      </c>
      <c r="I6" s="24">
        <v>149232167</v>
      </c>
      <c r="J6" s="6">
        <v>164009176</v>
      </c>
      <c r="K6" s="25">
        <v>180743497</v>
      </c>
    </row>
    <row r="7" spans="1:11" ht="13.5">
      <c r="A7" s="22" t="s">
        <v>19</v>
      </c>
      <c r="B7" s="6">
        <v>1070579</v>
      </c>
      <c r="C7" s="6">
        <v>5192773</v>
      </c>
      <c r="D7" s="23">
        <v>1384887</v>
      </c>
      <c r="E7" s="24">
        <v>550000</v>
      </c>
      <c r="F7" s="6">
        <v>550000</v>
      </c>
      <c r="G7" s="25">
        <v>550000</v>
      </c>
      <c r="H7" s="26">
        <v>0</v>
      </c>
      <c r="I7" s="24">
        <v>550000</v>
      </c>
      <c r="J7" s="6">
        <v>579700</v>
      </c>
      <c r="K7" s="25">
        <v>611584</v>
      </c>
    </row>
    <row r="8" spans="1:11" ht="13.5">
      <c r="A8" s="22" t="s">
        <v>20</v>
      </c>
      <c r="B8" s="6">
        <v>34515524</v>
      </c>
      <c r="C8" s="6">
        <v>35656174</v>
      </c>
      <c r="D8" s="23">
        <v>37058270</v>
      </c>
      <c r="E8" s="24">
        <v>37723000</v>
      </c>
      <c r="F8" s="6">
        <v>36936000</v>
      </c>
      <c r="G8" s="25">
        <v>36936000</v>
      </c>
      <c r="H8" s="26">
        <v>0</v>
      </c>
      <c r="I8" s="24">
        <v>40759600</v>
      </c>
      <c r="J8" s="6">
        <v>43874100</v>
      </c>
      <c r="K8" s="25">
        <v>48192900</v>
      </c>
    </row>
    <row r="9" spans="1:11" ht="13.5">
      <c r="A9" s="22" t="s">
        <v>21</v>
      </c>
      <c r="B9" s="6">
        <v>25270711</v>
      </c>
      <c r="C9" s="6">
        <v>15795126</v>
      </c>
      <c r="D9" s="23">
        <v>8756496</v>
      </c>
      <c r="E9" s="24">
        <v>34578103</v>
      </c>
      <c r="F9" s="6">
        <v>22523301</v>
      </c>
      <c r="G9" s="25">
        <v>22523301</v>
      </c>
      <c r="H9" s="26">
        <v>0</v>
      </c>
      <c r="I9" s="24">
        <v>3499600</v>
      </c>
      <c r="J9" s="6">
        <v>10634799</v>
      </c>
      <c r="K9" s="25">
        <v>10779715</v>
      </c>
    </row>
    <row r="10" spans="1:11" ht="25.5">
      <c r="A10" s="27" t="s">
        <v>104</v>
      </c>
      <c r="B10" s="28">
        <f>SUM(B5:B9)</f>
        <v>160316073</v>
      </c>
      <c r="C10" s="29">
        <f aca="true" t="shared" si="0" ref="C10:K10">SUM(C5:C9)</f>
        <v>162376917</v>
      </c>
      <c r="D10" s="30">
        <f t="shared" si="0"/>
        <v>169725287</v>
      </c>
      <c r="E10" s="28">
        <f t="shared" si="0"/>
        <v>226273103</v>
      </c>
      <c r="F10" s="29">
        <f t="shared" si="0"/>
        <v>213673064</v>
      </c>
      <c r="G10" s="31">
        <f t="shared" si="0"/>
        <v>213673064</v>
      </c>
      <c r="H10" s="32">
        <f t="shared" si="0"/>
        <v>0</v>
      </c>
      <c r="I10" s="28">
        <f t="shared" si="0"/>
        <v>229543696</v>
      </c>
      <c r="J10" s="29">
        <f t="shared" si="0"/>
        <v>256517229</v>
      </c>
      <c r="K10" s="31">
        <f t="shared" si="0"/>
        <v>279805220</v>
      </c>
    </row>
    <row r="11" spans="1:11" ht="13.5">
      <c r="A11" s="22" t="s">
        <v>22</v>
      </c>
      <c r="B11" s="6">
        <v>56620253</v>
      </c>
      <c r="C11" s="6">
        <v>62386536</v>
      </c>
      <c r="D11" s="23">
        <v>67390314</v>
      </c>
      <c r="E11" s="24">
        <v>79840459</v>
      </c>
      <c r="F11" s="6">
        <v>84635181</v>
      </c>
      <c r="G11" s="25">
        <v>84635181</v>
      </c>
      <c r="H11" s="26">
        <v>0</v>
      </c>
      <c r="I11" s="24">
        <v>81160999</v>
      </c>
      <c r="J11" s="6">
        <v>85543539</v>
      </c>
      <c r="K11" s="25">
        <v>90248300</v>
      </c>
    </row>
    <row r="12" spans="1:11" ht="13.5">
      <c r="A12" s="22" t="s">
        <v>23</v>
      </c>
      <c r="B12" s="6">
        <v>2913756</v>
      </c>
      <c r="C12" s="6">
        <v>3172277</v>
      </c>
      <c r="D12" s="23">
        <v>4515467</v>
      </c>
      <c r="E12" s="24">
        <v>4984115</v>
      </c>
      <c r="F12" s="6">
        <v>4858000</v>
      </c>
      <c r="G12" s="25">
        <v>4858000</v>
      </c>
      <c r="H12" s="26">
        <v>0</v>
      </c>
      <c r="I12" s="24">
        <v>3699000</v>
      </c>
      <c r="J12" s="6">
        <v>3899000</v>
      </c>
      <c r="K12" s="25">
        <v>4113000</v>
      </c>
    </row>
    <row r="13" spans="1:11" ht="13.5">
      <c r="A13" s="22" t="s">
        <v>105</v>
      </c>
      <c r="B13" s="6">
        <v>21899170</v>
      </c>
      <c r="C13" s="6">
        <v>32497616</v>
      </c>
      <c r="D13" s="23">
        <v>31001780</v>
      </c>
      <c r="E13" s="24">
        <v>11574610</v>
      </c>
      <c r="F13" s="6">
        <v>11575000</v>
      </c>
      <c r="G13" s="25">
        <v>11575000</v>
      </c>
      <c r="H13" s="26">
        <v>0</v>
      </c>
      <c r="I13" s="24">
        <v>17053152</v>
      </c>
      <c r="J13" s="6">
        <v>17974021</v>
      </c>
      <c r="K13" s="25">
        <v>18962593</v>
      </c>
    </row>
    <row r="14" spans="1:11" ht="13.5">
      <c r="A14" s="22" t="s">
        <v>24</v>
      </c>
      <c r="B14" s="6">
        <v>3049511</v>
      </c>
      <c r="C14" s="6">
        <v>7116178</v>
      </c>
      <c r="D14" s="23">
        <v>11121999</v>
      </c>
      <c r="E14" s="24">
        <v>5000000</v>
      </c>
      <c r="F14" s="6">
        <v>0</v>
      </c>
      <c r="G14" s="25">
        <v>0</v>
      </c>
      <c r="H14" s="26">
        <v>0</v>
      </c>
      <c r="I14" s="24">
        <v>5455000</v>
      </c>
      <c r="J14" s="6">
        <v>5749000</v>
      </c>
      <c r="K14" s="25">
        <v>6065000</v>
      </c>
    </row>
    <row r="15" spans="1:11" ht="13.5">
      <c r="A15" s="22" t="s">
        <v>25</v>
      </c>
      <c r="B15" s="6">
        <v>46757385</v>
      </c>
      <c r="C15" s="6">
        <v>69306582</v>
      </c>
      <c r="D15" s="23">
        <v>53303185</v>
      </c>
      <c r="E15" s="24">
        <v>55382000</v>
      </c>
      <c r="F15" s="6">
        <v>58498000</v>
      </c>
      <c r="G15" s="25">
        <v>58498000</v>
      </c>
      <c r="H15" s="26">
        <v>0</v>
      </c>
      <c r="I15" s="24">
        <v>63449000</v>
      </c>
      <c r="J15" s="6">
        <v>67860174</v>
      </c>
      <c r="K15" s="25">
        <v>72615277</v>
      </c>
    </row>
    <row r="16" spans="1:11" ht="13.5">
      <c r="A16" s="33" t="s">
        <v>26</v>
      </c>
      <c r="B16" s="6">
        <v>0</v>
      </c>
      <c r="C16" s="6">
        <v>0</v>
      </c>
      <c r="D16" s="23">
        <v>6768149</v>
      </c>
      <c r="E16" s="24">
        <v>0</v>
      </c>
      <c r="F16" s="6">
        <v>0</v>
      </c>
      <c r="G16" s="25">
        <v>0</v>
      </c>
      <c r="H16" s="26">
        <v>0</v>
      </c>
      <c r="I16" s="24">
        <v>9675299</v>
      </c>
      <c r="J16" s="6">
        <v>10197765</v>
      </c>
      <c r="K16" s="25">
        <v>10758643</v>
      </c>
    </row>
    <row r="17" spans="1:11" ht="13.5">
      <c r="A17" s="22" t="s">
        <v>27</v>
      </c>
      <c r="B17" s="6">
        <v>42780338</v>
      </c>
      <c r="C17" s="6">
        <v>64027591</v>
      </c>
      <c r="D17" s="23">
        <v>62670129</v>
      </c>
      <c r="E17" s="24">
        <v>68094490</v>
      </c>
      <c r="F17" s="6">
        <v>54745030</v>
      </c>
      <c r="G17" s="25">
        <v>54745030</v>
      </c>
      <c r="H17" s="26">
        <v>0</v>
      </c>
      <c r="I17" s="24">
        <v>47445373</v>
      </c>
      <c r="J17" s="6">
        <v>48969308</v>
      </c>
      <c r="K17" s="25">
        <v>51639242</v>
      </c>
    </row>
    <row r="18" spans="1:11" ht="13.5">
      <c r="A18" s="34" t="s">
        <v>28</v>
      </c>
      <c r="B18" s="35">
        <f>SUM(B11:B17)</f>
        <v>174020413</v>
      </c>
      <c r="C18" s="36">
        <f aca="true" t="shared" si="1" ref="C18:K18">SUM(C11:C17)</f>
        <v>238506780</v>
      </c>
      <c r="D18" s="37">
        <f t="shared" si="1"/>
        <v>236771023</v>
      </c>
      <c r="E18" s="35">
        <f t="shared" si="1"/>
        <v>224875674</v>
      </c>
      <c r="F18" s="36">
        <f t="shared" si="1"/>
        <v>214311211</v>
      </c>
      <c r="G18" s="38">
        <f t="shared" si="1"/>
        <v>214311211</v>
      </c>
      <c r="H18" s="39">
        <f t="shared" si="1"/>
        <v>0</v>
      </c>
      <c r="I18" s="35">
        <f t="shared" si="1"/>
        <v>227937823</v>
      </c>
      <c r="J18" s="36">
        <f t="shared" si="1"/>
        <v>240192807</v>
      </c>
      <c r="K18" s="38">
        <f t="shared" si="1"/>
        <v>254402055</v>
      </c>
    </row>
    <row r="19" spans="1:11" ht="13.5">
      <c r="A19" s="34" t="s">
        <v>29</v>
      </c>
      <c r="B19" s="40">
        <f>+B10-B18</f>
        <v>-13704340</v>
      </c>
      <c r="C19" s="41">
        <f aca="true" t="shared" si="2" ref="C19:K19">+C10-C18</f>
        <v>-76129863</v>
      </c>
      <c r="D19" s="42">
        <f t="shared" si="2"/>
        <v>-67045736</v>
      </c>
      <c r="E19" s="40">
        <f t="shared" si="2"/>
        <v>1397429</v>
      </c>
      <c r="F19" s="41">
        <f t="shared" si="2"/>
        <v>-638147</v>
      </c>
      <c r="G19" s="43">
        <f t="shared" si="2"/>
        <v>-638147</v>
      </c>
      <c r="H19" s="44">
        <f t="shared" si="2"/>
        <v>0</v>
      </c>
      <c r="I19" s="40">
        <f t="shared" si="2"/>
        <v>1605873</v>
      </c>
      <c r="J19" s="41">
        <f t="shared" si="2"/>
        <v>16324422</v>
      </c>
      <c r="K19" s="43">
        <f t="shared" si="2"/>
        <v>25403165</v>
      </c>
    </row>
    <row r="20" spans="1:11" ht="13.5">
      <c r="A20" s="22" t="s">
        <v>30</v>
      </c>
      <c r="B20" s="24">
        <v>14822000</v>
      </c>
      <c r="C20" s="6">
        <v>16277505</v>
      </c>
      <c r="D20" s="23">
        <v>27018565</v>
      </c>
      <c r="E20" s="24">
        <v>0</v>
      </c>
      <c r="F20" s="6">
        <v>0</v>
      </c>
      <c r="G20" s="25">
        <v>0</v>
      </c>
      <c r="H20" s="26">
        <v>0</v>
      </c>
      <c r="I20" s="24">
        <v>19829000</v>
      </c>
      <c r="J20" s="6">
        <v>17100000</v>
      </c>
      <c r="K20" s="25">
        <v>17508000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1117660</v>
      </c>
      <c r="C22" s="52">
        <f aca="true" t="shared" si="3" ref="C22:K22">SUM(C19:C21)</f>
        <v>-59852358</v>
      </c>
      <c r="D22" s="53">
        <f t="shared" si="3"/>
        <v>-40027171</v>
      </c>
      <c r="E22" s="51">
        <f t="shared" si="3"/>
        <v>1397429</v>
      </c>
      <c r="F22" s="52">
        <f t="shared" si="3"/>
        <v>-638147</v>
      </c>
      <c r="G22" s="54">
        <f t="shared" si="3"/>
        <v>-638147</v>
      </c>
      <c r="H22" s="55">
        <f t="shared" si="3"/>
        <v>0</v>
      </c>
      <c r="I22" s="51">
        <f t="shared" si="3"/>
        <v>21434873</v>
      </c>
      <c r="J22" s="52">
        <f t="shared" si="3"/>
        <v>33424422</v>
      </c>
      <c r="K22" s="54">
        <f t="shared" si="3"/>
        <v>42911165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1117660</v>
      </c>
      <c r="C24" s="41">
        <f aca="true" t="shared" si="4" ref="C24:K24">SUM(C22:C23)</f>
        <v>-59852358</v>
      </c>
      <c r="D24" s="42">
        <f t="shared" si="4"/>
        <v>-40027171</v>
      </c>
      <c r="E24" s="40">
        <f t="shared" si="4"/>
        <v>1397429</v>
      </c>
      <c r="F24" s="41">
        <f t="shared" si="4"/>
        <v>-638147</v>
      </c>
      <c r="G24" s="43">
        <f t="shared" si="4"/>
        <v>-638147</v>
      </c>
      <c r="H24" s="44">
        <f t="shared" si="4"/>
        <v>0</v>
      </c>
      <c r="I24" s="40">
        <f t="shared" si="4"/>
        <v>21434873</v>
      </c>
      <c r="J24" s="41">
        <f t="shared" si="4"/>
        <v>33424422</v>
      </c>
      <c r="K24" s="43">
        <f t="shared" si="4"/>
        <v>42911165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24583754</v>
      </c>
      <c r="C27" s="7">
        <v>30244053</v>
      </c>
      <c r="D27" s="64">
        <v>21789961</v>
      </c>
      <c r="E27" s="65">
        <v>39155000</v>
      </c>
      <c r="F27" s="7">
        <v>24352000</v>
      </c>
      <c r="G27" s="66">
        <v>24352000</v>
      </c>
      <c r="H27" s="67">
        <v>0</v>
      </c>
      <c r="I27" s="65">
        <v>20829000</v>
      </c>
      <c r="J27" s="7">
        <v>17100000</v>
      </c>
      <c r="K27" s="66">
        <v>17508000</v>
      </c>
    </row>
    <row r="28" spans="1:11" ht="13.5">
      <c r="A28" s="68" t="s">
        <v>30</v>
      </c>
      <c r="B28" s="6">
        <v>24554754</v>
      </c>
      <c r="C28" s="6">
        <v>16277505</v>
      </c>
      <c r="D28" s="23">
        <v>21230338</v>
      </c>
      <c r="E28" s="24">
        <v>20540000</v>
      </c>
      <c r="F28" s="6">
        <v>10399000</v>
      </c>
      <c r="G28" s="25">
        <v>10399000</v>
      </c>
      <c r="H28" s="26">
        <v>0</v>
      </c>
      <c r="I28" s="24">
        <v>19546000</v>
      </c>
      <c r="J28" s="6">
        <v>14765000</v>
      </c>
      <c r="K28" s="25">
        <v>15369000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16500000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29000</v>
      </c>
      <c r="C31" s="6">
        <v>13966548</v>
      </c>
      <c r="D31" s="23">
        <v>559623</v>
      </c>
      <c r="E31" s="24">
        <v>2115000</v>
      </c>
      <c r="F31" s="6">
        <v>13953000</v>
      </c>
      <c r="G31" s="25">
        <v>13953000</v>
      </c>
      <c r="H31" s="26">
        <v>0</v>
      </c>
      <c r="I31" s="24">
        <v>1283000</v>
      </c>
      <c r="J31" s="6">
        <v>2335000</v>
      </c>
      <c r="K31" s="25">
        <v>2139000</v>
      </c>
    </row>
    <row r="32" spans="1:11" ht="13.5">
      <c r="A32" s="34" t="s">
        <v>36</v>
      </c>
      <c r="B32" s="7">
        <f>SUM(B28:B31)</f>
        <v>24583754</v>
      </c>
      <c r="C32" s="7">
        <f aca="true" t="shared" si="5" ref="C32:K32">SUM(C28:C31)</f>
        <v>30244053</v>
      </c>
      <c r="D32" s="64">
        <f t="shared" si="5"/>
        <v>21789961</v>
      </c>
      <c r="E32" s="65">
        <f t="shared" si="5"/>
        <v>39155000</v>
      </c>
      <c r="F32" s="7">
        <f t="shared" si="5"/>
        <v>24352000</v>
      </c>
      <c r="G32" s="66">
        <f t="shared" si="5"/>
        <v>24352000</v>
      </c>
      <c r="H32" s="67">
        <f t="shared" si="5"/>
        <v>0</v>
      </c>
      <c r="I32" s="65">
        <f t="shared" si="5"/>
        <v>20829000</v>
      </c>
      <c r="J32" s="7">
        <f t="shared" si="5"/>
        <v>17100000</v>
      </c>
      <c r="K32" s="66">
        <f t="shared" si="5"/>
        <v>17508000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77173827</v>
      </c>
      <c r="C35" s="6">
        <v>61371000</v>
      </c>
      <c r="D35" s="23">
        <v>57936021</v>
      </c>
      <c r="E35" s="24">
        <v>40000000</v>
      </c>
      <c r="F35" s="6">
        <v>35700000</v>
      </c>
      <c r="G35" s="25">
        <v>35700000</v>
      </c>
      <c r="H35" s="26">
        <v>292698961</v>
      </c>
      <c r="I35" s="24">
        <v>106811922</v>
      </c>
      <c r="J35" s="6">
        <v>115850410</v>
      </c>
      <c r="K35" s="25">
        <v>114399384</v>
      </c>
    </row>
    <row r="36" spans="1:11" ht="13.5">
      <c r="A36" s="22" t="s">
        <v>39</v>
      </c>
      <c r="B36" s="6">
        <v>685687668</v>
      </c>
      <c r="C36" s="6">
        <v>786244680</v>
      </c>
      <c r="D36" s="23">
        <v>782818979</v>
      </c>
      <c r="E36" s="24">
        <v>806100000</v>
      </c>
      <c r="F36" s="6">
        <v>806100000</v>
      </c>
      <c r="G36" s="25">
        <v>806100000</v>
      </c>
      <c r="H36" s="26">
        <v>225937611</v>
      </c>
      <c r="I36" s="24">
        <v>798264679</v>
      </c>
      <c r="J36" s="6">
        <v>797343055</v>
      </c>
      <c r="K36" s="25">
        <v>795840859</v>
      </c>
    </row>
    <row r="37" spans="1:11" ht="13.5">
      <c r="A37" s="22" t="s">
        <v>40</v>
      </c>
      <c r="B37" s="6">
        <v>61302786</v>
      </c>
      <c r="C37" s="6">
        <v>120681000</v>
      </c>
      <c r="D37" s="23">
        <v>155452000</v>
      </c>
      <c r="E37" s="24">
        <v>100300000</v>
      </c>
      <c r="F37" s="6">
        <v>115600000</v>
      </c>
      <c r="G37" s="25">
        <v>115600000</v>
      </c>
      <c r="H37" s="26">
        <v>78715980</v>
      </c>
      <c r="I37" s="24">
        <v>158751064</v>
      </c>
      <c r="J37" s="6">
        <v>167100590</v>
      </c>
      <c r="K37" s="25">
        <v>176062229</v>
      </c>
    </row>
    <row r="38" spans="1:11" ht="13.5">
      <c r="A38" s="22" t="s">
        <v>41</v>
      </c>
      <c r="B38" s="6">
        <v>23936996</v>
      </c>
      <c r="C38" s="6">
        <v>22828000</v>
      </c>
      <c r="D38" s="23">
        <v>21223000</v>
      </c>
      <c r="E38" s="24">
        <v>15300000</v>
      </c>
      <c r="F38" s="6">
        <v>0</v>
      </c>
      <c r="G38" s="25">
        <v>0</v>
      </c>
      <c r="H38" s="26">
        <v>9678478</v>
      </c>
      <c r="I38" s="24">
        <v>21162361</v>
      </c>
      <c r="J38" s="6">
        <v>21162361</v>
      </c>
      <c r="K38" s="25">
        <v>21162361</v>
      </c>
    </row>
    <row r="39" spans="1:11" ht="13.5">
      <c r="A39" s="22" t="s">
        <v>42</v>
      </c>
      <c r="B39" s="6">
        <v>677621713</v>
      </c>
      <c r="C39" s="6">
        <v>704106680</v>
      </c>
      <c r="D39" s="23">
        <v>664080000</v>
      </c>
      <c r="E39" s="24">
        <v>730500000</v>
      </c>
      <c r="F39" s="6">
        <v>726200000</v>
      </c>
      <c r="G39" s="25">
        <v>726200000</v>
      </c>
      <c r="H39" s="26">
        <v>430242114</v>
      </c>
      <c r="I39" s="24">
        <v>725163176</v>
      </c>
      <c r="J39" s="6">
        <v>724930514</v>
      </c>
      <c r="K39" s="25">
        <v>713015653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30125238</v>
      </c>
      <c r="C42" s="6">
        <v>23904569</v>
      </c>
      <c r="D42" s="23">
        <v>23752880</v>
      </c>
      <c r="E42" s="24">
        <v>33958443</v>
      </c>
      <c r="F42" s="6">
        <v>33958443</v>
      </c>
      <c r="G42" s="25">
        <v>33958443</v>
      </c>
      <c r="H42" s="26">
        <v>14420801</v>
      </c>
      <c r="I42" s="24">
        <v>31260457</v>
      </c>
      <c r="J42" s="6">
        <v>37981833</v>
      </c>
      <c r="K42" s="25">
        <v>58373676</v>
      </c>
    </row>
    <row r="43" spans="1:11" ht="13.5">
      <c r="A43" s="22" t="s">
        <v>45</v>
      </c>
      <c r="B43" s="6">
        <v>-23901060</v>
      </c>
      <c r="C43" s="6">
        <v>-20232000</v>
      </c>
      <c r="D43" s="23">
        <v>-21789961</v>
      </c>
      <c r="E43" s="24">
        <v>-8393000</v>
      </c>
      <c r="F43" s="6">
        <v>-8393000</v>
      </c>
      <c r="G43" s="25">
        <v>-8393000</v>
      </c>
      <c r="H43" s="26">
        <v>-12039593</v>
      </c>
      <c r="I43" s="24">
        <v>-21639750</v>
      </c>
      <c r="J43" s="6">
        <v>-10417715</v>
      </c>
      <c r="K43" s="25">
        <v>-10185063</v>
      </c>
    </row>
    <row r="44" spans="1:11" ht="13.5">
      <c r="A44" s="22" t="s">
        <v>46</v>
      </c>
      <c r="B44" s="6">
        <v>8210000</v>
      </c>
      <c r="C44" s="6">
        <v>-3199020</v>
      </c>
      <c r="D44" s="23">
        <v>-3713704</v>
      </c>
      <c r="E44" s="24">
        <v>90000</v>
      </c>
      <c r="F44" s="6">
        <v>90000</v>
      </c>
      <c r="G44" s="25">
        <v>90000</v>
      </c>
      <c r="H44" s="26">
        <v>0</v>
      </c>
      <c r="I44" s="24">
        <v>6042</v>
      </c>
      <c r="J44" s="6">
        <v>3020</v>
      </c>
      <c r="K44" s="25">
        <v>1510</v>
      </c>
    </row>
    <row r="45" spans="1:11" ht="13.5">
      <c r="A45" s="34" t="s">
        <v>47</v>
      </c>
      <c r="B45" s="7">
        <v>9733178</v>
      </c>
      <c r="C45" s="7">
        <v>11190017</v>
      </c>
      <c r="D45" s="64">
        <v>9439367</v>
      </c>
      <c r="E45" s="65">
        <v>30955443</v>
      </c>
      <c r="F45" s="7">
        <v>30955443</v>
      </c>
      <c r="G45" s="66">
        <v>30955443</v>
      </c>
      <c r="H45" s="67">
        <v>2749787</v>
      </c>
      <c r="I45" s="65">
        <v>25039611</v>
      </c>
      <c r="J45" s="7">
        <v>52606749</v>
      </c>
      <c r="K45" s="66">
        <v>100796872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10716468</v>
      </c>
      <c r="C48" s="6">
        <v>11190000</v>
      </c>
      <c r="D48" s="23">
        <v>9439021</v>
      </c>
      <c r="E48" s="24">
        <v>13000000</v>
      </c>
      <c r="F48" s="6">
        <v>8700000</v>
      </c>
      <c r="G48" s="25">
        <v>8700000</v>
      </c>
      <c r="H48" s="26">
        <v>10022222</v>
      </c>
      <c r="I48" s="24">
        <v>9681500</v>
      </c>
      <c r="J48" s="6">
        <v>10180015</v>
      </c>
      <c r="K48" s="25">
        <v>10690495</v>
      </c>
    </row>
    <row r="49" spans="1:11" ht="13.5">
      <c r="A49" s="22" t="s">
        <v>50</v>
      </c>
      <c r="B49" s="6">
        <f>+B75</f>
        <v>14465589.124416515</v>
      </c>
      <c r="C49" s="6">
        <f aca="true" t="shared" si="6" ref="C49:K49">+C75</f>
        <v>83975943.77652322</v>
      </c>
      <c r="D49" s="23">
        <f t="shared" si="6"/>
        <v>87426393.48880157</v>
      </c>
      <c r="E49" s="24">
        <f t="shared" si="6"/>
        <v>15406125.728518367</v>
      </c>
      <c r="F49" s="6">
        <f t="shared" si="6"/>
        <v>73437765.18910095</v>
      </c>
      <c r="G49" s="25">
        <f t="shared" si="6"/>
        <v>73437765.18910095</v>
      </c>
      <c r="H49" s="26">
        <f t="shared" si="6"/>
        <v>70730017</v>
      </c>
      <c r="I49" s="24">
        <f t="shared" si="6"/>
        <v>73559939.25108416</v>
      </c>
      <c r="J49" s="6">
        <f t="shared" si="6"/>
        <v>67845038.19686429</v>
      </c>
      <c r="K49" s="25">
        <f t="shared" si="6"/>
        <v>73161092.25580421</v>
      </c>
    </row>
    <row r="50" spans="1:11" ht="13.5">
      <c r="A50" s="34" t="s">
        <v>51</v>
      </c>
      <c r="B50" s="7">
        <f>+B48-B49</f>
        <v>-3749121.124416515</v>
      </c>
      <c r="C50" s="7">
        <f aca="true" t="shared" si="7" ref="C50:K50">+C48-C49</f>
        <v>-72785943.77652322</v>
      </c>
      <c r="D50" s="64">
        <f t="shared" si="7"/>
        <v>-77987372.48880157</v>
      </c>
      <c r="E50" s="65">
        <f t="shared" si="7"/>
        <v>-2406125.728518367</v>
      </c>
      <c r="F50" s="7">
        <f t="shared" si="7"/>
        <v>-64737765.18910095</v>
      </c>
      <c r="G50" s="66">
        <f t="shared" si="7"/>
        <v>-64737765.18910095</v>
      </c>
      <c r="H50" s="67">
        <f t="shared" si="7"/>
        <v>-60707795</v>
      </c>
      <c r="I50" s="65">
        <f t="shared" si="7"/>
        <v>-63878439.251084164</v>
      </c>
      <c r="J50" s="7">
        <f t="shared" si="7"/>
        <v>-57665023.19686429</v>
      </c>
      <c r="K50" s="66">
        <f t="shared" si="7"/>
        <v>-62470597.25580421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581539817</v>
      </c>
      <c r="C53" s="6">
        <v>694395816</v>
      </c>
      <c r="D53" s="23">
        <v>690810969</v>
      </c>
      <c r="E53" s="24">
        <v>806100000</v>
      </c>
      <c r="F53" s="6">
        <v>0</v>
      </c>
      <c r="G53" s="25">
        <v>0</v>
      </c>
      <c r="H53" s="26">
        <v>777997337</v>
      </c>
      <c r="I53" s="24">
        <v>798264679</v>
      </c>
      <c r="J53" s="6">
        <v>797343055</v>
      </c>
      <c r="K53" s="25">
        <v>795840859</v>
      </c>
    </row>
    <row r="54" spans="1:11" ht="13.5">
      <c r="A54" s="22" t="s">
        <v>105</v>
      </c>
      <c r="B54" s="6">
        <v>21899170</v>
      </c>
      <c r="C54" s="6">
        <v>32497616</v>
      </c>
      <c r="D54" s="23">
        <v>31001780</v>
      </c>
      <c r="E54" s="24">
        <v>11574610</v>
      </c>
      <c r="F54" s="6">
        <v>11575000</v>
      </c>
      <c r="G54" s="25">
        <v>11575000</v>
      </c>
      <c r="H54" s="26">
        <v>0</v>
      </c>
      <c r="I54" s="24">
        <v>17053152</v>
      </c>
      <c r="J54" s="6">
        <v>17974021</v>
      </c>
      <c r="K54" s="25">
        <v>18962593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5452852</v>
      </c>
      <c r="C56" s="6">
        <v>18640440</v>
      </c>
      <c r="D56" s="23">
        <v>4720450</v>
      </c>
      <c r="E56" s="24">
        <v>10082000</v>
      </c>
      <c r="F56" s="6">
        <v>10082</v>
      </c>
      <c r="G56" s="25">
        <v>10082</v>
      </c>
      <c r="H56" s="26">
        <v>0</v>
      </c>
      <c r="I56" s="24">
        <v>7562505</v>
      </c>
      <c r="J56" s="6">
        <v>7971458</v>
      </c>
      <c r="K56" s="25">
        <v>8409662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10412240</v>
      </c>
      <c r="C59" s="6">
        <v>4327865</v>
      </c>
      <c r="D59" s="23">
        <v>9388500</v>
      </c>
      <c r="E59" s="24">
        <v>15748000</v>
      </c>
      <c r="F59" s="6">
        <v>7874000</v>
      </c>
      <c r="G59" s="25">
        <v>7874000</v>
      </c>
      <c r="H59" s="26">
        <v>7874000</v>
      </c>
      <c r="I59" s="24">
        <v>8338406</v>
      </c>
      <c r="J59" s="6">
        <v>8838930</v>
      </c>
      <c r="K59" s="25">
        <v>9225086</v>
      </c>
    </row>
    <row r="60" spans="1:11" ht="13.5">
      <c r="A60" s="33" t="s">
        <v>58</v>
      </c>
      <c r="B60" s="6">
        <v>1516300</v>
      </c>
      <c r="C60" s="6">
        <v>1634500</v>
      </c>
      <c r="D60" s="23">
        <v>1763700</v>
      </c>
      <c r="E60" s="24">
        <v>2482613</v>
      </c>
      <c r="F60" s="6">
        <v>6962037</v>
      </c>
      <c r="G60" s="25">
        <v>6962037</v>
      </c>
      <c r="H60" s="26">
        <v>6962037</v>
      </c>
      <c r="I60" s="24">
        <v>7417871</v>
      </c>
      <c r="J60" s="6">
        <v>7873948</v>
      </c>
      <c r="K60" s="25">
        <v>8365906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300</v>
      </c>
      <c r="C63" s="92">
        <v>300</v>
      </c>
      <c r="D63" s="93">
        <v>300</v>
      </c>
      <c r="E63" s="91">
        <v>150</v>
      </c>
      <c r="F63" s="92">
        <v>150</v>
      </c>
      <c r="G63" s="93">
        <v>150</v>
      </c>
      <c r="H63" s="94">
        <v>150</v>
      </c>
      <c r="I63" s="91">
        <v>30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0.8104858359221926</v>
      </c>
      <c r="C70" s="5">
        <f aca="true" t="shared" si="8" ref="C70:K70">IF(ISERROR(C71/C72),0,(C71/C72))</f>
        <v>0.5921856425315094</v>
      </c>
      <c r="D70" s="5">
        <f t="shared" si="8"/>
        <v>0.7475629927698462</v>
      </c>
      <c r="E70" s="5">
        <f t="shared" si="8"/>
        <v>1.0499583063511713</v>
      </c>
      <c r="F70" s="5">
        <f t="shared" si="8"/>
        <v>0.9948975855888538</v>
      </c>
      <c r="G70" s="5">
        <f t="shared" si="8"/>
        <v>0.9948975855888538</v>
      </c>
      <c r="H70" s="5">
        <f t="shared" si="8"/>
        <v>0</v>
      </c>
      <c r="I70" s="5">
        <f t="shared" si="8"/>
        <v>0.8385949747101618</v>
      </c>
      <c r="J70" s="5">
        <f t="shared" si="8"/>
        <v>0.9042247006444256</v>
      </c>
      <c r="K70" s="5">
        <f t="shared" si="8"/>
        <v>0.9567338961607732</v>
      </c>
    </row>
    <row r="71" spans="1:11" ht="12.75" hidden="1">
      <c r="A71" s="1" t="s">
        <v>111</v>
      </c>
      <c r="B71" s="1">
        <f>+B83</f>
        <v>101091874</v>
      </c>
      <c r="C71" s="1">
        <f aca="true" t="shared" si="9" ref="C71:K71">+C83</f>
        <v>71967119</v>
      </c>
      <c r="D71" s="1">
        <f t="shared" si="9"/>
        <v>98141662</v>
      </c>
      <c r="E71" s="1">
        <f t="shared" si="9"/>
        <v>174293187</v>
      </c>
      <c r="F71" s="1">
        <f t="shared" si="9"/>
        <v>174293187</v>
      </c>
      <c r="G71" s="1">
        <f t="shared" si="9"/>
        <v>174293187</v>
      </c>
      <c r="H71" s="1">
        <f t="shared" si="9"/>
        <v>120458508</v>
      </c>
      <c r="I71" s="1">
        <f t="shared" si="9"/>
        <v>157013572</v>
      </c>
      <c r="J71" s="1">
        <f t="shared" si="9"/>
        <v>184519193</v>
      </c>
      <c r="K71" s="1">
        <f t="shared" si="9"/>
        <v>213352363</v>
      </c>
    </row>
    <row r="72" spans="1:11" ht="12.75" hidden="1">
      <c r="A72" s="1" t="s">
        <v>112</v>
      </c>
      <c r="B72" s="1">
        <f>+B77</f>
        <v>124729970</v>
      </c>
      <c r="C72" s="1">
        <f aca="true" t="shared" si="10" ref="C72:K72">+C77</f>
        <v>121527970</v>
      </c>
      <c r="D72" s="1">
        <f t="shared" si="10"/>
        <v>131282130</v>
      </c>
      <c r="E72" s="1">
        <f t="shared" si="10"/>
        <v>166000103</v>
      </c>
      <c r="F72" s="1">
        <f t="shared" si="10"/>
        <v>175187064</v>
      </c>
      <c r="G72" s="1">
        <f t="shared" si="10"/>
        <v>175187064</v>
      </c>
      <c r="H72" s="1">
        <f t="shared" si="10"/>
        <v>0</v>
      </c>
      <c r="I72" s="1">
        <f t="shared" si="10"/>
        <v>187234096</v>
      </c>
      <c r="J72" s="1">
        <f t="shared" si="10"/>
        <v>204063429</v>
      </c>
      <c r="K72" s="1">
        <f t="shared" si="10"/>
        <v>223000736</v>
      </c>
    </row>
    <row r="73" spans="1:11" ht="12.75" hidden="1">
      <c r="A73" s="1" t="s">
        <v>113</v>
      </c>
      <c r="B73" s="1">
        <f>+B74</f>
        <v>3004685</v>
      </c>
      <c r="C73" s="1">
        <f aca="true" t="shared" si="11" ref="C73:K73">+(C78+C80+C81+C82)-(B78+B80+B81+B82)</f>
        <v>84022</v>
      </c>
      <c r="D73" s="1">
        <f t="shared" si="11"/>
        <v>-1679000</v>
      </c>
      <c r="E73" s="1">
        <f t="shared" si="11"/>
        <v>-20966000</v>
      </c>
      <c r="F73" s="1">
        <f>+(F78+F80+F81+F82)-(D78+D80+D81+D82)</f>
        <v>-20966000</v>
      </c>
      <c r="G73" s="1">
        <f>+(G78+G80+G81+G82)-(D78+D80+D81+D82)</f>
        <v>-20966000</v>
      </c>
      <c r="H73" s="1">
        <f>+(H78+H80+H81+H82)-(D78+D80+D81+D82)</f>
        <v>230897319</v>
      </c>
      <c r="I73" s="1">
        <f>+(I78+I80+I81+I82)-(E78+E80+E81+E82)</f>
        <v>69596077</v>
      </c>
      <c r="J73" s="1">
        <f t="shared" si="11"/>
        <v>8539728</v>
      </c>
      <c r="K73" s="1">
        <f t="shared" si="11"/>
        <v>-1961383</v>
      </c>
    </row>
    <row r="74" spans="1:11" ht="12.75" hidden="1">
      <c r="A74" s="1" t="s">
        <v>114</v>
      </c>
      <c r="B74" s="1">
        <f>+TREND(C74:E74)</f>
        <v>3004685</v>
      </c>
      <c r="C74" s="1">
        <f>+C73</f>
        <v>84022</v>
      </c>
      <c r="D74" s="1">
        <f aca="true" t="shared" si="12" ref="D74:K74">+D73</f>
        <v>-1679000</v>
      </c>
      <c r="E74" s="1">
        <f t="shared" si="12"/>
        <v>-20966000</v>
      </c>
      <c r="F74" s="1">
        <f t="shared" si="12"/>
        <v>-20966000</v>
      </c>
      <c r="G74" s="1">
        <f t="shared" si="12"/>
        <v>-20966000</v>
      </c>
      <c r="H74" s="1">
        <f t="shared" si="12"/>
        <v>230897319</v>
      </c>
      <c r="I74" s="1">
        <f t="shared" si="12"/>
        <v>69596077</v>
      </c>
      <c r="J74" s="1">
        <f t="shared" si="12"/>
        <v>8539728</v>
      </c>
      <c r="K74" s="1">
        <f t="shared" si="12"/>
        <v>-1961383</v>
      </c>
    </row>
    <row r="75" spans="1:11" ht="12.75" hidden="1">
      <c r="A75" s="1" t="s">
        <v>115</v>
      </c>
      <c r="B75" s="1">
        <f>+B84-(((B80+B81+B78)*B70)-B79)</f>
        <v>14465589.124416515</v>
      </c>
      <c r="C75" s="1">
        <f aca="true" t="shared" si="13" ref="C75:K75">+C84-(((C80+C81+C78)*C70)-C79)</f>
        <v>83975943.77652322</v>
      </c>
      <c r="D75" s="1">
        <f t="shared" si="13"/>
        <v>87426393.48880157</v>
      </c>
      <c r="E75" s="1">
        <f t="shared" si="13"/>
        <v>15406125.728518367</v>
      </c>
      <c r="F75" s="1">
        <f t="shared" si="13"/>
        <v>73437765.18910095</v>
      </c>
      <c r="G75" s="1">
        <f t="shared" si="13"/>
        <v>73437765.18910095</v>
      </c>
      <c r="H75" s="1">
        <f t="shared" si="13"/>
        <v>70730017</v>
      </c>
      <c r="I75" s="1">
        <f t="shared" si="13"/>
        <v>73559939.25108416</v>
      </c>
      <c r="J75" s="1">
        <f t="shared" si="13"/>
        <v>67845038.19686429</v>
      </c>
      <c r="K75" s="1">
        <f t="shared" si="13"/>
        <v>73161092.25580421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124729970</v>
      </c>
      <c r="C77" s="3">
        <v>121527970</v>
      </c>
      <c r="D77" s="3">
        <v>131282130</v>
      </c>
      <c r="E77" s="3">
        <v>166000103</v>
      </c>
      <c r="F77" s="3">
        <v>175187064</v>
      </c>
      <c r="G77" s="3">
        <v>175187064</v>
      </c>
      <c r="H77" s="3">
        <v>0</v>
      </c>
      <c r="I77" s="3">
        <v>187234096</v>
      </c>
      <c r="J77" s="3">
        <v>204063429</v>
      </c>
      <c r="K77" s="3">
        <v>223000736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51343191</v>
      </c>
      <c r="C79" s="3">
        <v>113375000</v>
      </c>
      <c r="D79" s="3">
        <v>148986000</v>
      </c>
      <c r="E79" s="3">
        <v>100300000</v>
      </c>
      <c r="F79" s="3">
        <v>100300000</v>
      </c>
      <c r="G79" s="3">
        <v>100300000</v>
      </c>
      <c r="H79" s="3">
        <v>70730017</v>
      </c>
      <c r="I79" s="3">
        <v>154564924</v>
      </c>
      <c r="J79" s="3">
        <v>162911430</v>
      </c>
      <c r="K79" s="3">
        <v>171871559</v>
      </c>
    </row>
    <row r="80" spans="1:11" ht="12.75" hidden="1">
      <c r="A80" s="2" t="s">
        <v>67</v>
      </c>
      <c r="B80" s="3">
        <v>21251396</v>
      </c>
      <c r="C80" s="3">
        <v>22161000</v>
      </c>
      <c r="D80" s="3">
        <v>18638000</v>
      </c>
      <c r="E80" s="3">
        <v>27000000</v>
      </c>
      <c r="F80" s="3">
        <v>27000000</v>
      </c>
      <c r="G80" s="3">
        <v>27000000</v>
      </c>
      <c r="H80" s="3">
        <v>263565268</v>
      </c>
      <c r="I80" s="3">
        <v>63396341</v>
      </c>
      <c r="J80" s="3">
        <v>71095354</v>
      </c>
      <c r="K80" s="3">
        <v>68978143</v>
      </c>
    </row>
    <row r="81" spans="1:11" ht="12.75" hidden="1">
      <c r="A81" s="2" t="s">
        <v>68</v>
      </c>
      <c r="B81" s="3">
        <v>28280132</v>
      </c>
      <c r="C81" s="3">
        <v>27484000</v>
      </c>
      <c r="D81" s="3">
        <v>29328000</v>
      </c>
      <c r="E81" s="3">
        <v>0</v>
      </c>
      <c r="F81" s="3">
        <v>0</v>
      </c>
      <c r="G81" s="3">
        <v>0</v>
      </c>
      <c r="H81" s="3">
        <v>15298051</v>
      </c>
      <c r="I81" s="3">
        <v>33199736</v>
      </c>
      <c r="J81" s="3">
        <v>34040451</v>
      </c>
      <c r="K81" s="3">
        <v>34196279</v>
      </c>
    </row>
    <row r="82" spans="1:11" ht="12.75" hidden="1">
      <c r="A82" s="2" t="s">
        <v>69</v>
      </c>
      <c r="B82" s="3">
        <v>29450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101091874</v>
      </c>
      <c r="C83" s="3">
        <v>71967119</v>
      </c>
      <c r="D83" s="3">
        <v>98141662</v>
      </c>
      <c r="E83" s="3">
        <v>174293187</v>
      </c>
      <c r="F83" s="3">
        <v>174293187</v>
      </c>
      <c r="G83" s="3">
        <v>174293187</v>
      </c>
      <c r="H83" s="3">
        <v>120458508</v>
      </c>
      <c r="I83" s="3">
        <v>157013572</v>
      </c>
      <c r="J83" s="3">
        <v>184519193</v>
      </c>
      <c r="K83" s="3">
        <v>213352363</v>
      </c>
    </row>
    <row r="84" spans="1:11" ht="12.75" hidden="1">
      <c r="A84" s="2" t="s">
        <v>71</v>
      </c>
      <c r="B84" s="3">
        <v>3267000</v>
      </c>
      <c r="C84" s="3">
        <v>0</v>
      </c>
      <c r="D84" s="3">
        <v>-25702000</v>
      </c>
      <c r="E84" s="3">
        <v>-56545000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9194310</v>
      </c>
      <c r="C5" s="6">
        <v>8007162</v>
      </c>
      <c r="D5" s="23">
        <v>6533755</v>
      </c>
      <c r="E5" s="24">
        <v>14165335</v>
      </c>
      <c r="F5" s="6">
        <v>13620035</v>
      </c>
      <c r="G5" s="25">
        <v>13620035</v>
      </c>
      <c r="H5" s="26">
        <v>0</v>
      </c>
      <c r="I5" s="24">
        <v>14966102</v>
      </c>
      <c r="J5" s="6">
        <v>16466178</v>
      </c>
      <c r="K5" s="25">
        <v>16347750</v>
      </c>
    </row>
    <row r="6" spans="1:11" ht="13.5">
      <c r="A6" s="22" t="s">
        <v>18</v>
      </c>
      <c r="B6" s="6">
        <v>31941140</v>
      </c>
      <c r="C6" s="6">
        <v>35824205</v>
      </c>
      <c r="D6" s="23">
        <v>36111743</v>
      </c>
      <c r="E6" s="24">
        <v>40826499</v>
      </c>
      <c r="F6" s="6">
        <v>43526738</v>
      </c>
      <c r="G6" s="25">
        <v>43526738</v>
      </c>
      <c r="H6" s="26">
        <v>0</v>
      </c>
      <c r="I6" s="24">
        <v>45983767</v>
      </c>
      <c r="J6" s="6">
        <v>49467525</v>
      </c>
      <c r="K6" s="25">
        <v>47284330</v>
      </c>
    </row>
    <row r="7" spans="1:11" ht="13.5">
      <c r="A7" s="22" t="s">
        <v>19</v>
      </c>
      <c r="B7" s="6">
        <v>102381</v>
      </c>
      <c r="C7" s="6">
        <v>233797</v>
      </c>
      <c r="D7" s="23">
        <v>376000</v>
      </c>
      <c r="E7" s="24">
        <v>216214</v>
      </c>
      <c r="F7" s="6">
        <v>216214</v>
      </c>
      <c r="G7" s="25">
        <v>216214</v>
      </c>
      <c r="H7" s="26">
        <v>0</v>
      </c>
      <c r="I7" s="24">
        <v>525683</v>
      </c>
      <c r="J7" s="6">
        <v>555647</v>
      </c>
      <c r="K7" s="25">
        <v>587319</v>
      </c>
    </row>
    <row r="8" spans="1:11" ht="13.5">
      <c r="A8" s="22" t="s">
        <v>20</v>
      </c>
      <c r="B8" s="6">
        <v>21404726</v>
      </c>
      <c r="C8" s="6">
        <v>22123954</v>
      </c>
      <c r="D8" s="23">
        <v>20224000</v>
      </c>
      <c r="E8" s="24">
        <v>23042000</v>
      </c>
      <c r="F8" s="6">
        <v>23191256</v>
      </c>
      <c r="G8" s="25">
        <v>23191256</v>
      </c>
      <c r="H8" s="26">
        <v>0</v>
      </c>
      <c r="I8" s="24">
        <v>23549000</v>
      </c>
      <c r="J8" s="6">
        <v>24103000</v>
      </c>
      <c r="K8" s="25">
        <v>26513000</v>
      </c>
    </row>
    <row r="9" spans="1:11" ht="13.5">
      <c r="A9" s="22" t="s">
        <v>21</v>
      </c>
      <c r="B9" s="6">
        <v>1635149</v>
      </c>
      <c r="C9" s="6">
        <v>6115164</v>
      </c>
      <c r="D9" s="23">
        <v>4096960</v>
      </c>
      <c r="E9" s="24">
        <v>5363857</v>
      </c>
      <c r="F9" s="6">
        <v>10227982</v>
      </c>
      <c r="G9" s="25">
        <v>10227982</v>
      </c>
      <c r="H9" s="26">
        <v>0</v>
      </c>
      <c r="I9" s="24">
        <v>12442887</v>
      </c>
      <c r="J9" s="6">
        <v>13474268</v>
      </c>
      <c r="K9" s="25">
        <v>14131685</v>
      </c>
    </row>
    <row r="10" spans="1:11" ht="25.5">
      <c r="A10" s="27" t="s">
        <v>104</v>
      </c>
      <c r="B10" s="28">
        <f>SUM(B5:B9)</f>
        <v>64277706</v>
      </c>
      <c r="C10" s="29">
        <f aca="true" t="shared" si="0" ref="C10:K10">SUM(C5:C9)</f>
        <v>72304282</v>
      </c>
      <c r="D10" s="30">
        <f t="shared" si="0"/>
        <v>67342458</v>
      </c>
      <c r="E10" s="28">
        <f t="shared" si="0"/>
        <v>83613905</v>
      </c>
      <c r="F10" s="29">
        <f t="shared" si="0"/>
        <v>90782225</v>
      </c>
      <c r="G10" s="31">
        <f t="shared" si="0"/>
        <v>90782225</v>
      </c>
      <c r="H10" s="32">
        <f t="shared" si="0"/>
        <v>0</v>
      </c>
      <c r="I10" s="28">
        <f t="shared" si="0"/>
        <v>97467439</v>
      </c>
      <c r="J10" s="29">
        <f t="shared" si="0"/>
        <v>104066618</v>
      </c>
      <c r="K10" s="31">
        <f t="shared" si="0"/>
        <v>104864084</v>
      </c>
    </row>
    <row r="11" spans="1:11" ht="13.5">
      <c r="A11" s="22" t="s">
        <v>22</v>
      </c>
      <c r="B11" s="6">
        <v>18246135</v>
      </c>
      <c r="C11" s="6">
        <v>20519670</v>
      </c>
      <c r="D11" s="23">
        <v>23802201</v>
      </c>
      <c r="E11" s="24">
        <v>28308182</v>
      </c>
      <c r="F11" s="6">
        <v>26194437</v>
      </c>
      <c r="G11" s="25">
        <v>26194437</v>
      </c>
      <c r="H11" s="26">
        <v>0</v>
      </c>
      <c r="I11" s="24">
        <v>31509686</v>
      </c>
      <c r="J11" s="6">
        <v>32584021</v>
      </c>
      <c r="K11" s="25">
        <v>33479073</v>
      </c>
    </row>
    <row r="12" spans="1:11" ht="13.5">
      <c r="A12" s="22" t="s">
        <v>23</v>
      </c>
      <c r="B12" s="6">
        <v>2191997</v>
      </c>
      <c r="C12" s="6">
        <v>2480997</v>
      </c>
      <c r="D12" s="23">
        <v>2197163</v>
      </c>
      <c r="E12" s="24">
        <v>2348350</v>
      </c>
      <c r="F12" s="6">
        <v>2285098</v>
      </c>
      <c r="G12" s="25">
        <v>2285098</v>
      </c>
      <c r="H12" s="26">
        <v>0</v>
      </c>
      <c r="I12" s="24">
        <v>2539664</v>
      </c>
      <c r="J12" s="6">
        <v>2641251</v>
      </c>
      <c r="K12" s="25">
        <v>2826138</v>
      </c>
    </row>
    <row r="13" spans="1:11" ht="13.5">
      <c r="A13" s="22" t="s">
        <v>105</v>
      </c>
      <c r="B13" s="6">
        <v>12858223</v>
      </c>
      <c r="C13" s="6">
        <v>12343474</v>
      </c>
      <c r="D13" s="23">
        <v>13364115</v>
      </c>
      <c r="E13" s="24">
        <v>9018000</v>
      </c>
      <c r="F13" s="6">
        <v>9018000</v>
      </c>
      <c r="G13" s="25">
        <v>9018000</v>
      </c>
      <c r="H13" s="26">
        <v>0</v>
      </c>
      <c r="I13" s="24">
        <v>10276407</v>
      </c>
      <c r="J13" s="6">
        <v>10862162</v>
      </c>
      <c r="K13" s="25">
        <v>12274243</v>
      </c>
    </row>
    <row r="14" spans="1:11" ht="13.5">
      <c r="A14" s="22" t="s">
        <v>24</v>
      </c>
      <c r="B14" s="6">
        <v>210249</v>
      </c>
      <c r="C14" s="6">
        <v>853425</v>
      </c>
      <c r="D14" s="23">
        <v>403122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15234275</v>
      </c>
      <c r="C15" s="6">
        <v>15652652</v>
      </c>
      <c r="D15" s="23">
        <v>17472643</v>
      </c>
      <c r="E15" s="24">
        <v>19491872</v>
      </c>
      <c r="F15" s="6">
        <v>25685047</v>
      </c>
      <c r="G15" s="25">
        <v>25685047</v>
      </c>
      <c r="H15" s="26">
        <v>0</v>
      </c>
      <c r="I15" s="24">
        <v>28216864</v>
      </c>
      <c r="J15" s="6">
        <v>29789674</v>
      </c>
      <c r="K15" s="25">
        <v>30645391</v>
      </c>
    </row>
    <row r="16" spans="1:11" ht="13.5">
      <c r="A16" s="33" t="s">
        <v>26</v>
      </c>
      <c r="B16" s="6">
        <v>7698868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27838583</v>
      </c>
      <c r="C17" s="6">
        <v>33218481</v>
      </c>
      <c r="D17" s="23">
        <v>33886605</v>
      </c>
      <c r="E17" s="24">
        <v>24157155</v>
      </c>
      <c r="F17" s="6">
        <v>27472073</v>
      </c>
      <c r="G17" s="25">
        <v>27472073</v>
      </c>
      <c r="H17" s="26">
        <v>0</v>
      </c>
      <c r="I17" s="24">
        <v>24776401</v>
      </c>
      <c r="J17" s="6">
        <v>27376356</v>
      </c>
      <c r="K17" s="25">
        <v>24931814</v>
      </c>
    </row>
    <row r="18" spans="1:11" ht="13.5">
      <c r="A18" s="34" t="s">
        <v>28</v>
      </c>
      <c r="B18" s="35">
        <f>SUM(B11:B17)</f>
        <v>84278330</v>
      </c>
      <c r="C18" s="36">
        <f aca="true" t="shared" si="1" ref="C18:K18">SUM(C11:C17)</f>
        <v>85068699</v>
      </c>
      <c r="D18" s="37">
        <f t="shared" si="1"/>
        <v>91125849</v>
      </c>
      <c r="E18" s="35">
        <f t="shared" si="1"/>
        <v>83323559</v>
      </c>
      <c r="F18" s="36">
        <f t="shared" si="1"/>
        <v>90654655</v>
      </c>
      <c r="G18" s="38">
        <f t="shared" si="1"/>
        <v>90654655</v>
      </c>
      <c r="H18" s="39">
        <f t="shared" si="1"/>
        <v>0</v>
      </c>
      <c r="I18" s="35">
        <f t="shared" si="1"/>
        <v>97319022</v>
      </c>
      <c r="J18" s="36">
        <f t="shared" si="1"/>
        <v>103253464</v>
      </c>
      <c r="K18" s="38">
        <f t="shared" si="1"/>
        <v>104156659</v>
      </c>
    </row>
    <row r="19" spans="1:11" ht="13.5">
      <c r="A19" s="34" t="s">
        <v>29</v>
      </c>
      <c r="B19" s="40">
        <f>+B10-B18</f>
        <v>-20000624</v>
      </c>
      <c r="C19" s="41">
        <f aca="true" t="shared" si="2" ref="C19:K19">+C10-C18</f>
        <v>-12764417</v>
      </c>
      <c r="D19" s="42">
        <f t="shared" si="2"/>
        <v>-23783391</v>
      </c>
      <c r="E19" s="40">
        <f t="shared" si="2"/>
        <v>290346</v>
      </c>
      <c r="F19" s="41">
        <f t="shared" si="2"/>
        <v>127570</v>
      </c>
      <c r="G19" s="43">
        <f t="shared" si="2"/>
        <v>127570</v>
      </c>
      <c r="H19" s="44">
        <f t="shared" si="2"/>
        <v>0</v>
      </c>
      <c r="I19" s="40">
        <f t="shared" si="2"/>
        <v>148417</v>
      </c>
      <c r="J19" s="41">
        <f t="shared" si="2"/>
        <v>813154</v>
      </c>
      <c r="K19" s="43">
        <f t="shared" si="2"/>
        <v>707425</v>
      </c>
    </row>
    <row r="20" spans="1:11" ht="13.5">
      <c r="A20" s="22" t="s">
        <v>30</v>
      </c>
      <c r="B20" s="24">
        <v>10231101</v>
      </c>
      <c r="C20" s="6">
        <v>18909260</v>
      </c>
      <c r="D20" s="23">
        <v>16440000</v>
      </c>
      <c r="E20" s="24">
        <v>12099000</v>
      </c>
      <c r="F20" s="6">
        <v>17299000</v>
      </c>
      <c r="G20" s="25">
        <v>17299000</v>
      </c>
      <c r="H20" s="26">
        <v>0</v>
      </c>
      <c r="I20" s="24">
        <v>15675000</v>
      </c>
      <c r="J20" s="6">
        <v>22606000</v>
      </c>
      <c r="K20" s="25">
        <v>49505000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-9769523</v>
      </c>
      <c r="C22" s="52">
        <f aca="true" t="shared" si="3" ref="C22:K22">SUM(C19:C21)</f>
        <v>6144843</v>
      </c>
      <c r="D22" s="53">
        <f t="shared" si="3"/>
        <v>-7343391</v>
      </c>
      <c r="E22" s="51">
        <f t="shared" si="3"/>
        <v>12389346</v>
      </c>
      <c r="F22" s="52">
        <f t="shared" si="3"/>
        <v>17426570</v>
      </c>
      <c r="G22" s="54">
        <f t="shared" si="3"/>
        <v>17426570</v>
      </c>
      <c r="H22" s="55">
        <f t="shared" si="3"/>
        <v>0</v>
      </c>
      <c r="I22" s="51">
        <f t="shared" si="3"/>
        <v>15823417</v>
      </c>
      <c r="J22" s="52">
        <f t="shared" si="3"/>
        <v>23419154</v>
      </c>
      <c r="K22" s="54">
        <f t="shared" si="3"/>
        <v>50212425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-9769523</v>
      </c>
      <c r="C24" s="41">
        <f aca="true" t="shared" si="4" ref="C24:K24">SUM(C22:C23)</f>
        <v>6144843</v>
      </c>
      <c r="D24" s="42">
        <f t="shared" si="4"/>
        <v>-7343391</v>
      </c>
      <c r="E24" s="40">
        <f t="shared" si="4"/>
        <v>12389346</v>
      </c>
      <c r="F24" s="41">
        <f t="shared" si="4"/>
        <v>17426570</v>
      </c>
      <c r="G24" s="43">
        <f t="shared" si="4"/>
        <v>17426570</v>
      </c>
      <c r="H24" s="44">
        <f t="shared" si="4"/>
        <v>0</v>
      </c>
      <c r="I24" s="40">
        <f t="shared" si="4"/>
        <v>15823417</v>
      </c>
      <c r="J24" s="41">
        <f t="shared" si="4"/>
        <v>23419154</v>
      </c>
      <c r="K24" s="43">
        <f t="shared" si="4"/>
        <v>50212425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9551141</v>
      </c>
      <c r="C27" s="7">
        <v>22651295</v>
      </c>
      <c r="D27" s="64">
        <v>16439605</v>
      </c>
      <c r="E27" s="65">
        <v>13864000</v>
      </c>
      <c r="F27" s="7">
        <v>4604600</v>
      </c>
      <c r="G27" s="66">
        <v>4604600</v>
      </c>
      <c r="H27" s="67">
        <v>0</v>
      </c>
      <c r="I27" s="65">
        <v>17275000</v>
      </c>
      <c r="J27" s="7">
        <v>22606000</v>
      </c>
      <c r="K27" s="66">
        <v>49505000</v>
      </c>
    </row>
    <row r="28" spans="1:11" ht="13.5">
      <c r="A28" s="68" t="s">
        <v>30</v>
      </c>
      <c r="B28" s="6">
        <v>9551141</v>
      </c>
      <c r="C28" s="6">
        <v>22651295</v>
      </c>
      <c r="D28" s="23">
        <v>16439605</v>
      </c>
      <c r="E28" s="24">
        <v>12099000</v>
      </c>
      <c r="F28" s="6">
        <v>0</v>
      </c>
      <c r="G28" s="25">
        <v>0</v>
      </c>
      <c r="H28" s="26">
        <v>0</v>
      </c>
      <c r="I28" s="24">
        <v>15675000</v>
      </c>
      <c r="J28" s="6">
        <v>22606000</v>
      </c>
      <c r="K28" s="25">
        <v>49505000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1765000</v>
      </c>
      <c r="F31" s="6">
        <v>4604600</v>
      </c>
      <c r="G31" s="25">
        <v>4604600</v>
      </c>
      <c r="H31" s="26">
        <v>0</v>
      </c>
      <c r="I31" s="24">
        <v>1600000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9551141</v>
      </c>
      <c r="C32" s="7">
        <f aca="true" t="shared" si="5" ref="C32:K32">SUM(C28:C31)</f>
        <v>22651295</v>
      </c>
      <c r="D32" s="64">
        <f t="shared" si="5"/>
        <v>16439605</v>
      </c>
      <c r="E32" s="65">
        <f t="shared" si="5"/>
        <v>13864000</v>
      </c>
      <c r="F32" s="7">
        <f t="shared" si="5"/>
        <v>4604600</v>
      </c>
      <c r="G32" s="66">
        <f t="shared" si="5"/>
        <v>4604600</v>
      </c>
      <c r="H32" s="67">
        <f t="shared" si="5"/>
        <v>0</v>
      </c>
      <c r="I32" s="65">
        <f t="shared" si="5"/>
        <v>17275000</v>
      </c>
      <c r="J32" s="7">
        <f t="shared" si="5"/>
        <v>22606000</v>
      </c>
      <c r="K32" s="66">
        <f t="shared" si="5"/>
        <v>49505000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13982820</v>
      </c>
      <c r="C35" s="6">
        <v>28713399</v>
      </c>
      <c r="D35" s="23">
        <v>41312844</v>
      </c>
      <c r="E35" s="24">
        <v>18115000</v>
      </c>
      <c r="F35" s="6">
        <v>18115000</v>
      </c>
      <c r="G35" s="25">
        <v>18115000</v>
      </c>
      <c r="H35" s="26">
        <v>52751338</v>
      </c>
      <c r="I35" s="24">
        <v>36093668</v>
      </c>
      <c r="J35" s="6">
        <v>18123000</v>
      </c>
      <c r="K35" s="25">
        <v>19091000</v>
      </c>
    </row>
    <row r="36" spans="1:11" ht="13.5">
      <c r="A36" s="22" t="s">
        <v>39</v>
      </c>
      <c r="B36" s="6">
        <v>196434287</v>
      </c>
      <c r="C36" s="6">
        <v>307279864</v>
      </c>
      <c r="D36" s="23">
        <v>309239477</v>
      </c>
      <c r="E36" s="24">
        <v>234341000</v>
      </c>
      <c r="F36" s="6">
        <v>234341000</v>
      </c>
      <c r="G36" s="25">
        <v>234341000</v>
      </c>
      <c r="H36" s="26">
        <v>329009997</v>
      </c>
      <c r="I36" s="24">
        <v>534020556</v>
      </c>
      <c r="J36" s="6">
        <v>542020335</v>
      </c>
      <c r="K36" s="25">
        <v>572103706</v>
      </c>
    </row>
    <row r="37" spans="1:11" ht="13.5">
      <c r="A37" s="22" t="s">
        <v>40</v>
      </c>
      <c r="B37" s="6">
        <v>23157670</v>
      </c>
      <c r="C37" s="6">
        <v>33780822</v>
      </c>
      <c r="D37" s="23">
        <v>49803834</v>
      </c>
      <c r="E37" s="24">
        <v>21034000</v>
      </c>
      <c r="F37" s="6">
        <v>21034000</v>
      </c>
      <c r="G37" s="25">
        <v>21034000</v>
      </c>
      <c r="H37" s="26">
        <v>47159490</v>
      </c>
      <c r="I37" s="24">
        <v>27090095</v>
      </c>
      <c r="J37" s="6">
        <v>21322000</v>
      </c>
      <c r="K37" s="25">
        <v>10986000</v>
      </c>
    </row>
    <row r="38" spans="1:11" ht="13.5">
      <c r="A38" s="22" t="s">
        <v>41</v>
      </c>
      <c r="B38" s="6">
        <v>6594258</v>
      </c>
      <c r="C38" s="6">
        <v>3318025</v>
      </c>
      <c r="D38" s="23">
        <v>3308688</v>
      </c>
      <c r="E38" s="24">
        <v>6212000</v>
      </c>
      <c r="F38" s="6">
        <v>6212000</v>
      </c>
      <c r="G38" s="25">
        <v>6212000</v>
      </c>
      <c r="H38" s="26">
        <v>3864827</v>
      </c>
      <c r="I38" s="24">
        <v>5714000</v>
      </c>
      <c r="J38" s="6">
        <v>6017000</v>
      </c>
      <c r="K38" s="25">
        <v>6342000</v>
      </c>
    </row>
    <row r="39" spans="1:11" ht="13.5">
      <c r="A39" s="22" t="s">
        <v>42</v>
      </c>
      <c r="B39" s="6">
        <v>180665179</v>
      </c>
      <c r="C39" s="6">
        <v>298894416</v>
      </c>
      <c r="D39" s="23">
        <v>297439799</v>
      </c>
      <c r="E39" s="24">
        <v>225210000</v>
      </c>
      <c r="F39" s="6">
        <v>225210000</v>
      </c>
      <c r="G39" s="25">
        <v>225210000</v>
      </c>
      <c r="H39" s="26">
        <v>330737018</v>
      </c>
      <c r="I39" s="24">
        <v>537310129</v>
      </c>
      <c r="J39" s="6">
        <v>532804335</v>
      </c>
      <c r="K39" s="25">
        <v>573866706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10086679</v>
      </c>
      <c r="C42" s="6">
        <v>27949073</v>
      </c>
      <c r="D42" s="23">
        <v>22943184</v>
      </c>
      <c r="E42" s="24">
        <v>26880486</v>
      </c>
      <c r="F42" s="6">
        <v>31917004</v>
      </c>
      <c r="G42" s="25">
        <v>31917004</v>
      </c>
      <c r="H42" s="26">
        <v>30316142</v>
      </c>
      <c r="I42" s="24">
        <v>37125281</v>
      </c>
      <c r="J42" s="6">
        <v>10055293</v>
      </c>
      <c r="K42" s="25">
        <v>26191962</v>
      </c>
    </row>
    <row r="43" spans="1:11" ht="13.5">
      <c r="A43" s="22" t="s">
        <v>45</v>
      </c>
      <c r="B43" s="6">
        <v>-9731323</v>
      </c>
      <c r="C43" s="6">
        <v>-25038826</v>
      </c>
      <c r="D43" s="23">
        <v>-16490269</v>
      </c>
      <c r="E43" s="24">
        <v>-4051008</v>
      </c>
      <c r="F43" s="6">
        <v>300000</v>
      </c>
      <c r="G43" s="25">
        <v>300000</v>
      </c>
      <c r="H43" s="26">
        <v>-19757578</v>
      </c>
      <c r="I43" s="24">
        <v>12491034</v>
      </c>
      <c r="J43" s="6">
        <v>11250000</v>
      </c>
      <c r="K43" s="25">
        <v>10100000</v>
      </c>
    </row>
    <row r="44" spans="1:11" ht="13.5">
      <c r="A44" s="22" t="s">
        <v>46</v>
      </c>
      <c r="B44" s="6">
        <v>-1168568</v>
      </c>
      <c r="C44" s="6">
        <v>-1272131</v>
      </c>
      <c r="D44" s="23">
        <v>-115048</v>
      </c>
      <c r="E44" s="24">
        <v>0</v>
      </c>
      <c r="F44" s="6">
        <v>0</v>
      </c>
      <c r="G44" s="25">
        <v>0</v>
      </c>
      <c r="H44" s="26">
        <v>0</v>
      </c>
      <c r="I44" s="24">
        <v>12000</v>
      </c>
      <c r="J44" s="6">
        <v>15000</v>
      </c>
      <c r="K44" s="25">
        <v>17000</v>
      </c>
    </row>
    <row r="45" spans="1:11" ht="13.5">
      <c r="A45" s="34" t="s">
        <v>47</v>
      </c>
      <c r="B45" s="7">
        <v>314060</v>
      </c>
      <c r="C45" s="7">
        <v>1952176</v>
      </c>
      <c r="D45" s="64">
        <v>8290043</v>
      </c>
      <c r="E45" s="65">
        <v>22829478</v>
      </c>
      <c r="F45" s="7">
        <v>32217004</v>
      </c>
      <c r="G45" s="66">
        <v>32217004</v>
      </c>
      <c r="H45" s="67">
        <v>23595803</v>
      </c>
      <c r="I45" s="65">
        <v>51095983</v>
      </c>
      <c r="J45" s="7">
        <v>72416276</v>
      </c>
      <c r="K45" s="66">
        <v>108725238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314060</v>
      </c>
      <c r="C48" s="6">
        <v>1952176</v>
      </c>
      <c r="D48" s="23">
        <v>8290477</v>
      </c>
      <c r="E48" s="24">
        <v>314000</v>
      </c>
      <c r="F48" s="6">
        <v>314000</v>
      </c>
      <c r="G48" s="25">
        <v>314000</v>
      </c>
      <c r="H48" s="26">
        <v>15020367</v>
      </c>
      <c r="I48" s="24">
        <v>1467668</v>
      </c>
      <c r="J48" s="6">
        <v>1551000</v>
      </c>
      <c r="K48" s="25">
        <v>1639000</v>
      </c>
    </row>
    <row r="49" spans="1:11" ht="13.5">
      <c r="A49" s="22" t="s">
        <v>50</v>
      </c>
      <c r="B49" s="6">
        <f>+B75</f>
        <v>12304428.693035629</v>
      </c>
      <c r="C49" s="6">
        <f aca="true" t="shared" si="6" ref="C49:K49">+C75</f>
        <v>12566712.216869555</v>
      </c>
      <c r="D49" s="23">
        <f t="shared" si="6"/>
        <v>29553918.95153554</v>
      </c>
      <c r="E49" s="24">
        <f t="shared" si="6"/>
        <v>-220589.126915548</v>
      </c>
      <c r="F49" s="6">
        <f t="shared" si="6"/>
        <v>2082583.08603587</v>
      </c>
      <c r="G49" s="25">
        <f t="shared" si="6"/>
        <v>2082583.08603587</v>
      </c>
      <c r="H49" s="26">
        <f t="shared" si="6"/>
        <v>43468884</v>
      </c>
      <c r="I49" s="24">
        <f t="shared" si="6"/>
        <v>8573723.118552722</v>
      </c>
      <c r="J49" s="6">
        <f t="shared" si="6"/>
        <v>6120551.3751317505</v>
      </c>
      <c r="K49" s="25">
        <f t="shared" si="6"/>
        <v>-8962052.79894616</v>
      </c>
    </row>
    <row r="50" spans="1:11" ht="13.5">
      <c r="A50" s="34" t="s">
        <v>51</v>
      </c>
      <c r="B50" s="7">
        <f>+B48-B49</f>
        <v>-11990368.693035629</v>
      </c>
      <c r="C50" s="7">
        <f aca="true" t="shared" si="7" ref="C50:K50">+C48-C49</f>
        <v>-10614536.216869555</v>
      </c>
      <c r="D50" s="64">
        <f t="shared" si="7"/>
        <v>-21263441.95153554</v>
      </c>
      <c r="E50" s="65">
        <f t="shared" si="7"/>
        <v>534589.126915548</v>
      </c>
      <c r="F50" s="7">
        <f t="shared" si="7"/>
        <v>-1768583.08603587</v>
      </c>
      <c r="G50" s="66">
        <f t="shared" si="7"/>
        <v>-1768583.08603587</v>
      </c>
      <c r="H50" s="67">
        <f t="shared" si="7"/>
        <v>-28448517</v>
      </c>
      <c r="I50" s="65">
        <f t="shared" si="7"/>
        <v>-7106055.118552722</v>
      </c>
      <c r="J50" s="7">
        <f t="shared" si="7"/>
        <v>-4569551.3751317505</v>
      </c>
      <c r="K50" s="66">
        <f t="shared" si="7"/>
        <v>10601052.79894616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196433964</v>
      </c>
      <c r="C53" s="6">
        <v>271259975</v>
      </c>
      <c r="D53" s="23">
        <v>256264028</v>
      </c>
      <c r="E53" s="24">
        <v>290378000</v>
      </c>
      <c r="F53" s="6">
        <v>281118600</v>
      </c>
      <c r="G53" s="25">
        <v>281118600</v>
      </c>
      <c r="H53" s="26">
        <v>291276588</v>
      </c>
      <c r="I53" s="24">
        <v>286613000</v>
      </c>
      <c r="J53" s="6">
        <v>310506000</v>
      </c>
      <c r="K53" s="25">
        <v>351444000</v>
      </c>
    </row>
    <row r="54" spans="1:11" ht="13.5">
      <c r="A54" s="22" t="s">
        <v>105</v>
      </c>
      <c r="B54" s="6">
        <v>12858223</v>
      </c>
      <c r="C54" s="6">
        <v>12343474</v>
      </c>
      <c r="D54" s="23">
        <v>13364115</v>
      </c>
      <c r="E54" s="24">
        <v>9018000</v>
      </c>
      <c r="F54" s="6">
        <v>9018000</v>
      </c>
      <c r="G54" s="25">
        <v>9018000</v>
      </c>
      <c r="H54" s="26">
        <v>0</v>
      </c>
      <c r="I54" s="24">
        <v>10276407</v>
      </c>
      <c r="J54" s="6">
        <v>10862162</v>
      </c>
      <c r="K54" s="25">
        <v>12274243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12099000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1517811</v>
      </c>
      <c r="C56" s="6">
        <v>1516035</v>
      </c>
      <c r="D56" s="23">
        <v>0</v>
      </c>
      <c r="E56" s="24">
        <v>2069128</v>
      </c>
      <c r="F56" s="6">
        <v>3553000</v>
      </c>
      <c r="G56" s="25">
        <v>3553000</v>
      </c>
      <c r="H56" s="26">
        <v>0</v>
      </c>
      <c r="I56" s="24">
        <v>5026907</v>
      </c>
      <c r="J56" s="6">
        <v>5255565</v>
      </c>
      <c r="K56" s="25">
        <v>5671289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10400000</v>
      </c>
      <c r="D59" s="23">
        <v>0</v>
      </c>
      <c r="E59" s="24">
        <v>9414924</v>
      </c>
      <c r="F59" s="6">
        <v>0</v>
      </c>
      <c r="G59" s="25">
        <v>0</v>
      </c>
      <c r="H59" s="26">
        <v>0</v>
      </c>
      <c r="I59" s="24">
        <v>7520998</v>
      </c>
      <c r="J59" s="6">
        <v>7949695</v>
      </c>
      <c r="K59" s="25">
        <v>8402828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0.7068784797706481</v>
      </c>
      <c r="C70" s="5">
        <f aca="true" t="shared" si="8" ref="C70:K70">IF(ISERROR(C71/C72),0,(C71/C72))</f>
        <v>0.7593502836725001</v>
      </c>
      <c r="D70" s="5">
        <f t="shared" si="8"/>
        <v>0.5854245179967769</v>
      </c>
      <c r="E70" s="5">
        <f t="shared" si="8"/>
        <v>1.1260934288475675</v>
      </c>
      <c r="F70" s="5">
        <f t="shared" si="8"/>
        <v>0.996709000278868</v>
      </c>
      <c r="G70" s="5">
        <f t="shared" si="8"/>
        <v>0.996709000278868</v>
      </c>
      <c r="H70" s="5">
        <f t="shared" si="8"/>
        <v>0</v>
      </c>
      <c r="I70" s="5">
        <f t="shared" si="8"/>
        <v>0.9975825341322854</v>
      </c>
      <c r="J70" s="5">
        <f t="shared" si="8"/>
        <v>0.8892981308754676</v>
      </c>
      <c r="K70" s="5">
        <f t="shared" si="8"/>
        <v>1.135689479655407</v>
      </c>
    </row>
    <row r="71" spans="1:11" ht="12.75" hidden="1">
      <c r="A71" s="1" t="s">
        <v>111</v>
      </c>
      <c r="B71" s="1">
        <f>+B83</f>
        <v>30233616</v>
      </c>
      <c r="C71" s="1">
        <f aca="true" t="shared" si="9" ref="C71:K71">+C83</f>
        <v>35430859</v>
      </c>
      <c r="D71" s="1">
        <f t="shared" si="9"/>
        <v>26938791</v>
      </c>
      <c r="E71" s="1">
        <f t="shared" si="9"/>
        <v>67628319</v>
      </c>
      <c r="F71" s="1">
        <f t="shared" si="9"/>
        <v>66854012</v>
      </c>
      <c r="G71" s="1">
        <f t="shared" si="9"/>
        <v>66854012</v>
      </c>
      <c r="H71" s="1">
        <f t="shared" si="9"/>
        <v>67668023</v>
      </c>
      <c r="I71" s="1">
        <f t="shared" si="9"/>
        <v>72925035</v>
      </c>
      <c r="J71" s="1">
        <f t="shared" si="9"/>
        <v>70344600</v>
      </c>
      <c r="K71" s="1">
        <f t="shared" si="9"/>
        <v>87948000</v>
      </c>
    </row>
    <row r="72" spans="1:11" ht="12.75" hidden="1">
      <c r="A72" s="1" t="s">
        <v>112</v>
      </c>
      <c r="B72" s="1">
        <f>+B77</f>
        <v>42770599</v>
      </c>
      <c r="C72" s="1">
        <f aca="true" t="shared" si="10" ref="C72:K72">+C77</f>
        <v>46659440</v>
      </c>
      <c r="D72" s="1">
        <f t="shared" si="10"/>
        <v>46015823</v>
      </c>
      <c r="E72" s="1">
        <f t="shared" si="10"/>
        <v>60055691</v>
      </c>
      <c r="F72" s="1">
        <f t="shared" si="10"/>
        <v>67074755</v>
      </c>
      <c r="G72" s="1">
        <f t="shared" si="10"/>
        <v>67074755</v>
      </c>
      <c r="H72" s="1">
        <f t="shared" si="10"/>
        <v>0</v>
      </c>
      <c r="I72" s="1">
        <f t="shared" si="10"/>
        <v>73101756</v>
      </c>
      <c r="J72" s="1">
        <f t="shared" si="10"/>
        <v>79101257</v>
      </c>
      <c r="K72" s="1">
        <f t="shared" si="10"/>
        <v>77440182</v>
      </c>
    </row>
    <row r="73" spans="1:11" ht="12.75" hidden="1">
      <c r="A73" s="1" t="s">
        <v>113</v>
      </c>
      <c r="B73" s="1">
        <f>+B74</f>
        <v>11770575.166666668</v>
      </c>
      <c r="C73" s="1">
        <f aca="true" t="shared" si="11" ref="C73:K73">+(C78+C80+C81+C82)-(B78+B80+B81+B82)</f>
        <v>9511995</v>
      </c>
      <c r="D73" s="1">
        <f t="shared" si="11"/>
        <v>6076488</v>
      </c>
      <c r="E73" s="1">
        <f t="shared" si="11"/>
        <v>-10910500</v>
      </c>
      <c r="F73" s="1">
        <f>+(F78+F80+F81+F82)-(D78+D80+D81+D82)</f>
        <v>-10910500</v>
      </c>
      <c r="G73" s="1">
        <f>+(G78+G80+G81+G82)-(D78+D80+D81+D82)</f>
        <v>-10910500</v>
      </c>
      <c r="H73" s="1">
        <f>+(H78+H80+H81+H82)-(D78+D80+D81+D82)</f>
        <v>3524931</v>
      </c>
      <c r="I73" s="1">
        <f>+(I78+I80+I81+I82)-(E78+E80+E81+E82)</f>
        <v>16369000</v>
      </c>
      <c r="J73" s="1">
        <f t="shared" si="11"/>
        <v>-17598000</v>
      </c>
      <c r="K73" s="1">
        <f t="shared" si="11"/>
        <v>880000</v>
      </c>
    </row>
    <row r="74" spans="1:11" ht="12.75" hidden="1">
      <c r="A74" s="1" t="s">
        <v>114</v>
      </c>
      <c r="B74" s="1">
        <f>+TREND(C74:E74)</f>
        <v>11770575.166666668</v>
      </c>
      <c r="C74" s="1">
        <f>+C73</f>
        <v>9511995</v>
      </c>
      <c r="D74" s="1">
        <f aca="true" t="shared" si="12" ref="D74:K74">+D73</f>
        <v>6076488</v>
      </c>
      <c r="E74" s="1">
        <f t="shared" si="12"/>
        <v>-10910500</v>
      </c>
      <c r="F74" s="1">
        <f t="shared" si="12"/>
        <v>-10910500</v>
      </c>
      <c r="G74" s="1">
        <f t="shared" si="12"/>
        <v>-10910500</v>
      </c>
      <c r="H74" s="1">
        <f t="shared" si="12"/>
        <v>3524931</v>
      </c>
      <c r="I74" s="1">
        <f t="shared" si="12"/>
        <v>16369000</v>
      </c>
      <c r="J74" s="1">
        <f t="shared" si="12"/>
        <v>-17598000</v>
      </c>
      <c r="K74" s="1">
        <f t="shared" si="12"/>
        <v>880000</v>
      </c>
    </row>
    <row r="75" spans="1:11" ht="12.75" hidden="1">
      <c r="A75" s="1" t="s">
        <v>115</v>
      </c>
      <c r="B75" s="1">
        <f>+B84-(((B80+B81+B78)*B70)-B79)</f>
        <v>12304428.693035629</v>
      </c>
      <c r="C75" s="1">
        <f aca="true" t="shared" si="13" ref="C75:K75">+C84-(((C80+C81+C78)*C70)-C79)</f>
        <v>12566712.216869555</v>
      </c>
      <c r="D75" s="1">
        <f t="shared" si="13"/>
        <v>29553918.95153554</v>
      </c>
      <c r="E75" s="1">
        <f t="shared" si="13"/>
        <v>-220589.126915548</v>
      </c>
      <c r="F75" s="1">
        <f t="shared" si="13"/>
        <v>2082583.08603587</v>
      </c>
      <c r="G75" s="1">
        <f t="shared" si="13"/>
        <v>2082583.08603587</v>
      </c>
      <c r="H75" s="1">
        <f t="shared" si="13"/>
        <v>43468884</v>
      </c>
      <c r="I75" s="1">
        <f t="shared" si="13"/>
        <v>8573723.118552722</v>
      </c>
      <c r="J75" s="1">
        <f t="shared" si="13"/>
        <v>6120551.3751317505</v>
      </c>
      <c r="K75" s="1">
        <f t="shared" si="13"/>
        <v>-8962052.79894616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42770599</v>
      </c>
      <c r="C77" s="3">
        <v>46659440</v>
      </c>
      <c r="D77" s="3">
        <v>46015823</v>
      </c>
      <c r="E77" s="3">
        <v>60055691</v>
      </c>
      <c r="F77" s="3">
        <v>67074755</v>
      </c>
      <c r="G77" s="3">
        <v>67074755</v>
      </c>
      <c r="H77" s="3">
        <v>0</v>
      </c>
      <c r="I77" s="3">
        <v>73101756</v>
      </c>
      <c r="J77" s="3">
        <v>79101257</v>
      </c>
      <c r="K77" s="3">
        <v>77440182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21580807</v>
      </c>
      <c r="C79" s="3">
        <v>29754615</v>
      </c>
      <c r="D79" s="3">
        <v>46362335</v>
      </c>
      <c r="E79" s="3">
        <v>19825000</v>
      </c>
      <c r="F79" s="3">
        <v>19825000</v>
      </c>
      <c r="G79" s="3">
        <v>19825000</v>
      </c>
      <c r="H79" s="3">
        <v>43468884</v>
      </c>
      <c r="I79" s="3">
        <v>27029000</v>
      </c>
      <c r="J79" s="3">
        <v>20858000</v>
      </c>
      <c r="K79" s="3">
        <v>10858000</v>
      </c>
    </row>
    <row r="80" spans="1:11" ht="12.75" hidden="1">
      <c r="A80" s="2" t="s">
        <v>67</v>
      </c>
      <c r="B80" s="3">
        <v>9192411</v>
      </c>
      <c r="C80" s="3">
        <v>16633775</v>
      </c>
      <c r="D80" s="3">
        <v>21018936</v>
      </c>
      <c r="E80" s="3">
        <v>17801000</v>
      </c>
      <c r="F80" s="3">
        <v>17801000</v>
      </c>
      <c r="G80" s="3">
        <v>17801000</v>
      </c>
      <c r="H80" s="3">
        <v>12701943</v>
      </c>
      <c r="I80" s="3">
        <v>18500000</v>
      </c>
      <c r="J80" s="3">
        <v>16572000</v>
      </c>
      <c r="K80" s="3">
        <v>17452000</v>
      </c>
    </row>
    <row r="81" spans="1:11" ht="12.75" hidden="1">
      <c r="A81" s="2" t="s">
        <v>68</v>
      </c>
      <c r="B81" s="3">
        <v>3930606</v>
      </c>
      <c r="C81" s="3">
        <v>6001237</v>
      </c>
      <c r="D81" s="3">
        <v>7692564</v>
      </c>
      <c r="E81" s="3">
        <v>0</v>
      </c>
      <c r="F81" s="3">
        <v>0</v>
      </c>
      <c r="G81" s="3">
        <v>0</v>
      </c>
      <c r="H81" s="3">
        <v>19356540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177948</v>
      </c>
      <c r="I82" s="3">
        <v>15670000</v>
      </c>
      <c r="J82" s="3">
        <v>0</v>
      </c>
      <c r="K82" s="3">
        <v>0</v>
      </c>
    </row>
    <row r="83" spans="1:11" ht="12.75" hidden="1">
      <c r="A83" s="2" t="s">
        <v>70</v>
      </c>
      <c r="B83" s="3">
        <v>30233616</v>
      </c>
      <c r="C83" s="3">
        <v>35430859</v>
      </c>
      <c r="D83" s="3">
        <v>26938791</v>
      </c>
      <c r="E83" s="3">
        <v>67628319</v>
      </c>
      <c r="F83" s="3">
        <v>66854012</v>
      </c>
      <c r="G83" s="3">
        <v>66854012</v>
      </c>
      <c r="H83" s="3">
        <v>67668023</v>
      </c>
      <c r="I83" s="3">
        <v>72925035</v>
      </c>
      <c r="J83" s="3">
        <v>70344600</v>
      </c>
      <c r="K83" s="3">
        <v>87948000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75405729</v>
      </c>
      <c r="E5" s="24">
        <v>97249233</v>
      </c>
      <c r="F5" s="6">
        <v>93831732</v>
      </c>
      <c r="G5" s="25">
        <v>93831732</v>
      </c>
      <c r="H5" s="26">
        <v>0</v>
      </c>
      <c r="I5" s="24">
        <v>99461638</v>
      </c>
      <c r="J5" s="6">
        <v>105429335</v>
      </c>
      <c r="K5" s="25">
        <v>112282243</v>
      </c>
    </row>
    <row r="6" spans="1:11" ht="13.5">
      <c r="A6" s="22" t="s">
        <v>18</v>
      </c>
      <c r="B6" s="6">
        <v>0</v>
      </c>
      <c r="C6" s="6">
        <v>0</v>
      </c>
      <c r="D6" s="23">
        <v>337358824</v>
      </c>
      <c r="E6" s="24">
        <v>404226533</v>
      </c>
      <c r="F6" s="6">
        <v>397633344</v>
      </c>
      <c r="G6" s="25">
        <v>397633344</v>
      </c>
      <c r="H6" s="26">
        <v>0</v>
      </c>
      <c r="I6" s="24">
        <v>447594620</v>
      </c>
      <c r="J6" s="6">
        <v>474450296</v>
      </c>
      <c r="K6" s="25">
        <v>505289564</v>
      </c>
    </row>
    <row r="7" spans="1:11" ht="13.5">
      <c r="A7" s="22" t="s">
        <v>19</v>
      </c>
      <c r="B7" s="6">
        <v>0</v>
      </c>
      <c r="C7" s="6">
        <v>0</v>
      </c>
      <c r="D7" s="23">
        <v>2843965</v>
      </c>
      <c r="E7" s="24">
        <v>2590000</v>
      </c>
      <c r="F7" s="6">
        <v>4055000</v>
      </c>
      <c r="G7" s="25">
        <v>4055000</v>
      </c>
      <c r="H7" s="26">
        <v>0</v>
      </c>
      <c r="I7" s="24">
        <v>4350000</v>
      </c>
      <c r="J7" s="6">
        <v>4567500</v>
      </c>
      <c r="K7" s="25">
        <v>4818713</v>
      </c>
    </row>
    <row r="8" spans="1:11" ht="13.5">
      <c r="A8" s="22" t="s">
        <v>20</v>
      </c>
      <c r="B8" s="6">
        <v>0</v>
      </c>
      <c r="C8" s="6">
        <v>0</v>
      </c>
      <c r="D8" s="23">
        <v>70983656</v>
      </c>
      <c r="E8" s="24">
        <v>89757965</v>
      </c>
      <c r="F8" s="6">
        <v>82645936</v>
      </c>
      <c r="G8" s="25">
        <v>82645936</v>
      </c>
      <c r="H8" s="26">
        <v>0</v>
      </c>
      <c r="I8" s="24">
        <v>93391658</v>
      </c>
      <c r="J8" s="6">
        <v>96854652</v>
      </c>
      <c r="K8" s="25">
        <v>104663087</v>
      </c>
    </row>
    <row r="9" spans="1:11" ht="13.5">
      <c r="A9" s="22" t="s">
        <v>21</v>
      </c>
      <c r="B9" s="6">
        <v>0</v>
      </c>
      <c r="C9" s="6">
        <v>0</v>
      </c>
      <c r="D9" s="23">
        <v>57171577</v>
      </c>
      <c r="E9" s="24">
        <v>46097603</v>
      </c>
      <c r="F9" s="6">
        <v>44294535</v>
      </c>
      <c r="G9" s="25">
        <v>44294535</v>
      </c>
      <c r="H9" s="26">
        <v>0</v>
      </c>
      <c r="I9" s="24">
        <v>66979751</v>
      </c>
      <c r="J9" s="6">
        <v>55410739</v>
      </c>
      <c r="K9" s="25">
        <v>58711295</v>
      </c>
    </row>
    <row r="10" spans="1:11" ht="25.5">
      <c r="A10" s="27" t="s">
        <v>104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543763751</v>
      </c>
      <c r="E10" s="28">
        <f t="shared" si="0"/>
        <v>639921334</v>
      </c>
      <c r="F10" s="29">
        <f t="shared" si="0"/>
        <v>622460547</v>
      </c>
      <c r="G10" s="31">
        <f t="shared" si="0"/>
        <v>622460547</v>
      </c>
      <c r="H10" s="32">
        <f t="shared" si="0"/>
        <v>0</v>
      </c>
      <c r="I10" s="28">
        <f t="shared" si="0"/>
        <v>711777667</v>
      </c>
      <c r="J10" s="29">
        <f t="shared" si="0"/>
        <v>736712522</v>
      </c>
      <c r="K10" s="31">
        <f t="shared" si="0"/>
        <v>785764902</v>
      </c>
    </row>
    <row r="11" spans="1:11" ht="13.5">
      <c r="A11" s="22" t="s">
        <v>22</v>
      </c>
      <c r="B11" s="6">
        <v>0</v>
      </c>
      <c r="C11" s="6">
        <v>0</v>
      </c>
      <c r="D11" s="23">
        <v>221901923</v>
      </c>
      <c r="E11" s="24">
        <v>259649864</v>
      </c>
      <c r="F11" s="6">
        <v>274024958</v>
      </c>
      <c r="G11" s="25">
        <v>274024958</v>
      </c>
      <c r="H11" s="26">
        <v>0</v>
      </c>
      <c r="I11" s="24">
        <v>325494430</v>
      </c>
      <c r="J11" s="6">
        <v>348933183</v>
      </c>
      <c r="K11" s="25">
        <v>369740326</v>
      </c>
    </row>
    <row r="12" spans="1:11" ht="13.5">
      <c r="A12" s="22" t="s">
        <v>23</v>
      </c>
      <c r="B12" s="6">
        <v>0</v>
      </c>
      <c r="C12" s="6">
        <v>0</v>
      </c>
      <c r="D12" s="23">
        <v>8513674</v>
      </c>
      <c r="E12" s="24">
        <v>11415907</v>
      </c>
      <c r="F12" s="6">
        <v>10916251</v>
      </c>
      <c r="G12" s="25">
        <v>10916251</v>
      </c>
      <c r="H12" s="26">
        <v>0</v>
      </c>
      <c r="I12" s="24">
        <v>11571225</v>
      </c>
      <c r="J12" s="6">
        <v>12323355</v>
      </c>
      <c r="K12" s="25">
        <v>13062758</v>
      </c>
    </row>
    <row r="13" spans="1:11" ht="13.5">
      <c r="A13" s="22" t="s">
        <v>105</v>
      </c>
      <c r="B13" s="6">
        <v>0</v>
      </c>
      <c r="C13" s="6">
        <v>0</v>
      </c>
      <c r="D13" s="23">
        <v>93761479</v>
      </c>
      <c r="E13" s="24">
        <v>80533792</v>
      </c>
      <c r="F13" s="6">
        <v>80537515</v>
      </c>
      <c r="G13" s="25">
        <v>80537515</v>
      </c>
      <c r="H13" s="26">
        <v>0</v>
      </c>
      <c r="I13" s="24">
        <v>95593577</v>
      </c>
      <c r="J13" s="6">
        <v>100385338</v>
      </c>
      <c r="K13" s="25">
        <v>105919282</v>
      </c>
    </row>
    <row r="14" spans="1:11" ht="13.5">
      <c r="A14" s="22" t="s">
        <v>24</v>
      </c>
      <c r="B14" s="6">
        <v>0</v>
      </c>
      <c r="C14" s="6">
        <v>0</v>
      </c>
      <c r="D14" s="23">
        <v>11838334</v>
      </c>
      <c r="E14" s="24">
        <v>12481007</v>
      </c>
      <c r="F14" s="6">
        <v>12526688</v>
      </c>
      <c r="G14" s="25">
        <v>12526688</v>
      </c>
      <c r="H14" s="26">
        <v>0</v>
      </c>
      <c r="I14" s="24">
        <v>12224837</v>
      </c>
      <c r="J14" s="6">
        <v>12836078</v>
      </c>
      <c r="K14" s="25">
        <v>13542062</v>
      </c>
    </row>
    <row r="15" spans="1:11" ht="13.5">
      <c r="A15" s="22" t="s">
        <v>25</v>
      </c>
      <c r="B15" s="6">
        <v>0</v>
      </c>
      <c r="C15" s="6">
        <v>0</v>
      </c>
      <c r="D15" s="23">
        <v>159260359</v>
      </c>
      <c r="E15" s="24">
        <v>196364131</v>
      </c>
      <c r="F15" s="6">
        <v>201070335</v>
      </c>
      <c r="G15" s="25">
        <v>201070335</v>
      </c>
      <c r="H15" s="26">
        <v>0</v>
      </c>
      <c r="I15" s="24">
        <v>215747274</v>
      </c>
      <c r="J15" s="6">
        <v>226534639</v>
      </c>
      <c r="K15" s="25">
        <v>238994059</v>
      </c>
    </row>
    <row r="16" spans="1:11" ht="13.5">
      <c r="A16" s="33" t="s">
        <v>26</v>
      </c>
      <c r="B16" s="6">
        <v>0</v>
      </c>
      <c r="C16" s="6">
        <v>0</v>
      </c>
      <c r="D16" s="23">
        <v>464442</v>
      </c>
      <c r="E16" s="24">
        <v>610000</v>
      </c>
      <c r="F16" s="6">
        <v>867000</v>
      </c>
      <c r="G16" s="25">
        <v>867000</v>
      </c>
      <c r="H16" s="26">
        <v>0</v>
      </c>
      <c r="I16" s="24">
        <v>1646000</v>
      </c>
      <c r="J16" s="6">
        <v>905100</v>
      </c>
      <c r="K16" s="25">
        <v>954882</v>
      </c>
    </row>
    <row r="17" spans="1:11" ht="13.5">
      <c r="A17" s="22" t="s">
        <v>27</v>
      </c>
      <c r="B17" s="6">
        <v>0</v>
      </c>
      <c r="C17" s="6">
        <v>0</v>
      </c>
      <c r="D17" s="23">
        <v>95201299</v>
      </c>
      <c r="E17" s="24">
        <v>101991091</v>
      </c>
      <c r="F17" s="6">
        <v>83855677</v>
      </c>
      <c r="G17" s="25">
        <v>83855677</v>
      </c>
      <c r="H17" s="26">
        <v>0</v>
      </c>
      <c r="I17" s="24">
        <v>85774068</v>
      </c>
      <c r="J17" s="6">
        <v>87238898</v>
      </c>
      <c r="K17" s="25">
        <v>90291193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590941510</v>
      </c>
      <c r="E18" s="35">
        <f t="shared" si="1"/>
        <v>663045792</v>
      </c>
      <c r="F18" s="36">
        <f t="shared" si="1"/>
        <v>663798424</v>
      </c>
      <c r="G18" s="38">
        <f t="shared" si="1"/>
        <v>663798424</v>
      </c>
      <c r="H18" s="39">
        <f t="shared" si="1"/>
        <v>0</v>
      </c>
      <c r="I18" s="35">
        <f t="shared" si="1"/>
        <v>748051411</v>
      </c>
      <c r="J18" s="36">
        <f t="shared" si="1"/>
        <v>789156591</v>
      </c>
      <c r="K18" s="38">
        <f t="shared" si="1"/>
        <v>832504562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-47177759</v>
      </c>
      <c r="E19" s="40">
        <f t="shared" si="2"/>
        <v>-23124458</v>
      </c>
      <c r="F19" s="41">
        <f t="shared" si="2"/>
        <v>-41337877</v>
      </c>
      <c r="G19" s="43">
        <f t="shared" si="2"/>
        <v>-41337877</v>
      </c>
      <c r="H19" s="44">
        <f t="shared" si="2"/>
        <v>0</v>
      </c>
      <c r="I19" s="40">
        <f t="shared" si="2"/>
        <v>-36273744</v>
      </c>
      <c r="J19" s="41">
        <f t="shared" si="2"/>
        <v>-52444069</v>
      </c>
      <c r="K19" s="43">
        <f t="shared" si="2"/>
        <v>-46739660</v>
      </c>
    </row>
    <row r="20" spans="1:11" ht="13.5">
      <c r="A20" s="22" t="s">
        <v>30</v>
      </c>
      <c r="B20" s="24">
        <v>0</v>
      </c>
      <c r="C20" s="6">
        <v>0</v>
      </c>
      <c r="D20" s="23">
        <v>35364310</v>
      </c>
      <c r="E20" s="24">
        <v>48279565</v>
      </c>
      <c r="F20" s="6">
        <v>69457415</v>
      </c>
      <c r="G20" s="25">
        <v>69457415</v>
      </c>
      <c r="H20" s="26">
        <v>0</v>
      </c>
      <c r="I20" s="24">
        <v>45689342</v>
      </c>
      <c r="J20" s="6">
        <v>28874348</v>
      </c>
      <c r="K20" s="25">
        <v>30432913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-11813449</v>
      </c>
      <c r="E22" s="51">
        <f t="shared" si="3"/>
        <v>25155107</v>
      </c>
      <c r="F22" s="52">
        <f t="shared" si="3"/>
        <v>28119538</v>
      </c>
      <c r="G22" s="54">
        <f t="shared" si="3"/>
        <v>28119538</v>
      </c>
      <c r="H22" s="55">
        <f t="shared" si="3"/>
        <v>0</v>
      </c>
      <c r="I22" s="51">
        <f t="shared" si="3"/>
        <v>9415598</v>
      </c>
      <c r="J22" s="52">
        <f t="shared" si="3"/>
        <v>-23569721</v>
      </c>
      <c r="K22" s="54">
        <f t="shared" si="3"/>
        <v>-16306747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-11813449</v>
      </c>
      <c r="E24" s="40">
        <f t="shared" si="4"/>
        <v>25155107</v>
      </c>
      <c r="F24" s="41">
        <f t="shared" si="4"/>
        <v>28119538</v>
      </c>
      <c r="G24" s="43">
        <f t="shared" si="4"/>
        <v>28119538</v>
      </c>
      <c r="H24" s="44">
        <f t="shared" si="4"/>
        <v>0</v>
      </c>
      <c r="I24" s="40">
        <f t="shared" si="4"/>
        <v>9415598</v>
      </c>
      <c r="J24" s="41">
        <f t="shared" si="4"/>
        <v>-23569721</v>
      </c>
      <c r="K24" s="43">
        <f t="shared" si="4"/>
        <v>-16306747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192884684</v>
      </c>
      <c r="E27" s="65">
        <v>91816543</v>
      </c>
      <c r="F27" s="7">
        <v>91816543</v>
      </c>
      <c r="G27" s="66">
        <v>91816543</v>
      </c>
      <c r="H27" s="67">
        <v>52692165</v>
      </c>
      <c r="I27" s="65">
        <v>104150203</v>
      </c>
      <c r="J27" s="7">
        <v>51102088</v>
      </c>
      <c r="K27" s="66">
        <v>30432913</v>
      </c>
    </row>
    <row r="28" spans="1:11" ht="13.5">
      <c r="A28" s="68" t="s">
        <v>30</v>
      </c>
      <c r="B28" s="6">
        <v>0</v>
      </c>
      <c r="C28" s="6">
        <v>0</v>
      </c>
      <c r="D28" s="23">
        <v>34984285</v>
      </c>
      <c r="E28" s="24">
        <v>48279565</v>
      </c>
      <c r="F28" s="6">
        <v>48279565</v>
      </c>
      <c r="G28" s="25">
        <v>48279565</v>
      </c>
      <c r="H28" s="26">
        <v>37159864</v>
      </c>
      <c r="I28" s="24">
        <v>45906734</v>
      </c>
      <c r="J28" s="6">
        <v>28874348</v>
      </c>
      <c r="K28" s="25">
        <v>30432913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10000000</v>
      </c>
      <c r="F30" s="6">
        <v>10000000</v>
      </c>
      <c r="G30" s="25">
        <v>10000000</v>
      </c>
      <c r="H30" s="26">
        <v>194118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157900397</v>
      </c>
      <c r="E31" s="24">
        <v>33536978</v>
      </c>
      <c r="F31" s="6">
        <v>33536978</v>
      </c>
      <c r="G31" s="25">
        <v>33536978</v>
      </c>
      <c r="H31" s="26">
        <v>15338182</v>
      </c>
      <c r="I31" s="24">
        <v>58243469</v>
      </c>
      <c r="J31" s="6">
        <v>22227739</v>
      </c>
      <c r="K31" s="25">
        <v>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192884682</v>
      </c>
      <c r="E32" s="65">
        <f t="shared" si="5"/>
        <v>91816543</v>
      </c>
      <c r="F32" s="7">
        <f t="shared" si="5"/>
        <v>91816543</v>
      </c>
      <c r="G32" s="66">
        <f t="shared" si="5"/>
        <v>91816543</v>
      </c>
      <c r="H32" s="67">
        <f t="shared" si="5"/>
        <v>52692164</v>
      </c>
      <c r="I32" s="65">
        <f t="shared" si="5"/>
        <v>104150203</v>
      </c>
      <c r="J32" s="7">
        <f t="shared" si="5"/>
        <v>51102087</v>
      </c>
      <c r="K32" s="66">
        <f t="shared" si="5"/>
        <v>30432913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126648883</v>
      </c>
      <c r="E35" s="24">
        <v>96799648</v>
      </c>
      <c r="F35" s="6">
        <v>102544737</v>
      </c>
      <c r="G35" s="25">
        <v>102544737</v>
      </c>
      <c r="H35" s="26">
        <v>157550572</v>
      </c>
      <c r="I35" s="24">
        <v>99082619</v>
      </c>
      <c r="J35" s="6">
        <v>124498798</v>
      </c>
      <c r="K35" s="25">
        <v>162023997</v>
      </c>
    </row>
    <row r="36" spans="1:11" ht="13.5">
      <c r="A36" s="22" t="s">
        <v>39</v>
      </c>
      <c r="B36" s="6">
        <v>0</v>
      </c>
      <c r="C36" s="6">
        <v>0</v>
      </c>
      <c r="D36" s="23">
        <v>2405769613</v>
      </c>
      <c r="E36" s="24">
        <v>2315049997</v>
      </c>
      <c r="F36" s="6">
        <v>2436831603</v>
      </c>
      <c r="G36" s="25">
        <v>2436831603</v>
      </c>
      <c r="H36" s="26">
        <v>2304244698</v>
      </c>
      <c r="I36" s="24">
        <v>2465441908</v>
      </c>
      <c r="J36" s="6">
        <v>2426658657</v>
      </c>
      <c r="K36" s="25">
        <v>2362249787</v>
      </c>
    </row>
    <row r="37" spans="1:11" ht="13.5">
      <c r="A37" s="22" t="s">
        <v>40</v>
      </c>
      <c r="B37" s="6">
        <v>0</v>
      </c>
      <c r="C37" s="6">
        <v>0</v>
      </c>
      <c r="D37" s="23">
        <v>181996516</v>
      </c>
      <c r="E37" s="24">
        <v>105714142</v>
      </c>
      <c r="F37" s="6">
        <v>117114142</v>
      </c>
      <c r="G37" s="25">
        <v>117114142</v>
      </c>
      <c r="H37" s="26">
        <v>192181938</v>
      </c>
      <c r="I37" s="24">
        <v>156511000</v>
      </c>
      <c r="J37" s="6">
        <v>158438650</v>
      </c>
      <c r="K37" s="25">
        <v>139128351</v>
      </c>
    </row>
    <row r="38" spans="1:11" ht="13.5">
      <c r="A38" s="22" t="s">
        <v>41</v>
      </c>
      <c r="B38" s="6">
        <v>0</v>
      </c>
      <c r="C38" s="6">
        <v>0</v>
      </c>
      <c r="D38" s="23">
        <v>366198529</v>
      </c>
      <c r="E38" s="24">
        <v>268614627</v>
      </c>
      <c r="F38" s="6">
        <v>278614627</v>
      </c>
      <c r="G38" s="25">
        <v>278614627</v>
      </c>
      <c r="H38" s="26">
        <v>314761683</v>
      </c>
      <c r="I38" s="24">
        <v>386254707</v>
      </c>
      <c r="J38" s="6">
        <v>394529707</v>
      </c>
      <c r="K38" s="25">
        <v>403263082</v>
      </c>
    </row>
    <row r="39" spans="1:11" ht="13.5">
      <c r="A39" s="22" t="s">
        <v>42</v>
      </c>
      <c r="B39" s="6">
        <v>0</v>
      </c>
      <c r="C39" s="6">
        <v>0</v>
      </c>
      <c r="D39" s="23">
        <v>1984223451</v>
      </c>
      <c r="E39" s="24">
        <v>2037520876</v>
      </c>
      <c r="F39" s="6">
        <v>2143647571</v>
      </c>
      <c r="G39" s="25">
        <v>2143647571</v>
      </c>
      <c r="H39" s="26">
        <v>1954851649</v>
      </c>
      <c r="I39" s="24">
        <v>2021758819</v>
      </c>
      <c r="J39" s="6">
        <v>1998189098</v>
      </c>
      <c r="K39" s="25">
        <v>1981882351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81342428</v>
      </c>
      <c r="E42" s="24">
        <v>89981185</v>
      </c>
      <c r="F42" s="6">
        <v>101426458</v>
      </c>
      <c r="G42" s="25">
        <v>101426458</v>
      </c>
      <c r="H42" s="26">
        <v>86720912</v>
      </c>
      <c r="I42" s="24">
        <v>114496776</v>
      </c>
      <c r="J42" s="6">
        <v>62267637</v>
      </c>
      <c r="K42" s="25">
        <v>62249237</v>
      </c>
    </row>
    <row r="43" spans="1:11" ht="13.5">
      <c r="A43" s="22" t="s">
        <v>45</v>
      </c>
      <c r="B43" s="6">
        <v>0</v>
      </c>
      <c r="C43" s="6">
        <v>0</v>
      </c>
      <c r="D43" s="23">
        <v>-38042483</v>
      </c>
      <c r="E43" s="24">
        <v>-78747488</v>
      </c>
      <c r="F43" s="6">
        <v>-77885424</v>
      </c>
      <c r="G43" s="25">
        <v>-77885424</v>
      </c>
      <c r="H43" s="26">
        <v>-56948905</v>
      </c>
      <c r="I43" s="24">
        <v>-75064593</v>
      </c>
      <c r="J43" s="6">
        <v>-35352087</v>
      </c>
      <c r="K43" s="25">
        <v>-13816663</v>
      </c>
    </row>
    <row r="44" spans="1:11" ht="13.5">
      <c r="A44" s="22" t="s">
        <v>46</v>
      </c>
      <c r="B44" s="6">
        <v>0</v>
      </c>
      <c r="C44" s="6">
        <v>0</v>
      </c>
      <c r="D44" s="23">
        <v>-11999419</v>
      </c>
      <c r="E44" s="24">
        <v>340300</v>
      </c>
      <c r="F44" s="6">
        <v>24697926</v>
      </c>
      <c r="G44" s="25">
        <v>24697926</v>
      </c>
      <c r="H44" s="26">
        <v>3056119</v>
      </c>
      <c r="I44" s="24">
        <v>-14000000</v>
      </c>
      <c r="J44" s="6">
        <v>-16000000</v>
      </c>
      <c r="K44" s="25">
        <v>-18000000</v>
      </c>
    </row>
    <row r="45" spans="1:11" ht="13.5">
      <c r="A45" s="34" t="s">
        <v>47</v>
      </c>
      <c r="B45" s="7">
        <v>0</v>
      </c>
      <c r="C45" s="7">
        <v>0</v>
      </c>
      <c r="D45" s="64">
        <v>43754318</v>
      </c>
      <c r="E45" s="65">
        <v>24395341</v>
      </c>
      <c r="F45" s="7">
        <v>61060304</v>
      </c>
      <c r="G45" s="66">
        <v>61060304</v>
      </c>
      <c r="H45" s="67">
        <v>76582442</v>
      </c>
      <c r="I45" s="65">
        <v>33261538</v>
      </c>
      <c r="J45" s="7">
        <v>44177088</v>
      </c>
      <c r="K45" s="66">
        <v>74609662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43754318</v>
      </c>
      <c r="E48" s="24">
        <v>24395345</v>
      </c>
      <c r="F48" s="6">
        <v>17445345</v>
      </c>
      <c r="G48" s="25">
        <v>17445345</v>
      </c>
      <c r="H48" s="26">
        <v>76582442</v>
      </c>
      <c r="I48" s="24">
        <v>33261537</v>
      </c>
      <c r="J48" s="6">
        <v>44177087</v>
      </c>
      <c r="K48" s="25">
        <v>74609661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448271753</v>
      </c>
      <c r="E49" s="24">
        <f t="shared" si="6"/>
        <v>522022766</v>
      </c>
      <c r="F49" s="6">
        <f t="shared" si="6"/>
        <v>519609620</v>
      </c>
      <c r="G49" s="25">
        <f t="shared" si="6"/>
        <v>519609620</v>
      </c>
      <c r="H49" s="26">
        <f t="shared" si="6"/>
        <v>456595097</v>
      </c>
      <c r="I49" s="24">
        <f t="shared" si="6"/>
        <v>571912376</v>
      </c>
      <c r="J49" s="6">
        <f t="shared" si="6"/>
        <v>577389741</v>
      </c>
      <c r="K49" s="25">
        <f t="shared" si="6"/>
        <v>625173477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-404517435</v>
      </c>
      <c r="E50" s="65">
        <f t="shared" si="7"/>
        <v>-497627421</v>
      </c>
      <c r="F50" s="7">
        <f t="shared" si="7"/>
        <v>-502164275</v>
      </c>
      <c r="G50" s="66">
        <f t="shared" si="7"/>
        <v>-502164275</v>
      </c>
      <c r="H50" s="67">
        <f t="shared" si="7"/>
        <v>-380012655</v>
      </c>
      <c r="I50" s="65">
        <f t="shared" si="7"/>
        <v>-538650839</v>
      </c>
      <c r="J50" s="7">
        <f t="shared" si="7"/>
        <v>-533212654</v>
      </c>
      <c r="K50" s="66">
        <f t="shared" si="7"/>
        <v>-550563816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2405704111</v>
      </c>
      <c r="E53" s="24">
        <v>2315050003</v>
      </c>
      <c r="F53" s="6">
        <v>2315050003</v>
      </c>
      <c r="G53" s="25">
        <v>2315050003</v>
      </c>
      <c r="H53" s="26">
        <v>2304235797</v>
      </c>
      <c r="I53" s="24">
        <v>2465441906</v>
      </c>
      <c r="J53" s="6">
        <v>2426658656</v>
      </c>
      <c r="K53" s="25">
        <v>2362249786</v>
      </c>
    </row>
    <row r="54" spans="1:11" ht="13.5">
      <c r="A54" s="22" t="s">
        <v>105</v>
      </c>
      <c r="B54" s="6">
        <v>0</v>
      </c>
      <c r="C54" s="6">
        <v>0</v>
      </c>
      <c r="D54" s="23">
        <v>93761479</v>
      </c>
      <c r="E54" s="24">
        <v>80533792</v>
      </c>
      <c r="F54" s="6">
        <v>80537515</v>
      </c>
      <c r="G54" s="25">
        <v>80537515</v>
      </c>
      <c r="H54" s="26">
        <v>0</v>
      </c>
      <c r="I54" s="24">
        <v>95593577</v>
      </c>
      <c r="J54" s="6">
        <v>100385338</v>
      </c>
      <c r="K54" s="25">
        <v>105919282</v>
      </c>
    </row>
    <row r="55" spans="1:11" ht="13.5">
      <c r="A55" s="22" t="s">
        <v>54</v>
      </c>
      <c r="B55" s="6">
        <v>0</v>
      </c>
      <c r="C55" s="6">
        <v>0</v>
      </c>
      <c r="D55" s="23">
        <v>19524680</v>
      </c>
      <c r="E55" s="24">
        <v>29341136</v>
      </c>
      <c r="F55" s="6">
        <v>29341136</v>
      </c>
      <c r="G55" s="25">
        <v>29341136</v>
      </c>
      <c r="H55" s="26">
        <v>1687980</v>
      </c>
      <c r="I55" s="24">
        <v>53388851</v>
      </c>
      <c r="J55" s="6">
        <v>9662391</v>
      </c>
      <c r="K55" s="25">
        <v>3695652</v>
      </c>
    </row>
    <row r="56" spans="1:11" ht="13.5">
      <c r="A56" s="22" t="s">
        <v>55</v>
      </c>
      <c r="B56" s="6">
        <v>0</v>
      </c>
      <c r="C56" s="6">
        <v>0</v>
      </c>
      <c r="D56" s="23">
        <v>11215839</v>
      </c>
      <c r="E56" s="24">
        <v>17878931</v>
      </c>
      <c r="F56" s="6">
        <v>17878931</v>
      </c>
      <c r="G56" s="25">
        <v>17878931</v>
      </c>
      <c r="H56" s="26">
        <v>13966989</v>
      </c>
      <c r="I56" s="24">
        <v>15915824</v>
      </c>
      <c r="J56" s="6">
        <v>16711616</v>
      </c>
      <c r="K56" s="25">
        <v>17630766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19561071</v>
      </c>
      <c r="E59" s="24">
        <v>22242140</v>
      </c>
      <c r="F59" s="6">
        <v>22627480</v>
      </c>
      <c r="G59" s="25">
        <v>22627480</v>
      </c>
      <c r="H59" s="26">
        <v>22627480</v>
      </c>
      <c r="I59" s="24">
        <v>27334764</v>
      </c>
      <c r="J59" s="6">
        <v>28974851</v>
      </c>
      <c r="K59" s="25">
        <v>30858217</v>
      </c>
    </row>
    <row r="60" spans="1:11" ht="13.5">
      <c r="A60" s="33" t="s">
        <v>58</v>
      </c>
      <c r="B60" s="6">
        <v>0</v>
      </c>
      <c r="C60" s="6">
        <v>0</v>
      </c>
      <c r="D60" s="23">
        <v>8224087</v>
      </c>
      <c r="E60" s="24">
        <v>10883634</v>
      </c>
      <c r="F60" s="6">
        <v>10108739</v>
      </c>
      <c r="G60" s="25">
        <v>10108739</v>
      </c>
      <c r="H60" s="26">
        <v>10108739</v>
      </c>
      <c r="I60" s="24">
        <v>10715265</v>
      </c>
      <c r="J60" s="6">
        <v>11358181</v>
      </c>
      <c r="K60" s="25">
        <v>12096462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1245</v>
      </c>
      <c r="E63" s="91">
        <v>0</v>
      </c>
      <c r="F63" s="92">
        <v>1245</v>
      </c>
      <c r="G63" s="93">
        <v>1245</v>
      </c>
      <c r="H63" s="94">
        <v>1245</v>
      </c>
      <c r="I63" s="91">
        <v>1245</v>
      </c>
      <c r="J63" s="92">
        <v>1245</v>
      </c>
      <c r="K63" s="93">
        <v>1245</v>
      </c>
    </row>
    <row r="64" spans="1:11" ht="13.5">
      <c r="A64" s="90" t="s">
        <v>62</v>
      </c>
      <c r="B64" s="91">
        <v>0</v>
      </c>
      <c r="C64" s="92">
        <v>0</v>
      </c>
      <c r="D64" s="93">
        <v>2457</v>
      </c>
      <c r="E64" s="91">
        <v>0</v>
      </c>
      <c r="F64" s="92">
        <v>2457</v>
      </c>
      <c r="G64" s="93">
        <v>2457</v>
      </c>
      <c r="H64" s="94">
        <v>2457</v>
      </c>
      <c r="I64" s="91">
        <v>2457</v>
      </c>
      <c r="J64" s="92">
        <v>2457</v>
      </c>
      <c r="K64" s="93">
        <v>2457</v>
      </c>
    </row>
    <row r="65" spans="1:11" ht="13.5">
      <c r="A65" s="90" t="s">
        <v>63</v>
      </c>
      <c r="B65" s="91">
        <v>0</v>
      </c>
      <c r="C65" s="92">
        <v>0</v>
      </c>
      <c r="D65" s="93">
        <v>10169</v>
      </c>
      <c r="E65" s="91">
        <v>0</v>
      </c>
      <c r="F65" s="92">
        <v>10169</v>
      </c>
      <c r="G65" s="93">
        <v>10169</v>
      </c>
      <c r="H65" s="94">
        <v>10169</v>
      </c>
      <c r="I65" s="91">
        <v>10169</v>
      </c>
      <c r="J65" s="92">
        <v>10169</v>
      </c>
      <c r="K65" s="93">
        <v>10169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111</v>
      </c>
      <c r="B71" s="1">
        <f>+B83</f>
        <v>0</v>
      </c>
      <c r="C71" s="1">
        <f aca="true" t="shared" si="9" ref="C71:K71">+C83</f>
        <v>0</v>
      </c>
      <c r="D71" s="1">
        <f t="shared" si="9"/>
        <v>12563</v>
      </c>
      <c r="E71" s="1">
        <f t="shared" si="9"/>
        <v>4911</v>
      </c>
      <c r="F71" s="1">
        <f t="shared" si="9"/>
        <v>0</v>
      </c>
      <c r="G71" s="1">
        <f t="shared" si="9"/>
        <v>0</v>
      </c>
      <c r="H71" s="1">
        <f t="shared" si="9"/>
        <v>4938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112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113</v>
      </c>
      <c r="B73" s="1">
        <f>+B74</f>
        <v>216825629.99999997</v>
      </c>
      <c r="C73" s="1">
        <f aca="true" t="shared" si="11" ref="C73:K73">+(C78+C80+C81+C82)-(B78+B80+B81+B82)</f>
        <v>0</v>
      </c>
      <c r="D73" s="1">
        <f t="shared" si="11"/>
        <v>650856348</v>
      </c>
      <c r="E73" s="1">
        <f t="shared" si="11"/>
        <v>758916</v>
      </c>
      <c r="F73" s="1">
        <f>+(F78+F80+F81+F82)-(D78+D80+D81+D82)</f>
        <v>14259214</v>
      </c>
      <c r="G73" s="1">
        <f>+(G78+G80+G81+G82)-(D78+D80+D81+D82)</f>
        <v>14259214</v>
      </c>
      <c r="H73" s="1">
        <f>+(H78+H80+H81+H82)-(D78+D80+D81+D82)</f>
        <v>-434227117</v>
      </c>
      <c r="I73" s="1">
        <f>+(I78+I80+I81+I82)-(E78+E80+E81+E82)</f>
        <v>69933561</v>
      </c>
      <c r="J73" s="1">
        <f t="shared" si="11"/>
        <v>47018250</v>
      </c>
      <c r="K73" s="1">
        <f t="shared" si="11"/>
        <v>26908808</v>
      </c>
    </row>
    <row r="74" spans="1:11" ht="12.75" hidden="1">
      <c r="A74" s="1" t="s">
        <v>114</v>
      </c>
      <c r="B74" s="1">
        <f>+TREND(C74:E74)</f>
        <v>216825629.99999997</v>
      </c>
      <c r="C74" s="1">
        <f>+C73</f>
        <v>0</v>
      </c>
      <c r="D74" s="1">
        <f aca="true" t="shared" si="12" ref="D74:K74">+D73</f>
        <v>650856348</v>
      </c>
      <c r="E74" s="1">
        <f t="shared" si="12"/>
        <v>758916</v>
      </c>
      <c r="F74" s="1">
        <f t="shared" si="12"/>
        <v>14259214</v>
      </c>
      <c r="G74" s="1">
        <f t="shared" si="12"/>
        <v>14259214</v>
      </c>
      <c r="H74" s="1">
        <f t="shared" si="12"/>
        <v>-434227117</v>
      </c>
      <c r="I74" s="1">
        <f t="shared" si="12"/>
        <v>69933561</v>
      </c>
      <c r="J74" s="1">
        <f t="shared" si="12"/>
        <v>47018250</v>
      </c>
      <c r="K74" s="1">
        <f t="shared" si="12"/>
        <v>26908808</v>
      </c>
    </row>
    <row r="75" spans="1:11" ht="12.75" hidden="1">
      <c r="A75" s="1" t="s">
        <v>115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448271753</v>
      </c>
      <c r="E75" s="1">
        <f t="shared" si="13"/>
        <v>522022766</v>
      </c>
      <c r="F75" s="1">
        <f t="shared" si="13"/>
        <v>519609620</v>
      </c>
      <c r="G75" s="1">
        <f t="shared" si="13"/>
        <v>519609620</v>
      </c>
      <c r="H75" s="1">
        <f t="shared" si="13"/>
        <v>456595097</v>
      </c>
      <c r="I75" s="1">
        <f t="shared" si="13"/>
        <v>571912376</v>
      </c>
      <c r="J75" s="1">
        <f t="shared" si="13"/>
        <v>577389741</v>
      </c>
      <c r="K75" s="1">
        <f t="shared" si="13"/>
        <v>625173477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469207100</v>
      </c>
      <c r="E78" s="3">
        <v>534509313</v>
      </c>
      <c r="F78" s="3">
        <v>522759611</v>
      </c>
      <c r="G78" s="3">
        <v>522759611</v>
      </c>
      <c r="H78" s="3">
        <v>0</v>
      </c>
      <c r="I78" s="3">
        <v>584950399</v>
      </c>
      <c r="J78" s="3">
        <v>619540370</v>
      </c>
      <c r="K78" s="3">
        <v>659666852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8904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108414932</v>
      </c>
      <c r="E80" s="3">
        <v>54551756</v>
      </c>
      <c r="F80" s="3">
        <v>54551756</v>
      </c>
      <c r="G80" s="3">
        <v>54551756</v>
      </c>
      <c r="H80" s="3">
        <v>141342336</v>
      </c>
      <c r="I80" s="3">
        <v>76611000</v>
      </c>
      <c r="J80" s="3">
        <v>76538650</v>
      </c>
      <c r="K80" s="3">
        <v>56228351</v>
      </c>
    </row>
    <row r="81" spans="1:11" ht="12.75" hidden="1">
      <c r="A81" s="2" t="s">
        <v>67</v>
      </c>
      <c r="B81" s="3">
        <v>0</v>
      </c>
      <c r="C81" s="3">
        <v>0</v>
      </c>
      <c r="D81" s="3">
        <v>71620309</v>
      </c>
      <c r="E81" s="3">
        <v>57065736</v>
      </c>
      <c r="F81" s="3">
        <v>83315736</v>
      </c>
      <c r="G81" s="3">
        <v>83315736</v>
      </c>
      <c r="H81" s="3">
        <v>73647491</v>
      </c>
      <c r="I81" s="3">
        <v>59987426</v>
      </c>
      <c r="J81" s="3">
        <v>72488055</v>
      </c>
      <c r="K81" s="3">
        <v>79580680</v>
      </c>
    </row>
    <row r="82" spans="1:11" ht="12.75" hidden="1">
      <c r="A82" s="2" t="s">
        <v>68</v>
      </c>
      <c r="B82" s="3">
        <v>0</v>
      </c>
      <c r="C82" s="3">
        <v>0</v>
      </c>
      <c r="D82" s="3">
        <v>1614007</v>
      </c>
      <c r="E82" s="3">
        <v>5488459</v>
      </c>
      <c r="F82" s="3">
        <v>4488459</v>
      </c>
      <c r="G82" s="3">
        <v>4488459</v>
      </c>
      <c r="H82" s="3">
        <v>1639404</v>
      </c>
      <c r="I82" s="3">
        <v>0</v>
      </c>
      <c r="J82" s="3">
        <v>0</v>
      </c>
      <c r="K82" s="3">
        <v>0</v>
      </c>
    </row>
    <row r="83" spans="1:11" ht="12.75" hidden="1">
      <c r="A83" s="2" t="s">
        <v>69</v>
      </c>
      <c r="B83" s="3">
        <v>0</v>
      </c>
      <c r="C83" s="3">
        <v>0</v>
      </c>
      <c r="D83" s="3">
        <v>12563</v>
      </c>
      <c r="E83" s="3">
        <v>4911</v>
      </c>
      <c r="F83" s="3">
        <v>0</v>
      </c>
      <c r="G83" s="3">
        <v>0</v>
      </c>
      <c r="H83" s="3">
        <v>4938</v>
      </c>
      <c r="I83" s="3">
        <v>0</v>
      </c>
      <c r="J83" s="3">
        <v>0</v>
      </c>
      <c r="K83" s="3">
        <v>0</v>
      </c>
    </row>
    <row r="84" spans="1:11" ht="12.75" hidden="1">
      <c r="A84" s="2" t="s">
        <v>70</v>
      </c>
      <c r="B84" s="3">
        <v>0</v>
      </c>
      <c r="C84" s="3">
        <v>0</v>
      </c>
      <c r="D84" s="3">
        <v>448271753</v>
      </c>
      <c r="E84" s="3">
        <v>522022766</v>
      </c>
      <c r="F84" s="3">
        <v>519609620</v>
      </c>
      <c r="G84" s="3">
        <v>519609620</v>
      </c>
      <c r="H84" s="3">
        <v>456586193</v>
      </c>
      <c r="I84" s="3">
        <v>571912376</v>
      </c>
      <c r="J84" s="3">
        <v>577389741</v>
      </c>
      <c r="K84" s="3">
        <v>625173477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5500000</v>
      </c>
      <c r="F85" s="3">
        <v>0</v>
      </c>
      <c r="G85" s="3">
        <v>0</v>
      </c>
      <c r="H85" s="3">
        <v>5500000</v>
      </c>
      <c r="I85" s="3">
        <v>6000000</v>
      </c>
      <c r="J85" s="3">
        <v>6000000</v>
      </c>
      <c r="K85" s="3">
        <v>6000000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43536978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305804</v>
      </c>
      <c r="C7" s="6">
        <v>532966</v>
      </c>
      <c r="D7" s="23">
        <v>725580</v>
      </c>
      <c r="E7" s="24">
        <v>750000</v>
      </c>
      <c r="F7" s="6">
        <v>750000</v>
      </c>
      <c r="G7" s="25">
        <v>750000</v>
      </c>
      <c r="H7" s="26">
        <v>0</v>
      </c>
      <c r="I7" s="24">
        <v>800000</v>
      </c>
      <c r="J7" s="6">
        <v>850000</v>
      </c>
      <c r="K7" s="25">
        <v>875000</v>
      </c>
    </row>
    <row r="8" spans="1:11" ht="13.5">
      <c r="A8" s="22" t="s">
        <v>20</v>
      </c>
      <c r="B8" s="6">
        <v>52648053</v>
      </c>
      <c r="C8" s="6">
        <v>56598816</v>
      </c>
      <c r="D8" s="23">
        <v>57621270</v>
      </c>
      <c r="E8" s="24">
        <v>61530000</v>
      </c>
      <c r="F8" s="6">
        <v>59330000</v>
      </c>
      <c r="G8" s="25">
        <v>59330000</v>
      </c>
      <c r="H8" s="26">
        <v>0</v>
      </c>
      <c r="I8" s="24">
        <v>73048000</v>
      </c>
      <c r="J8" s="6">
        <v>74315000</v>
      </c>
      <c r="K8" s="25">
        <v>77321000</v>
      </c>
    </row>
    <row r="9" spans="1:11" ht="13.5">
      <c r="A9" s="22" t="s">
        <v>21</v>
      </c>
      <c r="B9" s="6">
        <v>1492305</v>
      </c>
      <c r="C9" s="6">
        <v>1963169</v>
      </c>
      <c r="D9" s="23">
        <v>1771246</v>
      </c>
      <c r="E9" s="24">
        <v>3535000</v>
      </c>
      <c r="F9" s="6">
        <v>2227000</v>
      </c>
      <c r="G9" s="25">
        <v>2227000</v>
      </c>
      <c r="H9" s="26">
        <v>0</v>
      </c>
      <c r="I9" s="24">
        <v>760000</v>
      </c>
      <c r="J9" s="6">
        <v>110000</v>
      </c>
      <c r="K9" s="25">
        <v>110000</v>
      </c>
    </row>
    <row r="10" spans="1:11" ht="25.5">
      <c r="A10" s="27" t="s">
        <v>104</v>
      </c>
      <c r="B10" s="28">
        <f>SUM(B5:B9)</f>
        <v>54446162</v>
      </c>
      <c r="C10" s="29">
        <f aca="true" t="shared" si="0" ref="C10:K10">SUM(C5:C9)</f>
        <v>59094951</v>
      </c>
      <c r="D10" s="30">
        <f t="shared" si="0"/>
        <v>60118096</v>
      </c>
      <c r="E10" s="28">
        <f t="shared" si="0"/>
        <v>65815000</v>
      </c>
      <c r="F10" s="29">
        <f t="shared" si="0"/>
        <v>62307000</v>
      </c>
      <c r="G10" s="31">
        <f t="shared" si="0"/>
        <v>62307000</v>
      </c>
      <c r="H10" s="32">
        <f t="shared" si="0"/>
        <v>0</v>
      </c>
      <c r="I10" s="28">
        <f t="shared" si="0"/>
        <v>74608000</v>
      </c>
      <c r="J10" s="29">
        <f t="shared" si="0"/>
        <v>75275000</v>
      </c>
      <c r="K10" s="31">
        <f t="shared" si="0"/>
        <v>78306000</v>
      </c>
    </row>
    <row r="11" spans="1:11" ht="13.5">
      <c r="A11" s="22" t="s">
        <v>22</v>
      </c>
      <c r="B11" s="6">
        <v>39825726</v>
      </c>
      <c r="C11" s="6">
        <v>44230021</v>
      </c>
      <c r="D11" s="23">
        <v>48248117</v>
      </c>
      <c r="E11" s="24">
        <v>43866714</v>
      </c>
      <c r="F11" s="6">
        <v>48483522</v>
      </c>
      <c r="G11" s="25">
        <v>48483522</v>
      </c>
      <c r="H11" s="26">
        <v>0</v>
      </c>
      <c r="I11" s="24">
        <v>50697682</v>
      </c>
      <c r="J11" s="6">
        <v>53238773</v>
      </c>
      <c r="K11" s="25">
        <v>56294609</v>
      </c>
    </row>
    <row r="12" spans="1:11" ht="13.5">
      <c r="A12" s="22" t="s">
        <v>23</v>
      </c>
      <c r="B12" s="6">
        <v>3190198</v>
      </c>
      <c r="C12" s="6">
        <v>3289960</v>
      </c>
      <c r="D12" s="23">
        <v>3228951</v>
      </c>
      <c r="E12" s="24">
        <v>3838584</v>
      </c>
      <c r="F12" s="6">
        <v>3809986</v>
      </c>
      <c r="G12" s="25">
        <v>3809986</v>
      </c>
      <c r="H12" s="26">
        <v>0</v>
      </c>
      <c r="I12" s="24">
        <v>4124145</v>
      </c>
      <c r="J12" s="6">
        <v>4362053</v>
      </c>
      <c r="K12" s="25">
        <v>4667397</v>
      </c>
    </row>
    <row r="13" spans="1:11" ht="13.5">
      <c r="A13" s="22" t="s">
        <v>105</v>
      </c>
      <c r="B13" s="6">
        <v>963565</v>
      </c>
      <c r="C13" s="6">
        <v>709123</v>
      </c>
      <c r="D13" s="23">
        <v>588771</v>
      </c>
      <c r="E13" s="24">
        <v>582825</v>
      </c>
      <c r="F13" s="6">
        <v>582825</v>
      </c>
      <c r="G13" s="25">
        <v>582825</v>
      </c>
      <c r="H13" s="26">
        <v>0</v>
      </c>
      <c r="I13" s="24">
        <v>506530</v>
      </c>
      <c r="J13" s="6">
        <v>506530</v>
      </c>
      <c r="K13" s="25">
        <v>506530</v>
      </c>
    </row>
    <row r="14" spans="1:11" ht="13.5">
      <c r="A14" s="22" t="s">
        <v>24</v>
      </c>
      <c r="B14" s="6">
        <v>120317</v>
      </c>
      <c r="C14" s="6">
        <v>34959</v>
      </c>
      <c r="D14" s="23">
        <v>5163</v>
      </c>
      <c r="E14" s="24">
        <v>5000</v>
      </c>
      <c r="F14" s="6">
        <v>5000</v>
      </c>
      <c r="G14" s="25">
        <v>5000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562942</v>
      </c>
      <c r="C15" s="6">
        <v>0</v>
      </c>
      <c r="D15" s="23">
        <v>0</v>
      </c>
      <c r="E15" s="24">
        <v>1537000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4138902</v>
      </c>
      <c r="C16" s="6">
        <v>0</v>
      </c>
      <c r="D16" s="23">
        <v>0</v>
      </c>
      <c r="E16" s="24">
        <v>4505421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10328287</v>
      </c>
      <c r="C17" s="6">
        <v>14741123</v>
      </c>
      <c r="D17" s="23">
        <v>15308356</v>
      </c>
      <c r="E17" s="24">
        <v>9904793</v>
      </c>
      <c r="F17" s="6">
        <v>16663571</v>
      </c>
      <c r="G17" s="25">
        <v>16663571</v>
      </c>
      <c r="H17" s="26">
        <v>0</v>
      </c>
      <c r="I17" s="24">
        <v>14998338</v>
      </c>
      <c r="J17" s="6">
        <v>15676382</v>
      </c>
      <c r="K17" s="25">
        <v>16031346</v>
      </c>
    </row>
    <row r="18" spans="1:11" ht="13.5">
      <c r="A18" s="34" t="s">
        <v>28</v>
      </c>
      <c r="B18" s="35">
        <f>SUM(B11:B17)</f>
        <v>59129937</v>
      </c>
      <c r="C18" s="36">
        <f aca="true" t="shared" si="1" ref="C18:K18">SUM(C11:C17)</f>
        <v>63005186</v>
      </c>
      <c r="D18" s="37">
        <f t="shared" si="1"/>
        <v>67379358</v>
      </c>
      <c r="E18" s="35">
        <f t="shared" si="1"/>
        <v>64240337</v>
      </c>
      <c r="F18" s="36">
        <f t="shared" si="1"/>
        <v>69544904</v>
      </c>
      <c r="G18" s="38">
        <f t="shared" si="1"/>
        <v>69544904</v>
      </c>
      <c r="H18" s="39">
        <f t="shared" si="1"/>
        <v>0</v>
      </c>
      <c r="I18" s="35">
        <f t="shared" si="1"/>
        <v>70326695</v>
      </c>
      <c r="J18" s="36">
        <f t="shared" si="1"/>
        <v>73783738</v>
      </c>
      <c r="K18" s="38">
        <f t="shared" si="1"/>
        <v>77499882</v>
      </c>
    </row>
    <row r="19" spans="1:11" ht="13.5">
      <c r="A19" s="34" t="s">
        <v>29</v>
      </c>
      <c r="B19" s="40">
        <f>+B10-B18</f>
        <v>-4683775</v>
      </c>
      <c r="C19" s="41">
        <f aca="true" t="shared" si="2" ref="C19:K19">+C10-C18</f>
        <v>-3910235</v>
      </c>
      <c r="D19" s="42">
        <f t="shared" si="2"/>
        <v>-7261262</v>
      </c>
      <c r="E19" s="40">
        <f t="shared" si="2"/>
        <v>1574663</v>
      </c>
      <c r="F19" s="41">
        <f t="shared" si="2"/>
        <v>-7237904</v>
      </c>
      <c r="G19" s="43">
        <f t="shared" si="2"/>
        <v>-7237904</v>
      </c>
      <c r="H19" s="44">
        <f t="shared" si="2"/>
        <v>0</v>
      </c>
      <c r="I19" s="40">
        <f t="shared" si="2"/>
        <v>4281305</v>
      </c>
      <c r="J19" s="41">
        <f t="shared" si="2"/>
        <v>1491262</v>
      </c>
      <c r="K19" s="43">
        <f t="shared" si="2"/>
        <v>806118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-4683775</v>
      </c>
      <c r="C22" s="52">
        <f aca="true" t="shared" si="3" ref="C22:K22">SUM(C19:C21)</f>
        <v>-3910235</v>
      </c>
      <c r="D22" s="53">
        <f t="shared" si="3"/>
        <v>-7261262</v>
      </c>
      <c r="E22" s="51">
        <f t="shared" si="3"/>
        <v>1574663</v>
      </c>
      <c r="F22" s="52">
        <f t="shared" si="3"/>
        <v>-7237904</v>
      </c>
      <c r="G22" s="54">
        <f t="shared" si="3"/>
        <v>-7237904</v>
      </c>
      <c r="H22" s="55">
        <f t="shared" si="3"/>
        <v>0</v>
      </c>
      <c r="I22" s="51">
        <f t="shared" si="3"/>
        <v>4281305</v>
      </c>
      <c r="J22" s="52">
        <f t="shared" si="3"/>
        <v>1491262</v>
      </c>
      <c r="K22" s="54">
        <f t="shared" si="3"/>
        <v>806118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-4683775</v>
      </c>
      <c r="C24" s="41">
        <f aca="true" t="shared" si="4" ref="C24:K24">SUM(C22:C23)</f>
        <v>-3910235</v>
      </c>
      <c r="D24" s="42">
        <f t="shared" si="4"/>
        <v>-7261262</v>
      </c>
      <c r="E24" s="40">
        <f t="shared" si="4"/>
        <v>1574663</v>
      </c>
      <c r="F24" s="41">
        <f t="shared" si="4"/>
        <v>-7237904</v>
      </c>
      <c r="G24" s="43">
        <f t="shared" si="4"/>
        <v>-7237904</v>
      </c>
      <c r="H24" s="44">
        <f t="shared" si="4"/>
        <v>0</v>
      </c>
      <c r="I24" s="40">
        <f t="shared" si="4"/>
        <v>4281305</v>
      </c>
      <c r="J24" s="41">
        <f t="shared" si="4"/>
        <v>1491262</v>
      </c>
      <c r="K24" s="43">
        <f t="shared" si="4"/>
        <v>806118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780160</v>
      </c>
      <c r="C27" s="7">
        <v>468053</v>
      </c>
      <c r="D27" s="64">
        <v>1707369</v>
      </c>
      <c r="E27" s="65">
        <v>1530000</v>
      </c>
      <c r="F27" s="7">
        <v>740000</v>
      </c>
      <c r="G27" s="66">
        <v>740000</v>
      </c>
      <c r="H27" s="67">
        <v>78725</v>
      </c>
      <c r="I27" s="65">
        <v>2904600</v>
      </c>
      <c r="J27" s="7">
        <v>2000000</v>
      </c>
      <c r="K27" s="66">
        <v>1550000</v>
      </c>
    </row>
    <row r="28" spans="1:11" ht="13.5">
      <c r="A28" s="68" t="s">
        <v>30</v>
      </c>
      <c r="B28" s="6">
        <v>470370</v>
      </c>
      <c r="C28" s="6">
        <v>253629</v>
      </c>
      <c r="D28" s="23">
        <v>0</v>
      </c>
      <c r="E28" s="24">
        <v>995000</v>
      </c>
      <c r="F28" s="6">
        <v>340000</v>
      </c>
      <c r="G28" s="25">
        <v>340000</v>
      </c>
      <c r="H28" s="26">
        <v>0</v>
      </c>
      <c r="I28" s="24">
        <v>810000</v>
      </c>
      <c r="J28" s="6">
        <v>610000</v>
      </c>
      <c r="K28" s="25">
        <v>650000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309790</v>
      </c>
      <c r="C31" s="6">
        <v>214424</v>
      </c>
      <c r="D31" s="23">
        <v>1707369</v>
      </c>
      <c r="E31" s="24">
        <v>535000</v>
      </c>
      <c r="F31" s="6">
        <v>400000</v>
      </c>
      <c r="G31" s="25">
        <v>400000</v>
      </c>
      <c r="H31" s="26">
        <v>78725</v>
      </c>
      <c r="I31" s="24">
        <v>2094600</v>
      </c>
      <c r="J31" s="6">
        <v>1390000</v>
      </c>
      <c r="K31" s="25">
        <v>900000</v>
      </c>
    </row>
    <row r="32" spans="1:11" ht="13.5">
      <c r="A32" s="34" t="s">
        <v>36</v>
      </c>
      <c r="B32" s="7">
        <f>SUM(B28:B31)</f>
        <v>780160</v>
      </c>
      <c r="C32" s="7">
        <f aca="true" t="shared" si="5" ref="C32:K32">SUM(C28:C31)</f>
        <v>468053</v>
      </c>
      <c r="D32" s="64">
        <f t="shared" si="5"/>
        <v>1707369</v>
      </c>
      <c r="E32" s="65">
        <f t="shared" si="5"/>
        <v>1530000</v>
      </c>
      <c r="F32" s="7">
        <f t="shared" si="5"/>
        <v>740000</v>
      </c>
      <c r="G32" s="66">
        <f t="shared" si="5"/>
        <v>740000</v>
      </c>
      <c r="H32" s="67">
        <f t="shared" si="5"/>
        <v>78725</v>
      </c>
      <c r="I32" s="65">
        <f t="shared" si="5"/>
        <v>2904600</v>
      </c>
      <c r="J32" s="7">
        <f t="shared" si="5"/>
        <v>2000000</v>
      </c>
      <c r="K32" s="66">
        <f t="shared" si="5"/>
        <v>1550000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1573655</v>
      </c>
      <c r="C35" s="6">
        <v>4934402</v>
      </c>
      <c r="D35" s="23">
        <v>995528</v>
      </c>
      <c r="E35" s="24">
        <v>6802000</v>
      </c>
      <c r="F35" s="6">
        <v>995528</v>
      </c>
      <c r="G35" s="25">
        <v>995528</v>
      </c>
      <c r="H35" s="26">
        <v>1388558</v>
      </c>
      <c r="I35" s="24">
        <v>4170000</v>
      </c>
      <c r="J35" s="6">
        <v>5115000</v>
      </c>
      <c r="K35" s="25">
        <v>5610000</v>
      </c>
    </row>
    <row r="36" spans="1:11" ht="13.5">
      <c r="A36" s="22" t="s">
        <v>39</v>
      </c>
      <c r="B36" s="6">
        <v>24566112</v>
      </c>
      <c r="C36" s="6">
        <v>21018714</v>
      </c>
      <c r="D36" s="23">
        <v>21890721</v>
      </c>
      <c r="E36" s="24">
        <v>21973213</v>
      </c>
      <c r="F36" s="6">
        <v>21890721</v>
      </c>
      <c r="G36" s="25">
        <v>21890721</v>
      </c>
      <c r="H36" s="26">
        <v>21235779</v>
      </c>
      <c r="I36" s="24">
        <v>24213200</v>
      </c>
      <c r="J36" s="6">
        <v>24208200</v>
      </c>
      <c r="K36" s="25">
        <v>24203200</v>
      </c>
    </row>
    <row r="37" spans="1:11" ht="13.5">
      <c r="A37" s="22" t="s">
        <v>40</v>
      </c>
      <c r="B37" s="6">
        <v>13106997</v>
      </c>
      <c r="C37" s="6">
        <v>13824558</v>
      </c>
      <c r="D37" s="23">
        <v>16913721</v>
      </c>
      <c r="E37" s="24">
        <v>9000000</v>
      </c>
      <c r="F37" s="6">
        <v>16913721</v>
      </c>
      <c r="G37" s="25">
        <v>16913721</v>
      </c>
      <c r="H37" s="26">
        <v>20475902</v>
      </c>
      <c r="I37" s="24">
        <v>19100000</v>
      </c>
      <c r="J37" s="6">
        <v>8300000</v>
      </c>
      <c r="K37" s="25">
        <v>6500000</v>
      </c>
    </row>
    <row r="38" spans="1:11" ht="13.5">
      <c r="A38" s="22" t="s">
        <v>41</v>
      </c>
      <c r="B38" s="6">
        <v>26160550</v>
      </c>
      <c r="C38" s="6">
        <v>33486267</v>
      </c>
      <c r="D38" s="23">
        <v>34591498</v>
      </c>
      <c r="E38" s="24">
        <v>15000000</v>
      </c>
      <c r="F38" s="6">
        <v>34591498</v>
      </c>
      <c r="G38" s="25">
        <v>34591498</v>
      </c>
      <c r="H38" s="26">
        <v>34805970</v>
      </c>
      <c r="I38" s="24">
        <v>34591498</v>
      </c>
      <c r="J38" s="6">
        <v>30000000</v>
      </c>
      <c r="K38" s="25">
        <v>30000000</v>
      </c>
    </row>
    <row r="39" spans="1:11" ht="13.5">
      <c r="A39" s="22" t="s">
        <v>42</v>
      </c>
      <c r="B39" s="6">
        <v>-13127780</v>
      </c>
      <c r="C39" s="6">
        <v>-21357709</v>
      </c>
      <c r="D39" s="23">
        <v>-28618970</v>
      </c>
      <c r="E39" s="24">
        <v>4775213</v>
      </c>
      <c r="F39" s="6">
        <v>-28618970</v>
      </c>
      <c r="G39" s="25">
        <v>-28618970</v>
      </c>
      <c r="H39" s="26">
        <v>-32657535</v>
      </c>
      <c r="I39" s="24">
        <v>-25308297</v>
      </c>
      <c r="J39" s="6">
        <v>-8976800</v>
      </c>
      <c r="K39" s="25">
        <v>-6686800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-1528676</v>
      </c>
      <c r="C42" s="6">
        <v>583442</v>
      </c>
      <c r="D42" s="23">
        <v>-1771901</v>
      </c>
      <c r="E42" s="24">
        <v>1982489</v>
      </c>
      <c r="F42" s="6">
        <v>380758</v>
      </c>
      <c r="G42" s="25">
        <v>380758</v>
      </c>
      <c r="H42" s="26">
        <v>-60902</v>
      </c>
      <c r="I42" s="24">
        <v>4337817</v>
      </c>
      <c r="J42" s="6">
        <v>2657792</v>
      </c>
      <c r="K42" s="25">
        <v>2012648</v>
      </c>
    </row>
    <row r="43" spans="1:11" ht="13.5">
      <c r="A43" s="22" t="s">
        <v>45</v>
      </c>
      <c r="B43" s="6">
        <v>-779232</v>
      </c>
      <c r="C43" s="6">
        <v>3504417</v>
      </c>
      <c r="D43" s="23">
        <v>-1552774</v>
      </c>
      <c r="E43" s="24">
        <v>-1330000</v>
      </c>
      <c r="F43" s="6">
        <v>-608342</v>
      </c>
      <c r="G43" s="25">
        <v>-608342</v>
      </c>
      <c r="H43" s="26">
        <v>0</v>
      </c>
      <c r="I43" s="24">
        <v>-2404600</v>
      </c>
      <c r="J43" s="6">
        <v>-2000000</v>
      </c>
      <c r="K43" s="25">
        <v>-1550000</v>
      </c>
    </row>
    <row r="44" spans="1:11" ht="13.5">
      <c r="A44" s="22" t="s">
        <v>46</v>
      </c>
      <c r="B44" s="6">
        <v>-894449</v>
      </c>
      <c r="C44" s="6">
        <v>-477154</v>
      </c>
      <c r="D44" s="23">
        <v>-102157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104995</v>
      </c>
      <c r="C45" s="7">
        <v>3715700</v>
      </c>
      <c r="D45" s="64">
        <v>288868</v>
      </c>
      <c r="E45" s="65">
        <v>4368189</v>
      </c>
      <c r="F45" s="7">
        <v>61284</v>
      </c>
      <c r="G45" s="66">
        <v>61284</v>
      </c>
      <c r="H45" s="67">
        <v>227966</v>
      </c>
      <c r="I45" s="65">
        <v>2222086</v>
      </c>
      <c r="J45" s="7">
        <v>2879878</v>
      </c>
      <c r="K45" s="66">
        <v>3342526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104995</v>
      </c>
      <c r="C48" s="6">
        <v>3715700</v>
      </c>
      <c r="D48" s="23">
        <v>288868</v>
      </c>
      <c r="E48" s="24">
        <v>6350000</v>
      </c>
      <c r="F48" s="6">
        <v>288868</v>
      </c>
      <c r="G48" s="25">
        <v>288868</v>
      </c>
      <c r="H48" s="26">
        <v>645377</v>
      </c>
      <c r="I48" s="24">
        <v>3500000</v>
      </c>
      <c r="J48" s="6">
        <v>4500000</v>
      </c>
      <c r="K48" s="25">
        <v>5000000</v>
      </c>
    </row>
    <row r="49" spans="1:11" ht="13.5">
      <c r="A49" s="22" t="s">
        <v>50</v>
      </c>
      <c r="B49" s="6">
        <f>+B75</f>
        <v>10340044.001010517</v>
      </c>
      <c r="C49" s="6">
        <f aca="true" t="shared" si="6" ref="C49:K49">+C75</f>
        <v>9767830.492172102</v>
      </c>
      <c r="D49" s="23">
        <f t="shared" si="6"/>
        <v>13617676.322074968</v>
      </c>
      <c r="E49" s="24">
        <f t="shared" si="6"/>
        <v>6147496.251874063</v>
      </c>
      <c r="F49" s="6">
        <f t="shared" si="6"/>
        <v>13759696.910760665</v>
      </c>
      <c r="G49" s="25">
        <f t="shared" si="6"/>
        <v>13759696.910760665</v>
      </c>
      <c r="H49" s="26">
        <f t="shared" si="6"/>
        <v>17820054</v>
      </c>
      <c r="I49" s="24">
        <f t="shared" si="6"/>
        <v>13850018.461538462</v>
      </c>
      <c r="J49" s="6">
        <f t="shared" si="6"/>
        <v>3505000</v>
      </c>
      <c r="K49" s="25">
        <f t="shared" si="6"/>
        <v>1960000</v>
      </c>
    </row>
    <row r="50" spans="1:11" ht="13.5">
      <c r="A50" s="34" t="s">
        <v>51</v>
      </c>
      <c r="B50" s="7">
        <f>+B48-B49</f>
        <v>-10235049.001010517</v>
      </c>
      <c r="C50" s="7">
        <f aca="true" t="shared" si="7" ref="C50:K50">+C48-C49</f>
        <v>-6052130.4921721015</v>
      </c>
      <c r="D50" s="64">
        <f t="shared" si="7"/>
        <v>-13328808.322074968</v>
      </c>
      <c r="E50" s="65">
        <f t="shared" si="7"/>
        <v>202503.74812593684</v>
      </c>
      <c r="F50" s="7">
        <f t="shared" si="7"/>
        <v>-13470828.910760665</v>
      </c>
      <c r="G50" s="66">
        <f t="shared" si="7"/>
        <v>-13470828.910760665</v>
      </c>
      <c r="H50" s="67">
        <f t="shared" si="7"/>
        <v>-17174677</v>
      </c>
      <c r="I50" s="65">
        <f t="shared" si="7"/>
        <v>-10350018.461538462</v>
      </c>
      <c r="J50" s="7">
        <f t="shared" si="7"/>
        <v>995000</v>
      </c>
      <c r="K50" s="66">
        <f t="shared" si="7"/>
        <v>3040000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24068170</v>
      </c>
      <c r="C53" s="6">
        <v>20718884</v>
      </c>
      <c r="D53" s="23">
        <v>21791479</v>
      </c>
      <c r="E53" s="24">
        <v>21828213</v>
      </c>
      <c r="F53" s="6">
        <v>21791479</v>
      </c>
      <c r="G53" s="25">
        <v>21791479</v>
      </c>
      <c r="H53" s="26">
        <v>21204286</v>
      </c>
      <c r="I53" s="24">
        <v>24114200</v>
      </c>
      <c r="J53" s="6">
        <v>24114200</v>
      </c>
      <c r="K53" s="25">
        <v>24114200</v>
      </c>
    </row>
    <row r="54" spans="1:11" ht="13.5">
      <c r="A54" s="22" t="s">
        <v>105</v>
      </c>
      <c r="B54" s="6">
        <v>963565</v>
      </c>
      <c r="C54" s="6">
        <v>709123</v>
      </c>
      <c r="D54" s="23">
        <v>588771</v>
      </c>
      <c r="E54" s="24">
        <v>582825</v>
      </c>
      <c r="F54" s="6">
        <v>582825</v>
      </c>
      <c r="G54" s="25">
        <v>582825</v>
      </c>
      <c r="H54" s="26">
        <v>0</v>
      </c>
      <c r="I54" s="24">
        <v>506530</v>
      </c>
      <c r="J54" s="6">
        <v>506530</v>
      </c>
      <c r="K54" s="25">
        <v>506530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562942</v>
      </c>
      <c r="C56" s="6">
        <v>0</v>
      </c>
      <c r="D56" s="23">
        <v>0</v>
      </c>
      <c r="E56" s="24">
        <v>1537000</v>
      </c>
      <c r="F56" s="6">
        <v>1537000</v>
      </c>
      <c r="G56" s="25">
        <v>1537000</v>
      </c>
      <c r="H56" s="26">
        <v>0</v>
      </c>
      <c r="I56" s="24">
        <v>3706352</v>
      </c>
      <c r="J56" s="6">
        <v>2792600</v>
      </c>
      <c r="K56" s="25">
        <v>2860450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0.21270651776949082</v>
      </c>
      <c r="C70" s="5">
        <f aca="true" t="shared" si="8" ref="C70:K70">IF(ISERROR(C71/C72),0,(C71/C72))</f>
        <v>1.1247634282526164</v>
      </c>
      <c r="D70" s="5">
        <f t="shared" si="8"/>
        <v>1.1875837687142272</v>
      </c>
      <c r="E70" s="5">
        <f t="shared" si="8"/>
        <v>0.9955022488755623</v>
      </c>
      <c r="F70" s="5">
        <f t="shared" si="8"/>
        <v>0.8854261338123035</v>
      </c>
      <c r="G70" s="5">
        <f t="shared" si="8"/>
        <v>0.8854261338123035</v>
      </c>
      <c r="H70" s="5">
        <f t="shared" si="8"/>
        <v>0</v>
      </c>
      <c r="I70" s="5">
        <f t="shared" si="8"/>
        <v>0.9999692307692307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111</v>
      </c>
      <c r="B71" s="1">
        <f>+B83</f>
        <v>317423</v>
      </c>
      <c r="C71" s="1">
        <f aca="true" t="shared" si="9" ref="C71:K71">+C83</f>
        <v>1290233</v>
      </c>
      <c r="D71" s="1">
        <f t="shared" si="9"/>
        <v>2103503</v>
      </c>
      <c r="E71" s="1">
        <f t="shared" si="9"/>
        <v>3320000</v>
      </c>
      <c r="F71" s="1">
        <f t="shared" si="9"/>
        <v>1971844</v>
      </c>
      <c r="G71" s="1">
        <f t="shared" si="9"/>
        <v>1971844</v>
      </c>
      <c r="H71" s="1">
        <f t="shared" si="9"/>
        <v>1887123</v>
      </c>
      <c r="I71" s="1">
        <f t="shared" si="9"/>
        <v>259992</v>
      </c>
      <c r="J71" s="1">
        <f t="shared" si="9"/>
        <v>110000</v>
      </c>
      <c r="K71" s="1">
        <f t="shared" si="9"/>
        <v>110000</v>
      </c>
    </row>
    <row r="72" spans="1:11" ht="12.75" hidden="1">
      <c r="A72" s="1" t="s">
        <v>112</v>
      </c>
      <c r="B72" s="1">
        <f>+B77</f>
        <v>1492305</v>
      </c>
      <c r="C72" s="1">
        <f aca="true" t="shared" si="10" ref="C72:K72">+C77</f>
        <v>1147115</v>
      </c>
      <c r="D72" s="1">
        <f t="shared" si="10"/>
        <v>1771246</v>
      </c>
      <c r="E72" s="1">
        <f t="shared" si="10"/>
        <v>3335000</v>
      </c>
      <c r="F72" s="1">
        <f t="shared" si="10"/>
        <v>2227000</v>
      </c>
      <c r="G72" s="1">
        <f t="shared" si="10"/>
        <v>2227000</v>
      </c>
      <c r="H72" s="1">
        <f t="shared" si="10"/>
        <v>0</v>
      </c>
      <c r="I72" s="1">
        <f t="shared" si="10"/>
        <v>260000</v>
      </c>
      <c r="J72" s="1">
        <f t="shared" si="10"/>
        <v>110000</v>
      </c>
      <c r="K72" s="1">
        <f t="shared" si="10"/>
        <v>110000</v>
      </c>
    </row>
    <row r="73" spans="1:11" ht="12.75" hidden="1">
      <c r="A73" s="1" t="s">
        <v>113</v>
      </c>
      <c r="B73" s="1">
        <f>+B74</f>
        <v>-542268.6666666667</v>
      </c>
      <c r="C73" s="1">
        <f aca="true" t="shared" si="11" ref="C73:K73">+(C78+C80+C81+C82)-(B78+B80+B81+B82)</f>
        <v>-418748</v>
      </c>
      <c r="D73" s="1">
        <f t="shared" si="11"/>
        <v>-676746</v>
      </c>
      <c r="E73" s="1">
        <f t="shared" si="11"/>
        <v>-193620</v>
      </c>
      <c r="F73" s="1">
        <f>+(F78+F80+F81+F82)-(D78+D80+D81+D82)</f>
        <v>15282</v>
      </c>
      <c r="G73" s="1">
        <f>+(G78+G80+G81+G82)-(D78+D80+D81+D82)</f>
        <v>15282</v>
      </c>
      <c r="H73" s="1">
        <f>+(H78+H80+H81+H82)-(D78+D80+D81+D82)</f>
        <v>-15944</v>
      </c>
      <c r="I73" s="1">
        <f>+(I78+I80+I81+I82)-(E78+E80+E81+E82)</f>
        <v>173000</v>
      </c>
      <c r="J73" s="1">
        <f t="shared" si="11"/>
        <v>-60000</v>
      </c>
      <c r="K73" s="1">
        <f t="shared" si="11"/>
        <v>-10000</v>
      </c>
    </row>
    <row r="74" spans="1:11" ht="12.75" hidden="1">
      <c r="A74" s="1" t="s">
        <v>114</v>
      </c>
      <c r="B74" s="1">
        <f>+TREND(C74:E74)</f>
        <v>-542268.6666666667</v>
      </c>
      <c r="C74" s="1">
        <f>+C73</f>
        <v>-418748</v>
      </c>
      <c r="D74" s="1">
        <f aca="true" t="shared" si="12" ref="D74:K74">+D73</f>
        <v>-676746</v>
      </c>
      <c r="E74" s="1">
        <f t="shared" si="12"/>
        <v>-193620</v>
      </c>
      <c r="F74" s="1">
        <f t="shared" si="12"/>
        <v>15282</v>
      </c>
      <c r="G74" s="1">
        <f t="shared" si="12"/>
        <v>15282</v>
      </c>
      <c r="H74" s="1">
        <f t="shared" si="12"/>
        <v>-15944</v>
      </c>
      <c r="I74" s="1">
        <f t="shared" si="12"/>
        <v>173000</v>
      </c>
      <c r="J74" s="1">
        <f t="shared" si="12"/>
        <v>-60000</v>
      </c>
      <c r="K74" s="1">
        <f t="shared" si="12"/>
        <v>-10000</v>
      </c>
    </row>
    <row r="75" spans="1:11" ht="12.75" hidden="1">
      <c r="A75" s="1" t="s">
        <v>115</v>
      </c>
      <c r="B75" s="1">
        <f>+B84-(((B80+B81+B78)*B70)-B79)</f>
        <v>10340044.001010517</v>
      </c>
      <c r="C75" s="1">
        <f aca="true" t="shared" si="13" ref="C75:K75">+C84-(((C80+C81+C78)*C70)-C79)</f>
        <v>9767830.492172102</v>
      </c>
      <c r="D75" s="1">
        <f t="shared" si="13"/>
        <v>13617676.322074968</v>
      </c>
      <c r="E75" s="1">
        <f t="shared" si="13"/>
        <v>6147496.251874063</v>
      </c>
      <c r="F75" s="1">
        <f t="shared" si="13"/>
        <v>13759696.910760665</v>
      </c>
      <c r="G75" s="1">
        <f t="shared" si="13"/>
        <v>13759696.910760665</v>
      </c>
      <c r="H75" s="1">
        <f t="shared" si="13"/>
        <v>17820054</v>
      </c>
      <c r="I75" s="1">
        <f t="shared" si="13"/>
        <v>13850018.461538462</v>
      </c>
      <c r="J75" s="1">
        <f t="shared" si="13"/>
        <v>3505000</v>
      </c>
      <c r="K75" s="1">
        <f t="shared" si="13"/>
        <v>1960000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1492305</v>
      </c>
      <c r="C77" s="3">
        <v>1147115</v>
      </c>
      <c r="D77" s="3">
        <v>1771246</v>
      </c>
      <c r="E77" s="3">
        <v>3335000</v>
      </c>
      <c r="F77" s="3">
        <v>2227000</v>
      </c>
      <c r="G77" s="3">
        <v>2227000</v>
      </c>
      <c r="H77" s="3">
        <v>0</v>
      </c>
      <c r="I77" s="3">
        <v>260000</v>
      </c>
      <c r="J77" s="3">
        <v>110000</v>
      </c>
      <c r="K77" s="3">
        <v>110000</v>
      </c>
    </row>
    <row r="78" spans="1:11" ht="12.75" hidden="1">
      <c r="A78" s="2" t="s">
        <v>65</v>
      </c>
      <c r="B78" s="3">
        <v>417454</v>
      </c>
      <c r="C78" s="3">
        <v>248664</v>
      </c>
      <c r="D78" s="3">
        <v>83960</v>
      </c>
      <c r="E78" s="3">
        <v>145000</v>
      </c>
      <c r="F78" s="3">
        <v>99242</v>
      </c>
      <c r="G78" s="3">
        <v>99242</v>
      </c>
      <c r="H78" s="3">
        <v>31495</v>
      </c>
      <c r="I78" s="3">
        <v>100000</v>
      </c>
      <c r="J78" s="3">
        <v>95000</v>
      </c>
      <c r="K78" s="3">
        <v>90000</v>
      </c>
    </row>
    <row r="79" spans="1:11" ht="12.75" hidden="1">
      <c r="A79" s="2" t="s">
        <v>66</v>
      </c>
      <c r="B79" s="3">
        <v>10726757</v>
      </c>
      <c r="C79" s="3">
        <v>11229780</v>
      </c>
      <c r="D79" s="3">
        <v>14350311</v>
      </c>
      <c r="E79" s="3">
        <v>9000000</v>
      </c>
      <c r="F79" s="3">
        <v>14319458</v>
      </c>
      <c r="G79" s="3">
        <v>14319458</v>
      </c>
      <c r="H79" s="3">
        <v>17820054</v>
      </c>
      <c r="I79" s="3">
        <v>16600000</v>
      </c>
      <c r="J79" s="3">
        <v>6300000</v>
      </c>
      <c r="K79" s="3">
        <v>4750000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1400605</v>
      </c>
      <c r="C81" s="3">
        <v>1051120</v>
      </c>
      <c r="D81" s="3">
        <v>532952</v>
      </c>
      <c r="E81" s="3">
        <v>410000</v>
      </c>
      <c r="F81" s="3">
        <v>532952</v>
      </c>
      <c r="G81" s="3">
        <v>532952</v>
      </c>
      <c r="H81" s="3">
        <v>652195</v>
      </c>
      <c r="I81" s="3">
        <v>500000</v>
      </c>
      <c r="J81" s="3">
        <v>450000</v>
      </c>
      <c r="K81" s="3">
        <v>450000</v>
      </c>
    </row>
    <row r="82" spans="1:11" ht="12.75" hidden="1">
      <c r="A82" s="2" t="s">
        <v>69</v>
      </c>
      <c r="B82" s="3">
        <v>68055</v>
      </c>
      <c r="C82" s="3">
        <v>167582</v>
      </c>
      <c r="D82" s="3">
        <v>173708</v>
      </c>
      <c r="E82" s="3">
        <v>42000</v>
      </c>
      <c r="F82" s="3">
        <v>173708</v>
      </c>
      <c r="G82" s="3">
        <v>173708</v>
      </c>
      <c r="H82" s="3">
        <v>90986</v>
      </c>
      <c r="I82" s="3">
        <v>170000</v>
      </c>
      <c r="J82" s="3">
        <v>165000</v>
      </c>
      <c r="K82" s="3">
        <v>160000</v>
      </c>
    </row>
    <row r="83" spans="1:11" ht="12.75" hidden="1">
      <c r="A83" s="2" t="s">
        <v>70</v>
      </c>
      <c r="B83" s="3">
        <v>317423</v>
      </c>
      <c r="C83" s="3">
        <v>1290233</v>
      </c>
      <c r="D83" s="3">
        <v>2103503</v>
      </c>
      <c r="E83" s="3">
        <v>3320000</v>
      </c>
      <c r="F83" s="3">
        <v>1971844</v>
      </c>
      <c r="G83" s="3">
        <v>1971844</v>
      </c>
      <c r="H83" s="3">
        <v>1887123</v>
      </c>
      <c r="I83" s="3">
        <v>259992</v>
      </c>
      <c r="J83" s="3">
        <v>110000</v>
      </c>
      <c r="K83" s="3">
        <v>110000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-2300000</v>
      </c>
      <c r="F84" s="3">
        <v>0</v>
      </c>
      <c r="G84" s="3">
        <v>0</v>
      </c>
      <c r="H84" s="3">
        <v>0</v>
      </c>
      <c r="I84" s="3">
        <v>-2150000</v>
      </c>
      <c r="J84" s="3">
        <v>-2250000</v>
      </c>
      <c r="K84" s="3">
        <v>-2250000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398920589</v>
      </c>
      <c r="C5" s="6">
        <v>484397277</v>
      </c>
      <c r="D5" s="23">
        <v>468496818</v>
      </c>
      <c r="E5" s="24">
        <v>511595364</v>
      </c>
      <c r="F5" s="6">
        <v>511595364</v>
      </c>
      <c r="G5" s="25">
        <v>511595364</v>
      </c>
      <c r="H5" s="26">
        <v>504475221</v>
      </c>
      <c r="I5" s="24">
        <v>541312085</v>
      </c>
      <c r="J5" s="6">
        <v>594269890</v>
      </c>
      <c r="K5" s="25">
        <v>647558189</v>
      </c>
    </row>
    <row r="6" spans="1:11" ht="13.5">
      <c r="A6" s="22" t="s">
        <v>18</v>
      </c>
      <c r="B6" s="6">
        <v>888147878</v>
      </c>
      <c r="C6" s="6">
        <v>909207081</v>
      </c>
      <c r="D6" s="23">
        <v>963044890</v>
      </c>
      <c r="E6" s="24">
        <v>1078943431</v>
      </c>
      <c r="F6" s="6">
        <v>1030043430</v>
      </c>
      <c r="G6" s="25">
        <v>1030043430</v>
      </c>
      <c r="H6" s="26">
        <v>940348076</v>
      </c>
      <c r="I6" s="24">
        <v>1107508354</v>
      </c>
      <c r="J6" s="6">
        <v>1187153381</v>
      </c>
      <c r="K6" s="25">
        <v>1271085347</v>
      </c>
    </row>
    <row r="7" spans="1:11" ht="13.5">
      <c r="A7" s="22" t="s">
        <v>19</v>
      </c>
      <c r="B7" s="6">
        <v>21164955</v>
      </c>
      <c r="C7" s="6">
        <v>20995888</v>
      </c>
      <c r="D7" s="23">
        <v>21576378</v>
      </c>
      <c r="E7" s="24">
        <v>20000000</v>
      </c>
      <c r="F7" s="6">
        <v>20000000</v>
      </c>
      <c r="G7" s="25">
        <v>20000000</v>
      </c>
      <c r="H7" s="26">
        <v>18700351</v>
      </c>
      <c r="I7" s="24">
        <v>20000000</v>
      </c>
      <c r="J7" s="6">
        <v>21000000</v>
      </c>
      <c r="K7" s="25">
        <v>22000000</v>
      </c>
    </row>
    <row r="8" spans="1:11" ht="13.5">
      <c r="A8" s="22" t="s">
        <v>20</v>
      </c>
      <c r="B8" s="6">
        <v>168280648</v>
      </c>
      <c r="C8" s="6">
        <v>164214698</v>
      </c>
      <c r="D8" s="23">
        <v>163924456</v>
      </c>
      <c r="E8" s="24">
        <v>173255653</v>
      </c>
      <c r="F8" s="6">
        <v>175342026</v>
      </c>
      <c r="G8" s="25">
        <v>175342026</v>
      </c>
      <c r="H8" s="26">
        <v>172480334</v>
      </c>
      <c r="I8" s="24">
        <v>191141587</v>
      </c>
      <c r="J8" s="6">
        <v>204915642</v>
      </c>
      <c r="K8" s="25">
        <v>222275842</v>
      </c>
    </row>
    <row r="9" spans="1:11" ht="13.5">
      <c r="A9" s="22" t="s">
        <v>21</v>
      </c>
      <c r="B9" s="6">
        <v>144451308</v>
      </c>
      <c r="C9" s="6">
        <v>163741942</v>
      </c>
      <c r="D9" s="23">
        <v>198410915</v>
      </c>
      <c r="E9" s="24">
        <v>160934060</v>
      </c>
      <c r="F9" s="6">
        <v>153134060</v>
      </c>
      <c r="G9" s="25">
        <v>153134060</v>
      </c>
      <c r="H9" s="26">
        <v>242073106</v>
      </c>
      <c r="I9" s="24">
        <v>196144900</v>
      </c>
      <c r="J9" s="6">
        <v>190235207</v>
      </c>
      <c r="K9" s="25">
        <v>185543334</v>
      </c>
    </row>
    <row r="10" spans="1:11" ht="25.5">
      <c r="A10" s="27" t="s">
        <v>104</v>
      </c>
      <c r="B10" s="28">
        <f>SUM(B5:B9)</f>
        <v>1620965378</v>
      </c>
      <c r="C10" s="29">
        <f aca="true" t="shared" si="0" ref="C10:K10">SUM(C5:C9)</f>
        <v>1742556886</v>
      </c>
      <c r="D10" s="30">
        <f t="shared" si="0"/>
        <v>1815453457</v>
      </c>
      <c r="E10" s="28">
        <f t="shared" si="0"/>
        <v>1944728508</v>
      </c>
      <c r="F10" s="29">
        <f t="shared" si="0"/>
        <v>1890114880</v>
      </c>
      <c r="G10" s="31">
        <f t="shared" si="0"/>
        <v>1890114880</v>
      </c>
      <c r="H10" s="32">
        <f t="shared" si="0"/>
        <v>1878077088</v>
      </c>
      <c r="I10" s="28">
        <f t="shared" si="0"/>
        <v>2056106926</v>
      </c>
      <c r="J10" s="29">
        <f t="shared" si="0"/>
        <v>2197574120</v>
      </c>
      <c r="K10" s="31">
        <f t="shared" si="0"/>
        <v>2348462712</v>
      </c>
    </row>
    <row r="11" spans="1:11" ht="13.5">
      <c r="A11" s="22" t="s">
        <v>22</v>
      </c>
      <c r="B11" s="6">
        <v>463015264</v>
      </c>
      <c r="C11" s="6">
        <v>602966171</v>
      </c>
      <c r="D11" s="23">
        <v>566597418</v>
      </c>
      <c r="E11" s="24">
        <v>679381122</v>
      </c>
      <c r="F11" s="6">
        <v>679381122</v>
      </c>
      <c r="G11" s="25">
        <v>679381122</v>
      </c>
      <c r="H11" s="26">
        <v>647309203</v>
      </c>
      <c r="I11" s="24">
        <v>716651971</v>
      </c>
      <c r="J11" s="6">
        <v>760561532</v>
      </c>
      <c r="K11" s="25">
        <v>804849364</v>
      </c>
    </row>
    <row r="12" spans="1:11" ht="13.5">
      <c r="A12" s="22" t="s">
        <v>23</v>
      </c>
      <c r="B12" s="6">
        <v>19841066</v>
      </c>
      <c r="C12" s="6">
        <v>20948087</v>
      </c>
      <c r="D12" s="23">
        <v>25011009</v>
      </c>
      <c r="E12" s="24">
        <v>27674819</v>
      </c>
      <c r="F12" s="6">
        <v>27674819</v>
      </c>
      <c r="G12" s="25">
        <v>27674819</v>
      </c>
      <c r="H12" s="26">
        <v>28409358</v>
      </c>
      <c r="I12" s="24">
        <v>29335309</v>
      </c>
      <c r="J12" s="6">
        <v>31242104</v>
      </c>
      <c r="K12" s="25">
        <v>33116630</v>
      </c>
    </row>
    <row r="13" spans="1:11" ht="13.5">
      <c r="A13" s="22" t="s">
        <v>105</v>
      </c>
      <c r="B13" s="6">
        <v>48657012</v>
      </c>
      <c r="C13" s="6">
        <v>57792050</v>
      </c>
      <c r="D13" s="23">
        <v>58707852</v>
      </c>
      <c r="E13" s="24">
        <v>67510000</v>
      </c>
      <c r="F13" s="6">
        <v>67510000</v>
      </c>
      <c r="G13" s="25">
        <v>67510000</v>
      </c>
      <c r="H13" s="26">
        <v>64071006</v>
      </c>
      <c r="I13" s="24">
        <v>69250000</v>
      </c>
      <c r="J13" s="6">
        <v>74302500</v>
      </c>
      <c r="K13" s="25">
        <v>79094364</v>
      </c>
    </row>
    <row r="14" spans="1:11" ht="13.5">
      <c r="A14" s="22" t="s">
        <v>24</v>
      </c>
      <c r="B14" s="6">
        <v>30458023</v>
      </c>
      <c r="C14" s="6">
        <v>29018431</v>
      </c>
      <c r="D14" s="23">
        <v>27789438</v>
      </c>
      <c r="E14" s="24">
        <v>26811930</v>
      </c>
      <c r="F14" s="6">
        <v>26811930</v>
      </c>
      <c r="G14" s="25">
        <v>26811930</v>
      </c>
      <c r="H14" s="26">
        <v>27213050</v>
      </c>
      <c r="I14" s="24">
        <v>25797836</v>
      </c>
      <c r="J14" s="6">
        <v>24663145</v>
      </c>
      <c r="K14" s="25">
        <v>23545660</v>
      </c>
    </row>
    <row r="15" spans="1:11" ht="13.5">
      <c r="A15" s="22" t="s">
        <v>25</v>
      </c>
      <c r="B15" s="6">
        <v>551946395</v>
      </c>
      <c r="C15" s="6">
        <v>587693637</v>
      </c>
      <c r="D15" s="23">
        <v>613713857</v>
      </c>
      <c r="E15" s="24">
        <v>663921336</v>
      </c>
      <c r="F15" s="6">
        <v>667116536</v>
      </c>
      <c r="G15" s="25">
        <v>667116536</v>
      </c>
      <c r="H15" s="26">
        <v>657771497</v>
      </c>
      <c r="I15" s="24">
        <v>694352820</v>
      </c>
      <c r="J15" s="6">
        <v>747253224</v>
      </c>
      <c r="K15" s="25">
        <v>813125969</v>
      </c>
    </row>
    <row r="16" spans="1:11" ht="13.5">
      <c r="A16" s="33" t="s">
        <v>26</v>
      </c>
      <c r="B16" s="6">
        <v>58193634</v>
      </c>
      <c r="C16" s="6">
        <v>6625231</v>
      </c>
      <c r="D16" s="23">
        <v>7984007</v>
      </c>
      <c r="E16" s="24">
        <v>9470000</v>
      </c>
      <c r="F16" s="6">
        <v>9490000</v>
      </c>
      <c r="G16" s="25">
        <v>9490000</v>
      </c>
      <c r="H16" s="26">
        <v>9324953</v>
      </c>
      <c r="I16" s="24">
        <v>9670000</v>
      </c>
      <c r="J16" s="6">
        <v>9217050</v>
      </c>
      <c r="K16" s="25">
        <v>9262893</v>
      </c>
    </row>
    <row r="17" spans="1:11" ht="13.5">
      <c r="A17" s="22" t="s">
        <v>27</v>
      </c>
      <c r="B17" s="6">
        <v>338539313</v>
      </c>
      <c r="C17" s="6">
        <v>313628640</v>
      </c>
      <c r="D17" s="23">
        <v>350198422</v>
      </c>
      <c r="E17" s="24">
        <v>461721480</v>
      </c>
      <c r="F17" s="6">
        <v>479827570</v>
      </c>
      <c r="G17" s="25">
        <v>479827570</v>
      </c>
      <c r="H17" s="26">
        <v>434341036</v>
      </c>
      <c r="I17" s="24">
        <v>501797079</v>
      </c>
      <c r="J17" s="6">
        <v>540935056</v>
      </c>
      <c r="K17" s="25">
        <v>575937029</v>
      </c>
    </row>
    <row r="18" spans="1:11" ht="13.5">
      <c r="A18" s="34" t="s">
        <v>28</v>
      </c>
      <c r="B18" s="35">
        <f>SUM(B11:B17)</f>
        <v>1510650707</v>
      </c>
      <c r="C18" s="36">
        <f aca="true" t="shared" si="1" ref="C18:K18">SUM(C11:C17)</f>
        <v>1618672247</v>
      </c>
      <c r="D18" s="37">
        <f t="shared" si="1"/>
        <v>1650002003</v>
      </c>
      <c r="E18" s="35">
        <f t="shared" si="1"/>
        <v>1936490687</v>
      </c>
      <c r="F18" s="36">
        <f t="shared" si="1"/>
        <v>1957811977</v>
      </c>
      <c r="G18" s="38">
        <f t="shared" si="1"/>
        <v>1957811977</v>
      </c>
      <c r="H18" s="39">
        <f t="shared" si="1"/>
        <v>1868440103</v>
      </c>
      <c r="I18" s="35">
        <f t="shared" si="1"/>
        <v>2046855015</v>
      </c>
      <c r="J18" s="36">
        <f t="shared" si="1"/>
        <v>2188174611</v>
      </c>
      <c r="K18" s="38">
        <f t="shared" si="1"/>
        <v>2338931909</v>
      </c>
    </row>
    <row r="19" spans="1:11" ht="13.5">
      <c r="A19" s="34" t="s">
        <v>29</v>
      </c>
      <c r="B19" s="40">
        <f>+B10-B18</f>
        <v>110314671</v>
      </c>
      <c r="C19" s="41">
        <f aca="true" t="shared" si="2" ref="C19:K19">+C10-C18</f>
        <v>123884639</v>
      </c>
      <c r="D19" s="42">
        <f t="shared" si="2"/>
        <v>165451454</v>
      </c>
      <c r="E19" s="40">
        <f t="shared" si="2"/>
        <v>8237821</v>
      </c>
      <c r="F19" s="41">
        <f t="shared" si="2"/>
        <v>-67697097</v>
      </c>
      <c r="G19" s="43">
        <f t="shared" si="2"/>
        <v>-67697097</v>
      </c>
      <c r="H19" s="44">
        <f t="shared" si="2"/>
        <v>9636985</v>
      </c>
      <c r="I19" s="40">
        <f t="shared" si="2"/>
        <v>9251911</v>
      </c>
      <c r="J19" s="41">
        <f t="shared" si="2"/>
        <v>9399509</v>
      </c>
      <c r="K19" s="43">
        <f t="shared" si="2"/>
        <v>9530803</v>
      </c>
    </row>
    <row r="20" spans="1:11" ht="13.5">
      <c r="A20" s="22" t="s">
        <v>30</v>
      </c>
      <c r="B20" s="24">
        <v>113755572</v>
      </c>
      <c r="C20" s="6">
        <v>111728307</v>
      </c>
      <c r="D20" s="23">
        <v>89522672</v>
      </c>
      <c r="E20" s="24">
        <v>159589347</v>
      </c>
      <c r="F20" s="6">
        <v>223132174</v>
      </c>
      <c r="G20" s="25">
        <v>223132174</v>
      </c>
      <c r="H20" s="26">
        <v>205390625</v>
      </c>
      <c r="I20" s="24">
        <v>282795413</v>
      </c>
      <c r="J20" s="6">
        <v>226036358</v>
      </c>
      <c r="K20" s="25">
        <v>76657158</v>
      </c>
    </row>
    <row r="21" spans="1:11" ht="13.5">
      <c r="A21" s="22" t="s">
        <v>106</v>
      </c>
      <c r="B21" s="45">
        <v>3812828</v>
      </c>
      <c r="C21" s="46">
        <v>260513</v>
      </c>
      <c r="D21" s="47">
        <v>0</v>
      </c>
      <c r="E21" s="45">
        <v>0</v>
      </c>
      <c r="F21" s="46">
        <v>0</v>
      </c>
      <c r="G21" s="48">
        <v>0</v>
      </c>
      <c r="H21" s="49">
        <v>4561345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227883071</v>
      </c>
      <c r="C22" s="52">
        <f aca="true" t="shared" si="3" ref="C22:K22">SUM(C19:C21)</f>
        <v>235873459</v>
      </c>
      <c r="D22" s="53">
        <f t="shared" si="3"/>
        <v>254974126</v>
      </c>
      <c r="E22" s="51">
        <f t="shared" si="3"/>
        <v>167827168</v>
      </c>
      <c r="F22" s="52">
        <f t="shared" si="3"/>
        <v>155435077</v>
      </c>
      <c r="G22" s="54">
        <f t="shared" si="3"/>
        <v>155435077</v>
      </c>
      <c r="H22" s="55">
        <f t="shared" si="3"/>
        <v>219588955</v>
      </c>
      <c r="I22" s="51">
        <f t="shared" si="3"/>
        <v>292047324</v>
      </c>
      <c r="J22" s="52">
        <f t="shared" si="3"/>
        <v>235435867</v>
      </c>
      <c r="K22" s="54">
        <f t="shared" si="3"/>
        <v>86187961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227883071</v>
      </c>
      <c r="C24" s="41">
        <f aca="true" t="shared" si="4" ref="C24:K24">SUM(C22:C23)</f>
        <v>235873459</v>
      </c>
      <c r="D24" s="42">
        <f t="shared" si="4"/>
        <v>254974126</v>
      </c>
      <c r="E24" s="40">
        <f t="shared" si="4"/>
        <v>167827168</v>
      </c>
      <c r="F24" s="41">
        <f t="shared" si="4"/>
        <v>155435077</v>
      </c>
      <c r="G24" s="43">
        <f t="shared" si="4"/>
        <v>155435077</v>
      </c>
      <c r="H24" s="44">
        <f t="shared" si="4"/>
        <v>219588955</v>
      </c>
      <c r="I24" s="40">
        <f t="shared" si="4"/>
        <v>292047324</v>
      </c>
      <c r="J24" s="41">
        <f t="shared" si="4"/>
        <v>235435867</v>
      </c>
      <c r="K24" s="43">
        <f t="shared" si="4"/>
        <v>86187961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197906563</v>
      </c>
      <c r="C27" s="7">
        <v>151650693</v>
      </c>
      <c r="D27" s="64">
        <v>119806508</v>
      </c>
      <c r="E27" s="65">
        <v>232065602</v>
      </c>
      <c r="F27" s="7">
        <v>313940936</v>
      </c>
      <c r="G27" s="66">
        <v>313940936</v>
      </c>
      <c r="H27" s="67">
        <v>255281877</v>
      </c>
      <c r="I27" s="65">
        <v>333241530</v>
      </c>
      <c r="J27" s="7">
        <v>276236358</v>
      </c>
      <c r="K27" s="66">
        <v>129917158</v>
      </c>
    </row>
    <row r="28" spans="1:11" ht="13.5">
      <c r="A28" s="68" t="s">
        <v>30</v>
      </c>
      <c r="B28" s="6">
        <v>113755568</v>
      </c>
      <c r="C28" s="6">
        <v>111728307</v>
      </c>
      <c r="D28" s="23">
        <v>89522673</v>
      </c>
      <c r="E28" s="24">
        <v>159589347</v>
      </c>
      <c r="F28" s="6">
        <v>223132174</v>
      </c>
      <c r="G28" s="25">
        <v>223132174</v>
      </c>
      <c r="H28" s="26">
        <v>187830582</v>
      </c>
      <c r="I28" s="24">
        <v>282795513</v>
      </c>
      <c r="J28" s="6">
        <v>226036358</v>
      </c>
      <c r="K28" s="25">
        <v>76657158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4500000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84150995</v>
      </c>
      <c r="C31" s="6">
        <v>39922386</v>
      </c>
      <c r="D31" s="23">
        <v>30283835</v>
      </c>
      <c r="E31" s="24">
        <v>72476255</v>
      </c>
      <c r="F31" s="6">
        <v>90808762</v>
      </c>
      <c r="G31" s="25">
        <v>90808762</v>
      </c>
      <c r="H31" s="26">
        <v>62951295</v>
      </c>
      <c r="I31" s="24">
        <v>50446017</v>
      </c>
      <c r="J31" s="6">
        <v>50200000</v>
      </c>
      <c r="K31" s="25">
        <v>53260000</v>
      </c>
    </row>
    <row r="32" spans="1:11" ht="13.5">
      <c r="A32" s="34" t="s">
        <v>36</v>
      </c>
      <c r="B32" s="7">
        <f>SUM(B28:B31)</f>
        <v>197906563</v>
      </c>
      <c r="C32" s="7">
        <f aca="true" t="shared" si="5" ref="C32:K32">SUM(C28:C31)</f>
        <v>151650693</v>
      </c>
      <c r="D32" s="64">
        <f t="shared" si="5"/>
        <v>119806508</v>
      </c>
      <c r="E32" s="65">
        <f t="shared" si="5"/>
        <v>232065602</v>
      </c>
      <c r="F32" s="7">
        <f t="shared" si="5"/>
        <v>313940936</v>
      </c>
      <c r="G32" s="66">
        <f t="shared" si="5"/>
        <v>313940936</v>
      </c>
      <c r="H32" s="67">
        <f t="shared" si="5"/>
        <v>255281877</v>
      </c>
      <c r="I32" s="65">
        <f t="shared" si="5"/>
        <v>333241530</v>
      </c>
      <c r="J32" s="7">
        <f t="shared" si="5"/>
        <v>276236358</v>
      </c>
      <c r="K32" s="66">
        <f t="shared" si="5"/>
        <v>129917158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989353602</v>
      </c>
      <c r="C35" s="6">
        <v>1162808493</v>
      </c>
      <c r="D35" s="23">
        <v>1333579585</v>
      </c>
      <c r="E35" s="24">
        <v>1248887268</v>
      </c>
      <c r="F35" s="6">
        <v>1224887268</v>
      </c>
      <c r="G35" s="25">
        <v>1224887268</v>
      </c>
      <c r="H35" s="26">
        <v>1431689460</v>
      </c>
      <c r="I35" s="24">
        <v>1453944918</v>
      </c>
      <c r="J35" s="6">
        <v>1554675178</v>
      </c>
      <c r="K35" s="25">
        <v>1636321501</v>
      </c>
    </row>
    <row r="36" spans="1:11" ht="13.5">
      <c r="A36" s="22" t="s">
        <v>39</v>
      </c>
      <c r="B36" s="6">
        <v>1588243929</v>
      </c>
      <c r="C36" s="6">
        <v>1636368690</v>
      </c>
      <c r="D36" s="23">
        <v>1698749991</v>
      </c>
      <c r="E36" s="24">
        <v>1928955733</v>
      </c>
      <c r="F36" s="6">
        <v>1939419423</v>
      </c>
      <c r="G36" s="25">
        <v>1939419423</v>
      </c>
      <c r="H36" s="26">
        <v>1871979657</v>
      </c>
      <c r="I36" s="24">
        <v>2081815097</v>
      </c>
      <c r="J36" s="6">
        <v>2243117419</v>
      </c>
      <c r="K36" s="25">
        <v>2273813741</v>
      </c>
    </row>
    <row r="37" spans="1:11" ht="13.5">
      <c r="A37" s="22" t="s">
        <v>40</v>
      </c>
      <c r="B37" s="6">
        <v>248389232</v>
      </c>
      <c r="C37" s="6">
        <v>238888715</v>
      </c>
      <c r="D37" s="23">
        <v>245774891</v>
      </c>
      <c r="E37" s="24">
        <v>268626254</v>
      </c>
      <c r="F37" s="6">
        <v>268626254</v>
      </c>
      <c r="G37" s="25">
        <v>268626254</v>
      </c>
      <c r="H37" s="26">
        <v>295527499</v>
      </c>
      <c r="I37" s="24">
        <v>273622345</v>
      </c>
      <c r="J37" s="6">
        <v>289739952</v>
      </c>
      <c r="K37" s="25">
        <v>303476259</v>
      </c>
    </row>
    <row r="38" spans="1:11" ht="13.5">
      <c r="A38" s="22" t="s">
        <v>41</v>
      </c>
      <c r="B38" s="6">
        <v>440256329</v>
      </c>
      <c r="C38" s="6">
        <v>480530891</v>
      </c>
      <c r="D38" s="23">
        <v>451822983</v>
      </c>
      <c r="E38" s="24">
        <v>506675269</v>
      </c>
      <c r="F38" s="6">
        <v>427301038</v>
      </c>
      <c r="G38" s="25">
        <v>427301038</v>
      </c>
      <c r="H38" s="26">
        <v>441515620</v>
      </c>
      <c r="I38" s="24">
        <v>479924566</v>
      </c>
      <c r="J38" s="6">
        <v>490403691</v>
      </c>
      <c r="K38" s="25">
        <v>502821981</v>
      </c>
    </row>
    <row r="39" spans="1:11" ht="13.5">
      <c r="A39" s="22" t="s">
        <v>42</v>
      </c>
      <c r="B39" s="6">
        <v>1888951970</v>
      </c>
      <c r="C39" s="6">
        <v>2079757577</v>
      </c>
      <c r="D39" s="23">
        <v>2334731702</v>
      </c>
      <c r="E39" s="24">
        <v>2402541478</v>
      </c>
      <c r="F39" s="6">
        <v>2468379399</v>
      </c>
      <c r="G39" s="25">
        <v>2468379399</v>
      </c>
      <c r="H39" s="26">
        <v>2566625998</v>
      </c>
      <c r="I39" s="24">
        <v>2782213104</v>
      </c>
      <c r="J39" s="6">
        <v>3017648954</v>
      </c>
      <c r="K39" s="25">
        <v>3103837002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181911624</v>
      </c>
      <c r="C42" s="6">
        <v>146293347</v>
      </c>
      <c r="D42" s="23">
        <v>95295732</v>
      </c>
      <c r="E42" s="24">
        <v>246139322</v>
      </c>
      <c r="F42" s="6">
        <v>336453240</v>
      </c>
      <c r="G42" s="25">
        <v>336453240</v>
      </c>
      <c r="H42" s="26">
        <v>109667980</v>
      </c>
      <c r="I42" s="24">
        <v>282536249</v>
      </c>
      <c r="J42" s="6">
        <v>372118619</v>
      </c>
      <c r="K42" s="25">
        <v>233293223</v>
      </c>
    </row>
    <row r="43" spans="1:11" ht="13.5">
      <c r="A43" s="22" t="s">
        <v>45</v>
      </c>
      <c r="B43" s="6">
        <v>-197906563</v>
      </c>
      <c r="C43" s="6">
        <v>-151650839</v>
      </c>
      <c r="D43" s="23">
        <v>-119806508</v>
      </c>
      <c r="E43" s="24">
        <v>-232065602</v>
      </c>
      <c r="F43" s="6">
        <v>-313940934</v>
      </c>
      <c r="G43" s="25">
        <v>-313940934</v>
      </c>
      <c r="H43" s="26">
        <v>-255281877</v>
      </c>
      <c r="I43" s="24">
        <v>-333242430</v>
      </c>
      <c r="J43" s="6">
        <v>-276236358</v>
      </c>
      <c r="K43" s="25">
        <v>-129917158</v>
      </c>
    </row>
    <row r="44" spans="1:11" ht="13.5">
      <c r="A44" s="22" t="s">
        <v>46</v>
      </c>
      <c r="B44" s="6">
        <v>-13746898</v>
      </c>
      <c r="C44" s="6">
        <v>-10824084</v>
      </c>
      <c r="D44" s="23">
        <v>-8203519</v>
      </c>
      <c r="E44" s="24">
        <v>-5384612</v>
      </c>
      <c r="F44" s="6">
        <v>-5384612</v>
      </c>
      <c r="G44" s="25">
        <v>-5384612</v>
      </c>
      <c r="H44" s="26">
        <v>-1767032</v>
      </c>
      <c r="I44" s="24">
        <v>-9399494</v>
      </c>
      <c r="J44" s="6">
        <v>-9530891</v>
      </c>
      <c r="K44" s="25">
        <v>-10730815</v>
      </c>
    </row>
    <row r="45" spans="1:11" ht="13.5">
      <c r="A45" s="34" t="s">
        <v>47</v>
      </c>
      <c r="B45" s="7">
        <v>275457274</v>
      </c>
      <c r="C45" s="7">
        <v>259275698</v>
      </c>
      <c r="D45" s="64">
        <v>226561404</v>
      </c>
      <c r="E45" s="65">
        <v>243689109</v>
      </c>
      <c r="F45" s="7">
        <v>243689099</v>
      </c>
      <c r="G45" s="66">
        <v>243689099</v>
      </c>
      <c r="H45" s="67">
        <v>79180475</v>
      </c>
      <c r="I45" s="65">
        <v>183583819</v>
      </c>
      <c r="J45" s="7">
        <v>269935189</v>
      </c>
      <c r="K45" s="66">
        <v>362580439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275457274</v>
      </c>
      <c r="C48" s="6">
        <v>259275698</v>
      </c>
      <c r="D48" s="23">
        <v>226561404</v>
      </c>
      <c r="E48" s="24">
        <v>267689495</v>
      </c>
      <c r="F48" s="6">
        <v>243689495</v>
      </c>
      <c r="G48" s="25">
        <v>243689495</v>
      </c>
      <c r="H48" s="26">
        <v>79180475</v>
      </c>
      <c r="I48" s="24">
        <v>183583871</v>
      </c>
      <c r="J48" s="6">
        <v>269935372</v>
      </c>
      <c r="K48" s="25">
        <v>362580865</v>
      </c>
    </row>
    <row r="49" spans="1:11" ht="13.5">
      <c r="A49" s="22" t="s">
        <v>50</v>
      </c>
      <c r="B49" s="6">
        <f>+B75</f>
        <v>-241820099.08552003</v>
      </c>
      <c r="C49" s="6">
        <f aca="true" t="shared" si="6" ref="C49:K49">+C75</f>
        <v>-311555711.42693996</v>
      </c>
      <c r="D49" s="23">
        <f t="shared" si="6"/>
        <v>-401540520.2902299</v>
      </c>
      <c r="E49" s="24">
        <f t="shared" si="6"/>
        <v>-505749975.9595363</v>
      </c>
      <c r="F49" s="6">
        <f t="shared" si="6"/>
        <v>-501018275.22572136</v>
      </c>
      <c r="G49" s="25">
        <f t="shared" si="6"/>
        <v>-501018275.22572136</v>
      </c>
      <c r="H49" s="26">
        <f t="shared" si="6"/>
        <v>-643212446.3141611</v>
      </c>
      <c r="I49" s="24">
        <f t="shared" si="6"/>
        <v>-662342518.2577698</v>
      </c>
      <c r="J49" s="6">
        <f t="shared" si="6"/>
        <v>-737683017.9966322</v>
      </c>
      <c r="K49" s="25">
        <f t="shared" si="6"/>
        <v>-713440196.4063203</v>
      </c>
    </row>
    <row r="50" spans="1:11" ht="13.5">
      <c r="A50" s="34" t="s">
        <v>51</v>
      </c>
      <c r="B50" s="7">
        <f>+B48-B49</f>
        <v>517277373.08552</v>
      </c>
      <c r="C50" s="7">
        <f aca="true" t="shared" si="7" ref="C50:K50">+C48-C49</f>
        <v>570831409.42694</v>
      </c>
      <c r="D50" s="64">
        <f t="shared" si="7"/>
        <v>628101924.2902299</v>
      </c>
      <c r="E50" s="65">
        <f t="shared" si="7"/>
        <v>773439470.9595363</v>
      </c>
      <c r="F50" s="7">
        <f t="shared" si="7"/>
        <v>744707770.2257214</v>
      </c>
      <c r="G50" s="66">
        <f t="shared" si="7"/>
        <v>744707770.2257214</v>
      </c>
      <c r="H50" s="67">
        <f t="shared" si="7"/>
        <v>722392921.3141611</v>
      </c>
      <c r="I50" s="65">
        <f t="shared" si="7"/>
        <v>845926389.2577698</v>
      </c>
      <c r="J50" s="7">
        <f t="shared" si="7"/>
        <v>1007618389.9966322</v>
      </c>
      <c r="K50" s="66">
        <f t="shared" si="7"/>
        <v>1076021061.4063203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1586127570</v>
      </c>
      <c r="C53" s="6">
        <v>1634720521</v>
      </c>
      <c r="D53" s="23">
        <v>1691265375</v>
      </c>
      <c r="E53" s="24">
        <v>1951233398</v>
      </c>
      <c r="F53" s="6">
        <v>1937695936</v>
      </c>
      <c r="G53" s="25">
        <v>1937695936</v>
      </c>
      <c r="H53" s="26">
        <v>1864946803</v>
      </c>
      <c r="I53" s="24">
        <v>2073997888</v>
      </c>
      <c r="J53" s="6">
        <v>2235377498</v>
      </c>
      <c r="K53" s="25">
        <v>2266152424</v>
      </c>
    </row>
    <row r="54" spans="1:11" ht="13.5">
      <c r="A54" s="22" t="s">
        <v>105</v>
      </c>
      <c r="B54" s="6">
        <v>48657012</v>
      </c>
      <c r="C54" s="6">
        <v>57792050</v>
      </c>
      <c r="D54" s="23">
        <v>58707852</v>
      </c>
      <c r="E54" s="24">
        <v>67510000</v>
      </c>
      <c r="F54" s="6">
        <v>67510000</v>
      </c>
      <c r="G54" s="25">
        <v>67510000</v>
      </c>
      <c r="H54" s="26">
        <v>64071006</v>
      </c>
      <c r="I54" s="24">
        <v>69250000</v>
      </c>
      <c r="J54" s="6">
        <v>74302500</v>
      </c>
      <c r="K54" s="25">
        <v>79094364</v>
      </c>
    </row>
    <row r="55" spans="1:11" ht="13.5">
      <c r="A55" s="22" t="s">
        <v>54</v>
      </c>
      <c r="B55" s="6">
        <v>103766712</v>
      </c>
      <c r="C55" s="6">
        <v>92348292</v>
      </c>
      <c r="D55" s="23">
        <v>79206226</v>
      </c>
      <c r="E55" s="24">
        <v>140982304</v>
      </c>
      <c r="F55" s="6">
        <v>193923036</v>
      </c>
      <c r="G55" s="25">
        <v>193923036</v>
      </c>
      <c r="H55" s="26">
        <v>137095016</v>
      </c>
      <c r="I55" s="24">
        <v>216335107</v>
      </c>
      <c r="J55" s="6">
        <v>230523122</v>
      </c>
      <c r="K55" s="25">
        <v>74637158</v>
      </c>
    </row>
    <row r="56" spans="1:11" ht="13.5">
      <c r="A56" s="22" t="s">
        <v>55</v>
      </c>
      <c r="B56" s="6">
        <v>147485771</v>
      </c>
      <c r="C56" s="6">
        <v>133683500</v>
      </c>
      <c r="D56" s="23">
        <v>121747706</v>
      </c>
      <c r="E56" s="24">
        <v>139921336</v>
      </c>
      <c r="F56" s="6">
        <v>143116536</v>
      </c>
      <c r="G56" s="25">
        <v>143116536</v>
      </c>
      <c r="H56" s="26">
        <v>0</v>
      </c>
      <c r="I56" s="24">
        <v>141852820</v>
      </c>
      <c r="J56" s="6">
        <v>148743224</v>
      </c>
      <c r="K56" s="25">
        <v>164744169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41187256</v>
      </c>
      <c r="C59" s="6">
        <v>47009774</v>
      </c>
      <c r="D59" s="23">
        <v>46989450</v>
      </c>
      <c r="E59" s="24">
        <v>52074752</v>
      </c>
      <c r="F59" s="6">
        <v>52074752</v>
      </c>
      <c r="G59" s="25">
        <v>52074752</v>
      </c>
      <c r="H59" s="26">
        <v>52074752</v>
      </c>
      <c r="I59" s="24">
        <v>169672297</v>
      </c>
      <c r="J59" s="6">
        <v>188911376</v>
      </c>
      <c r="K59" s="25">
        <v>204906767</v>
      </c>
    </row>
    <row r="60" spans="1:11" ht="13.5">
      <c r="A60" s="33" t="s">
        <v>58</v>
      </c>
      <c r="B60" s="6">
        <v>126095498</v>
      </c>
      <c r="C60" s="6">
        <v>107476470</v>
      </c>
      <c r="D60" s="23">
        <v>111918600</v>
      </c>
      <c r="E60" s="24">
        <v>175906017</v>
      </c>
      <c r="F60" s="6">
        <v>175906017</v>
      </c>
      <c r="G60" s="25">
        <v>175906017</v>
      </c>
      <c r="H60" s="26">
        <v>175906017</v>
      </c>
      <c r="I60" s="24">
        <v>182809558</v>
      </c>
      <c r="J60" s="6">
        <v>198488700</v>
      </c>
      <c r="K60" s="25">
        <v>215763591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6495</v>
      </c>
      <c r="C62" s="92">
        <v>1730</v>
      </c>
      <c r="D62" s="93">
        <v>1730</v>
      </c>
      <c r="E62" s="91">
        <v>1730</v>
      </c>
      <c r="F62" s="92">
        <v>1730</v>
      </c>
      <c r="G62" s="93">
        <v>1730</v>
      </c>
      <c r="H62" s="94">
        <v>1730</v>
      </c>
      <c r="I62" s="91">
        <v>1730</v>
      </c>
      <c r="J62" s="92">
        <v>1730</v>
      </c>
      <c r="K62" s="93">
        <v>1730</v>
      </c>
    </row>
    <row r="63" spans="1:11" ht="13.5">
      <c r="A63" s="90" t="s">
        <v>61</v>
      </c>
      <c r="B63" s="91">
        <v>6308</v>
      </c>
      <c r="C63" s="92">
        <v>4305</v>
      </c>
      <c r="D63" s="93">
        <v>4305</v>
      </c>
      <c r="E63" s="91">
        <v>4305</v>
      </c>
      <c r="F63" s="92">
        <v>4305</v>
      </c>
      <c r="G63" s="93">
        <v>4305</v>
      </c>
      <c r="H63" s="94">
        <v>4305</v>
      </c>
      <c r="I63" s="91">
        <v>4381</v>
      </c>
      <c r="J63" s="92">
        <v>4457</v>
      </c>
      <c r="K63" s="93">
        <v>4534</v>
      </c>
    </row>
    <row r="64" spans="1:11" ht="13.5">
      <c r="A64" s="90" t="s">
        <v>62</v>
      </c>
      <c r="B64" s="91">
        <v>6693</v>
      </c>
      <c r="C64" s="92">
        <v>6980</v>
      </c>
      <c r="D64" s="93">
        <v>6980</v>
      </c>
      <c r="E64" s="91">
        <v>6980</v>
      </c>
      <c r="F64" s="92">
        <v>6980</v>
      </c>
      <c r="G64" s="93">
        <v>6980</v>
      </c>
      <c r="H64" s="94">
        <v>6980</v>
      </c>
      <c r="I64" s="91">
        <v>7056</v>
      </c>
      <c r="J64" s="92">
        <v>7132</v>
      </c>
      <c r="K64" s="93">
        <v>7209</v>
      </c>
    </row>
    <row r="65" spans="1:11" ht="13.5">
      <c r="A65" s="90" t="s">
        <v>63</v>
      </c>
      <c r="B65" s="91">
        <v>8290</v>
      </c>
      <c r="C65" s="92">
        <v>9300</v>
      </c>
      <c r="D65" s="93">
        <v>9300</v>
      </c>
      <c r="E65" s="91">
        <v>9300</v>
      </c>
      <c r="F65" s="92">
        <v>9300</v>
      </c>
      <c r="G65" s="93">
        <v>9300</v>
      </c>
      <c r="H65" s="94">
        <v>9300</v>
      </c>
      <c r="I65" s="91">
        <v>9376</v>
      </c>
      <c r="J65" s="92">
        <v>9452</v>
      </c>
      <c r="K65" s="93">
        <v>9529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0.8149943364063242</v>
      </c>
      <c r="C70" s="5">
        <f aca="true" t="shared" si="8" ref="C70:K70">IF(ISERROR(C71/C72),0,(C71/C72))</f>
        <v>0.7023247643116723</v>
      </c>
      <c r="D70" s="5">
        <f t="shared" si="8"/>
        <v>0.6746306681623022</v>
      </c>
      <c r="E70" s="5">
        <f t="shared" si="8"/>
        <v>0.8615296318708862</v>
      </c>
      <c r="F70" s="5">
        <f t="shared" si="8"/>
        <v>0.8903528071260929</v>
      </c>
      <c r="G70" s="5">
        <f t="shared" si="8"/>
        <v>0.8903528071260929</v>
      </c>
      <c r="H70" s="5">
        <f t="shared" si="8"/>
        <v>0.662879627943578</v>
      </c>
      <c r="I70" s="5">
        <f t="shared" si="8"/>
        <v>0.7876419753162637</v>
      </c>
      <c r="J70" s="5">
        <f t="shared" si="8"/>
        <v>0.8499804001045662</v>
      </c>
      <c r="K70" s="5">
        <f t="shared" si="8"/>
        <v>0.8468395432958861</v>
      </c>
    </row>
    <row r="71" spans="1:11" ht="12.75" hidden="1">
      <c r="A71" s="1" t="s">
        <v>111</v>
      </c>
      <c r="B71" s="1">
        <f>+B83</f>
        <v>1166144286</v>
      </c>
      <c r="C71" s="1">
        <f aca="true" t="shared" si="9" ref="C71:K71">+C83</f>
        <v>1092508802</v>
      </c>
      <c r="D71" s="1">
        <f t="shared" si="9"/>
        <v>1097822423</v>
      </c>
      <c r="E71" s="1">
        <f t="shared" si="9"/>
        <v>1508945764</v>
      </c>
      <c r="F71" s="1">
        <f t="shared" si="9"/>
        <v>1508945768</v>
      </c>
      <c r="G71" s="1">
        <f t="shared" si="9"/>
        <v>1508945768</v>
      </c>
      <c r="H71" s="1">
        <f t="shared" si="9"/>
        <v>1118209260</v>
      </c>
      <c r="I71" s="1">
        <f t="shared" si="9"/>
        <v>1453172144</v>
      </c>
      <c r="J71" s="1">
        <f t="shared" si="9"/>
        <v>1675871062</v>
      </c>
      <c r="K71" s="1">
        <f t="shared" si="9"/>
        <v>1781908648</v>
      </c>
    </row>
    <row r="72" spans="1:11" ht="12.75" hidden="1">
      <c r="A72" s="1" t="s">
        <v>112</v>
      </c>
      <c r="B72" s="1">
        <f>+B77</f>
        <v>1430861828</v>
      </c>
      <c r="C72" s="1">
        <f aca="true" t="shared" si="10" ref="C72:K72">+C77</f>
        <v>1555560700</v>
      </c>
      <c r="D72" s="1">
        <f t="shared" si="10"/>
        <v>1627293977</v>
      </c>
      <c r="E72" s="1">
        <f t="shared" si="10"/>
        <v>1751472855</v>
      </c>
      <c r="F72" s="1">
        <f t="shared" si="10"/>
        <v>1694772854</v>
      </c>
      <c r="G72" s="1">
        <f t="shared" si="10"/>
        <v>1694772854</v>
      </c>
      <c r="H72" s="1">
        <f t="shared" si="10"/>
        <v>1686896403</v>
      </c>
      <c r="I72" s="1">
        <f t="shared" si="10"/>
        <v>1844965339</v>
      </c>
      <c r="J72" s="1">
        <f t="shared" si="10"/>
        <v>1971658478</v>
      </c>
      <c r="K72" s="1">
        <f t="shared" si="10"/>
        <v>2104186870</v>
      </c>
    </row>
    <row r="73" spans="1:11" ht="12.75" hidden="1">
      <c r="A73" s="1" t="s">
        <v>113</v>
      </c>
      <c r="B73" s="1">
        <f>+B74</f>
        <v>250599531.83333328</v>
      </c>
      <c r="C73" s="1">
        <f aca="true" t="shared" si="11" ref="C73:K73">+(C78+C80+C81+C82)-(B78+B80+B81+B82)</f>
        <v>189400389</v>
      </c>
      <c r="D73" s="1">
        <f t="shared" si="11"/>
        <v>210041385</v>
      </c>
      <c r="E73" s="1">
        <f t="shared" si="11"/>
        <v>-136512476</v>
      </c>
      <c r="F73" s="1">
        <f>+(F78+F80+F81+F82)-(D78+D80+D81+D82)</f>
        <v>-136512476</v>
      </c>
      <c r="G73" s="1">
        <f>+(G78+G80+G81+G82)-(D78+D80+D81+D82)</f>
        <v>-136512476</v>
      </c>
      <c r="H73" s="1">
        <f>+(H78+H80+H81+H82)-(D78+D80+D81+D82)</f>
        <v>225994174</v>
      </c>
      <c r="I73" s="1">
        <f>+(I78+I80+I81+I82)-(E78+E80+E81+E82)</f>
        <v>296914628</v>
      </c>
      <c r="J73" s="1">
        <f t="shared" si="11"/>
        <v>12540133</v>
      </c>
      <c r="K73" s="1">
        <f t="shared" si="11"/>
        <v>-12925038</v>
      </c>
    </row>
    <row r="74" spans="1:11" ht="12.75" hidden="1">
      <c r="A74" s="1" t="s">
        <v>114</v>
      </c>
      <c r="B74" s="1">
        <f>+TREND(C74:E74)</f>
        <v>250599531.83333328</v>
      </c>
      <c r="C74" s="1">
        <f>+C73</f>
        <v>189400389</v>
      </c>
      <c r="D74" s="1">
        <f aca="true" t="shared" si="12" ref="D74:K74">+D73</f>
        <v>210041385</v>
      </c>
      <c r="E74" s="1">
        <f t="shared" si="12"/>
        <v>-136512476</v>
      </c>
      <c r="F74" s="1">
        <f t="shared" si="12"/>
        <v>-136512476</v>
      </c>
      <c r="G74" s="1">
        <f t="shared" si="12"/>
        <v>-136512476</v>
      </c>
      <c r="H74" s="1">
        <f t="shared" si="12"/>
        <v>225994174</v>
      </c>
      <c r="I74" s="1">
        <f t="shared" si="12"/>
        <v>296914628</v>
      </c>
      <c r="J74" s="1">
        <f t="shared" si="12"/>
        <v>12540133</v>
      </c>
      <c r="K74" s="1">
        <f t="shared" si="12"/>
        <v>-12925038</v>
      </c>
    </row>
    <row r="75" spans="1:11" ht="12.75" hidden="1">
      <c r="A75" s="1" t="s">
        <v>115</v>
      </c>
      <c r="B75" s="1">
        <f>+B84-(((B80+B81+B78)*B70)-B79)</f>
        <v>-241820099.08552003</v>
      </c>
      <c r="C75" s="1">
        <f aca="true" t="shared" si="13" ref="C75:K75">+C84-(((C80+C81+C78)*C70)-C79)</f>
        <v>-311555711.42693996</v>
      </c>
      <c r="D75" s="1">
        <f t="shared" si="13"/>
        <v>-401540520.2902299</v>
      </c>
      <c r="E75" s="1">
        <f t="shared" si="13"/>
        <v>-505749975.9595363</v>
      </c>
      <c r="F75" s="1">
        <f t="shared" si="13"/>
        <v>-501018275.22572136</v>
      </c>
      <c r="G75" s="1">
        <f t="shared" si="13"/>
        <v>-501018275.22572136</v>
      </c>
      <c r="H75" s="1">
        <f t="shared" si="13"/>
        <v>-643212446.3141611</v>
      </c>
      <c r="I75" s="1">
        <f t="shared" si="13"/>
        <v>-662342518.2577698</v>
      </c>
      <c r="J75" s="1">
        <f t="shared" si="13"/>
        <v>-737683017.9966322</v>
      </c>
      <c r="K75" s="1">
        <f t="shared" si="13"/>
        <v>-713440196.4063203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1430861828</v>
      </c>
      <c r="C77" s="3">
        <v>1555560700</v>
      </c>
      <c r="D77" s="3">
        <v>1627293977</v>
      </c>
      <c r="E77" s="3">
        <v>1751472855</v>
      </c>
      <c r="F77" s="3">
        <v>1694772854</v>
      </c>
      <c r="G77" s="3">
        <v>1694772854</v>
      </c>
      <c r="H77" s="3">
        <v>1686896403</v>
      </c>
      <c r="I77" s="3">
        <v>1844965339</v>
      </c>
      <c r="J77" s="3">
        <v>1971658478</v>
      </c>
      <c r="K77" s="3">
        <v>2104186870</v>
      </c>
    </row>
    <row r="78" spans="1:11" ht="12.75" hidden="1">
      <c r="A78" s="2" t="s">
        <v>65</v>
      </c>
      <c r="B78" s="3">
        <v>2116359</v>
      </c>
      <c r="C78" s="3">
        <v>1649035</v>
      </c>
      <c r="D78" s="3">
        <v>7484616</v>
      </c>
      <c r="E78" s="3">
        <v>1722335</v>
      </c>
      <c r="F78" s="3">
        <v>1722335</v>
      </c>
      <c r="G78" s="3">
        <v>1722335</v>
      </c>
      <c r="H78" s="3">
        <v>7032853</v>
      </c>
      <c r="I78" s="3">
        <v>7817307</v>
      </c>
      <c r="J78" s="3">
        <v>7739134</v>
      </c>
      <c r="K78" s="3">
        <v>7661742</v>
      </c>
    </row>
    <row r="79" spans="1:11" ht="12.75" hidden="1">
      <c r="A79" s="2" t="s">
        <v>66</v>
      </c>
      <c r="B79" s="3">
        <v>208210814</v>
      </c>
      <c r="C79" s="3">
        <v>197025241</v>
      </c>
      <c r="D79" s="3">
        <v>201847390</v>
      </c>
      <c r="E79" s="3">
        <v>214304147</v>
      </c>
      <c r="F79" s="3">
        <v>214304147</v>
      </c>
      <c r="G79" s="3">
        <v>214304147</v>
      </c>
      <c r="H79" s="3">
        <v>224206188</v>
      </c>
      <c r="I79" s="3">
        <v>221172267</v>
      </c>
      <c r="J79" s="3">
        <v>233575382</v>
      </c>
      <c r="K79" s="3">
        <v>242629395</v>
      </c>
    </row>
    <row r="80" spans="1:11" ht="12.75" hidden="1">
      <c r="A80" s="2" t="s">
        <v>67</v>
      </c>
      <c r="B80" s="3">
        <v>268156662</v>
      </c>
      <c r="C80" s="3">
        <v>338941159</v>
      </c>
      <c r="D80" s="3">
        <v>448080813</v>
      </c>
      <c r="E80" s="3">
        <v>352703073</v>
      </c>
      <c r="F80" s="3">
        <v>352703073</v>
      </c>
      <c r="G80" s="3">
        <v>352703073</v>
      </c>
      <c r="H80" s="3">
        <v>824213205</v>
      </c>
      <c r="I80" s="3">
        <v>505520666</v>
      </c>
      <c r="J80" s="3">
        <v>510575873</v>
      </c>
      <c r="K80" s="3">
        <v>505470114</v>
      </c>
    </row>
    <row r="81" spans="1:11" ht="12.75" hidden="1">
      <c r="A81" s="2" t="s">
        <v>68</v>
      </c>
      <c r="B81" s="3">
        <v>412852341</v>
      </c>
      <c r="C81" s="3">
        <v>531935557</v>
      </c>
      <c r="D81" s="3">
        <v>627001707</v>
      </c>
      <c r="E81" s="3">
        <v>591629252</v>
      </c>
      <c r="F81" s="3">
        <v>591629252</v>
      </c>
      <c r="G81" s="3">
        <v>591629252</v>
      </c>
      <c r="H81" s="3">
        <v>477315252</v>
      </c>
      <c r="I81" s="3">
        <v>729631315</v>
      </c>
      <c r="J81" s="3">
        <v>737194414</v>
      </c>
      <c r="K81" s="3">
        <v>729452527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1166144286</v>
      </c>
      <c r="C83" s="3">
        <v>1092508802</v>
      </c>
      <c r="D83" s="3">
        <v>1097822423</v>
      </c>
      <c r="E83" s="3">
        <v>1508945764</v>
      </c>
      <c r="F83" s="3">
        <v>1508945768</v>
      </c>
      <c r="G83" s="3">
        <v>1508945768</v>
      </c>
      <c r="H83" s="3">
        <v>1118209260</v>
      </c>
      <c r="I83" s="3">
        <v>1453172144</v>
      </c>
      <c r="J83" s="3">
        <v>1675871062</v>
      </c>
      <c r="K83" s="3">
        <v>1781908648</v>
      </c>
    </row>
    <row r="84" spans="1:11" ht="12.75" hidden="1">
      <c r="A84" s="2" t="s">
        <v>71</v>
      </c>
      <c r="B84" s="3">
        <v>106712388</v>
      </c>
      <c r="C84" s="3">
        <v>104215490</v>
      </c>
      <c r="D84" s="3">
        <v>126945080</v>
      </c>
      <c r="E84" s="3">
        <v>95000000</v>
      </c>
      <c r="F84" s="3">
        <v>127000000</v>
      </c>
      <c r="G84" s="3">
        <v>127000000</v>
      </c>
      <c r="H84" s="3">
        <v>0</v>
      </c>
      <c r="I84" s="3">
        <v>95500000</v>
      </c>
      <c r="J84" s="3">
        <v>95900000</v>
      </c>
      <c r="K84" s="3">
        <v>96200000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16007045</v>
      </c>
      <c r="C5" s="6">
        <v>4359363</v>
      </c>
      <c r="D5" s="23">
        <v>7343449</v>
      </c>
      <c r="E5" s="24">
        <v>4719636</v>
      </c>
      <c r="F5" s="6">
        <v>4719636</v>
      </c>
      <c r="G5" s="25">
        <v>4719636</v>
      </c>
      <c r="H5" s="26">
        <v>0</v>
      </c>
      <c r="I5" s="24">
        <v>7533000</v>
      </c>
      <c r="J5" s="6">
        <v>7924716</v>
      </c>
      <c r="K5" s="25">
        <v>8336801</v>
      </c>
    </row>
    <row r="6" spans="1:11" ht="13.5">
      <c r="A6" s="22" t="s">
        <v>18</v>
      </c>
      <c r="B6" s="6">
        <v>34789774</v>
      </c>
      <c r="C6" s="6">
        <v>47909000</v>
      </c>
      <c r="D6" s="23">
        <v>51493942</v>
      </c>
      <c r="E6" s="24">
        <v>51971933</v>
      </c>
      <c r="F6" s="6">
        <v>51971933</v>
      </c>
      <c r="G6" s="25">
        <v>51971933</v>
      </c>
      <c r="H6" s="26">
        <v>0</v>
      </c>
      <c r="I6" s="24">
        <v>59208000</v>
      </c>
      <c r="J6" s="6">
        <v>62286000</v>
      </c>
      <c r="K6" s="25">
        <v>65526000</v>
      </c>
    </row>
    <row r="7" spans="1:11" ht="13.5">
      <c r="A7" s="22" t="s">
        <v>19</v>
      </c>
      <c r="B7" s="6">
        <v>267594</v>
      </c>
      <c r="C7" s="6">
        <v>338622</v>
      </c>
      <c r="D7" s="23">
        <v>577162</v>
      </c>
      <c r="E7" s="24">
        <v>430049</v>
      </c>
      <c r="F7" s="6">
        <v>430049</v>
      </c>
      <c r="G7" s="25">
        <v>430049</v>
      </c>
      <c r="H7" s="26">
        <v>0</v>
      </c>
      <c r="I7" s="24">
        <v>202593</v>
      </c>
      <c r="J7" s="6">
        <v>213128</v>
      </c>
      <c r="K7" s="25">
        <v>224210</v>
      </c>
    </row>
    <row r="8" spans="1:11" ht="13.5">
      <c r="A8" s="22" t="s">
        <v>20</v>
      </c>
      <c r="B8" s="6">
        <v>71506514</v>
      </c>
      <c r="C8" s="6">
        <v>91539834</v>
      </c>
      <c r="D8" s="23">
        <v>119014298</v>
      </c>
      <c r="E8" s="24">
        <v>74105200</v>
      </c>
      <c r="F8" s="6">
        <v>74105200</v>
      </c>
      <c r="G8" s="25">
        <v>74105200</v>
      </c>
      <c r="H8" s="26">
        <v>0</v>
      </c>
      <c r="I8" s="24">
        <v>80176000</v>
      </c>
      <c r="J8" s="6">
        <v>84345152</v>
      </c>
      <c r="K8" s="25">
        <v>88731100</v>
      </c>
    </row>
    <row r="9" spans="1:11" ht="13.5">
      <c r="A9" s="22" t="s">
        <v>21</v>
      </c>
      <c r="B9" s="6">
        <v>47900715</v>
      </c>
      <c r="C9" s="6">
        <v>24342834</v>
      </c>
      <c r="D9" s="23">
        <v>27562918</v>
      </c>
      <c r="E9" s="24">
        <v>29232533</v>
      </c>
      <c r="F9" s="6">
        <v>29232533</v>
      </c>
      <c r="G9" s="25">
        <v>29232533</v>
      </c>
      <c r="H9" s="26">
        <v>0</v>
      </c>
      <c r="I9" s="24">
        <v>29712135</v>
      </c>
      <c r="J9" s="6">
        <v>31307396</v>
      </c>
      <c r="K9" s="25">
        <v>32882539</v>
      </c>
    </row>
    <row r="10" spans="1:11" ht="25.5">
      <c r="A10" s="27" t="s">
        <v>104</v>
      </c>
      <c r="B10" s="28">
        <f>SUM(B5:B9)</f>
        <v>170471642</v>
      </c>
      <c r="C10" s="29">
        <f aca="true" t="shared" si="0" ref="C10:K10">SUM(C5:C9)</f>
        <v>168489653</v>
      </c>
      <c r="D10" s="30">
        <f t="shared" si="0"/>
        <v>205991769</v>
      </c>
      <c r="E10" s="28">
        <f t="shared" si="0"/>
        <v>160459351</v>
      </c>
      <c r="F10" s="29">
        <f t="shared" si="0"/>
        <v>160459351</v>
      </c>
      <c r="G10" s="31">
        <f t="shared" si="0"/>
        <v>160459351</v>
      </c>
      <c r="H10" s="32">
        <f t="shared" si="0"/>
        <v>0</v>
      </c>
      <c r="I10" s="28">
        <f t="shared" si="0"/>
        <v>176831728</v>
      </c>
      <c r="J10" s="29">
        <f t="shared" si="0"/>
        <v>186076392</v>
      </c>
      <c r="K10" s="31">
        <f t="shared" si="0"/>
        <v>195700650</v>
      </c>
    </row>
    <row r="11" spans="1:11" ht="13.5">
      <c r="A11" s="22" t="s">
        <v>22</v>
      </c>
      <c r="B11" s="6">
        <v>47481752</v>
      </c>
      <c r="C11" s="6">
        <v>49637078</v>
      </c>
      <c r="D11" s="23">
        <v>53416782</v>
      </c>
      <c r="E11" s="24">
        <v>52074090</v>
      </c>
      <c r="F11" s="6">
        <v>52074090</v>
      </c>
      <c r="G11" s="25">
        <v>52074090</v>
      </c>
      <c r="H11" s="26">
        <v>0</v>
      </c>
      <c r="I11" s="24">
        <v>40022234</v>
      </c>
      <c r="J11" s="6">
        <v>62891121</v>
      </c>
      <c r="K11" s="25">
        <v>66161460</v>
      </c>
    </row>
    <row r="12" spans="1:11" ht="13.5">
      <c r="A12" s="22" t="s">
        <v>23</v>
      </c>
      <c r="B12" s="6">
        <v>0</v>
      </c>
      <c r="C12" s="6">
        <v>3699256</v>
      </c>
      <c r="D12" s="23">
        <v>3757378</v>
      </c>
      <c r="E12" s="24">
        <v>3729900</v>
      </c>
      <c r="F12" s="6">
        <v>3729900</v>
      </c>
      <c r="G12" s="25">
        <v>3729900</v>
      </c>
      <c r="H12" s="26">
        <v>0</v>
      </c>
      <c r="I12" s="24">
        <v>4183186</v>
      </c>
      <c r="J12" s="6">
        <v>4401000</v>
      </c>
      <c r="K12" s="25">
        <v>4630000</v>
      </c>
    </row>
    <row r="13" spans="1:11" ht="13.5">
      <c r="A13" s="22" t="s">
        <v>105</v>
      </c>
      <c r="B13" s="6">
        <v>39366055</v>
      </c>
      <c r="C13" s="6">
        <v>20410763</v>
      </c>
      <c r="D13" s="23">
        <v>36986955</v>
      </c>
      <c r="E13" s="24">
        <v>22075000</v>
      </c>
      <c r="F13" s="6">
        <v>22075000</v>
      </c>
      <c r="G13" s="25">
        <v>22075000</v>
      </c>
      <c r="H13" s="26">
        <v>0</v>
      </c>
      <c r="I13" s="24">
        <v>28834110</v>
      </c>
      <c r="J13" s="6">
        <v>30333484</v>
      </c>
      <c r="K13" s="25">
        <v>31910825</v>
      </c>
    </row>
    <row r="14" spans="1:11" ht="13.5">
      <c r="A14" s="22" t="s">
        <v>24</v>
      </c>
      <c r="B14" s="6">
        <v>2558386</v>
      </c>
      <c r="C14" s="6">
        <v>6075969</v>
      </c>
      <c r="D14" s="23">
        <v>9021327</v>
      </c>
      <c r="E14" s="24">
        <v>6175953</v>
      </c>
      <c r="F14" s="6">
        <v>6175953</v>
      </c>
      <c r="G14" s="25">
        <v>6175953</v>
      </c>
      <c r="H14" s="26">
        <v>0</v>
      </c>
      <c r="I14" s="24">
        <v>6231100</v>
      </c>
      <c r="J14" s="6">
        <v>6555117</v>
      </c>
      <c r="K14" s="25">
        <v>6895983</v>
      </c>
    </row>
    <row r="15" spans="1:11" ht="13.5">
      <c r="A15" s="22" t="s">
        <v>25</v>
      </c>
      <c r="B15" s="6">
        <v>39069589</v>
      </c>
      <c r="C15" s="6">
        <v>36194090</v>
      </c>
      <c r="D15" s="23">
        <v>40575996</v>
      </c>
      <c r="E15" s="24">
        <v>31028900</v>
      </c>
      <c r="F15" s="6">
        <v>31028900</v>
      </c>
      <c r="G15" s="25">
        <v>31028900</v>
      </c>
      <c r="H15" s="26">
        <v>0</v>
      </c>
      <c r="I15" s="24">
        <v>71514000</v>
      </c>
      <c r="J15" s="6">
        <v>72237211</v>
      </c>
      <c r="K15" s="25">
        <v>75993867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95939568</v>
      </c>
      <c r="C17" s="6">
        <v>55809614</v>
      </c>
      <c r="D17" s="23">
        <v>72309811</v>
      </c>
      <c r="E17" s="24">
        <v>44919310</v>
      </c>
      <c r="F17" s="6">
        <v>44919310</v>
      </c>
      <c r="G17" s="25">
        <v>44919310</v>
      </c>
      <c r="H17" s="26">
        <v>0</v>
      </c>
      <c r="I17" s="24">
        <v>41599023</v>
      </c>
      <c r="J17" s="6">
        <v>52398007</v>
      </c>
      <c r="K17" s="25">
        <v>55122704</v>
      </c>
    </row>
    <row r="18" spans="1:11" ht="13.5">
      <c r="A18" s="34" t="s">
        <v>28</v>
      </c>
      <c r="B18" s="35">
        <f>SUM(B11:B17)</f>
        <v>224415350</v>
      </c>
      <c r="C18" s="36">
        <f aca="true" t="shared" si="1" ref="C18:K18">SUM(C11:C17)</f>
        <v>171826770</v>
      </c>
      <c r="D18" s="37">
        <f t="shared" si="1"/>
        <v>216068249</v>
      </c>
      <c r="E18" s="35">
        <f t="shared" si="1"/>
        <v>160003153</v>
      </c>
      <c r="F18" s="36">
        <f t="shared" si="1"/>
        <v>160003153</v>
      </c>
      <c r="G18" s="38">
        <f t="shared" si="1"/>
        <v>160003153</v>
      </c>
      <c r="H18" s="39">
        <f t="shared" si="1"/>
        <v>0</v>
      </c>
      <c r="I18" s="35">
        <f t="shared" si="1"/>
        <v>192383653</v>
      </c>
      <c r="J18" s="36">
        <f t="shared" si="1"/>
        <v>228815940</v>
      </c>
      <c r="K18" s="38">
        <f t="shared" si="1"/>
        <v>240714839</v>
      </c>
    </row>
    <row r="19" spans="1:11" ht="13.5">
      <c r="A19" s="34" t="s">
        <v>29</v>
      </c>
      <c r="B19" s="40">
        <f>+B10-B18</f>
        <v>-53943708</v>
      </c>
      <c r="C19" s="41">
        <f aca="true" t="shared" si="2" ref="C19:K19">+C10-C18</f>
        <v>-3337117</v>
      </c>
      <c r="D19" s="42">
        <f t="shared" si="2"/>
        <v>-10076480</v>
      </c>
      <c r="E19" s="40">
        <f t="shared" si="2"/>
        <v>456198</v>
      </c>
      <c r="F19" s="41">
        <f t="shared" si="2"/>
        <v>456198</v>
      </c>
      <c r="G19" s="43">
        <f t="shared" si="2"/>
        <v>456198</v>
      </c>
      <c r="H19" s="44">
        <f t="shared" si="2"/>
        <v>0</v>
      </c>
      <c r="I19" s="40">
        <f t="shared" si="2"/>
        <v>-15551925</v>
      </c>
      <c r="J19" s="41">
        <f t="shared" si="2"/>
        <v>-42739548</v>
      </c>
      <c r="K19" s="43">
        <f t="shared" si="2"/>
        <v>-45014189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-53943708</v>
      </c>
      <c r="C22" s="52">
        <f aca="true" t="shared" si="3" ref="C22:K22">SUM(C19:C21)</f>
        <v>-3337117</v>
      </c>
      <c r="D22" s="53">
        <f t="shared" si="3"/>
        <v>-10076480</v>
      </c>
      <c r="E22" s="51">
        <f t="shared" si="3"/>
        <v>456198</v>
      </c>
      <c r="F22" s="52">
        <f t="shared" si="3"/>
        <v>456198</v>
      </c>
      <c r="G22" s="54">
        <f t="shared" si="3"/>
        <v>456198</v>
      </c>
      <c r="H22" s="55">
        <f t="shared" si="3"/>
        <v>0</v>
      </c>
      <c r="I22" s="51">
        <f t="shared" si="3"/>
        <v>-15551925</v>
      </c>
      <c r="J22" s="52">
        <f t="shared" si="3"/>
        <v>-42739548</v>
      </c>
      <c r="K22" s="54">
        <f t="shared" si="3"/>
        <v>-45014189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-53943708</v>
      </c>
      <c r="C24" s="41">
        <f aca="true" t="shared" si="4" ref="C24:K24">SUM(C22:C23)</f>
        <v>-3337117</v>
      </c>
      <c r="D24" s="42">
        <f t="shared" si="4"/>
        <v>-10076480</v>
      </c>
      <c r="E24" s="40">
        <f t="shared" si="4"/>
        <v>456198</v>
      </c>
      <c r="F24" s="41">
        <f t="shared" si="4"/>
        <v>456198</v>
      </c>
      <c r="G24" s="43">
        <f t="shared" si="4"/>
        <v>456198</v>
      </c>
      <c r="H24" s="44">
        <f t="shared" si="4"/>
        <v>0</v>
      </c>
      <c r="I24" s="40">
        <f t="shared" si="4"/>
        <v>-15551925</v>
      </c>
      <c r="J24" s="41">
        <f t="shared" si="4"/>
        <v>-42739548</v>
      </c>
      <c r="K24" s="43">
        <f t="shared" si="4"/>
        <v>-45014189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39174271</v>
      </c>
      <c r="C27" s="7">
        <v>26992254</v>
      </c>
      <c r="D27" s="64">
        <v>53064873</v>
      </c>
      <c r="E27" s="65">
        <v>37507000</v>
      </c>
      <c r="F27" s="7">
        <v>37507000</v>
      </c>
      <c r="G27" s="66">
        <v>37507000</v>
      </c>
      <c r="H27" s="67">
        <v>0</v>
      </c>
      <c r="I27" s="65">
        <v>32710000</v>
      </c>
      <c r="J27" s="7">
        <v>34411000</v>
      </c>
      <c r="K27" s="66">
        <v>36201000</v>
      </c>
    </row>
    <row r="28" spans="1:11" ht="13.5">
      <c r="A28" s="68" t="s">
        <v>30</v>
      </c>
      <c r="B28" s="6">
        <v>39174271</v>
      </c>
      <c r="C28" s="6">
        <v>26992254</v>
      </c>
      <c r="D28" s="23">
        <v>53064873</v>
      </c>
      <c r="E28" s="24">
        <v>37507000</v>
      </c>
      <c r="F28" s="6">
        <v>37507000</v>
      </c>
      <c r="G28" s="25">
        <v>37507000</v>
      </c>
      <c r="H28" s="26">
        <v>0</v>
      </c>
      <c r="I28" s="24">
        <v>32710000</v>
      </c>
      <c r="J28" s="6">
        <v>34411000</v>
      </c>
      <c r="K28" s="25">
        <v>36201000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39174271</v>
      </c>
      <c r="C32" s="7">
        <f aca="true" t="shared" si="5" ref="C32:K32">SUM(C28:C31)</f>
        <v>26992254</v>
      </c>
      <c r="D32" s="64">
        <f t="shared" si="5"/>
        <v>53064873</v>
      </c>
      <c r="E32" s="65">
        <f t="shared" si="5"/>
        <v>37507000</v>
      </c>
      <c r="F32" s="7">
        <f t="shared" si="5"/>
        <v>37507000</v>
      </c>
      <c r="G32" s="66">
        <f t="shared" si="5"/>
        <v>37507000</v>
      </c>
      <c r="H32" s="67">
        <f t="shared" si="5"/>
        <v>0</v>
      </c>
      <c r="I32" s="65">
        <f t="shared" si="5"/>
        <v>32710000</v>
      </c>
      <c r="J32" s="7">
        <f t="shared" si="5"/>
        <v>34411000</v>
      </c>
      <c r="K32" s="66">
        <f t="shared" si="5"/>
        <v>36201000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83774198</v>
      </c>
      <c r="C35" s="6">
        <v>99210103</v>
      </c>
      <c r="D35" s="23">
        <v>110084300</v>
      </c>
      <c r="E35" s="24">
        <v>105837730</v>
      </c>
      <c r="F35" s="6">
        <v>105837730</v>
      </c>
      <c r="G35" s="25">
        <v>105837730</v>
      </c>
      <c r="H35" s="26">
        <v>30183647</v>
      </c>
      <c r="I35" s="24">
        <v>67302124</v>
      </c>
      <c r="J35" s="6">
        <v>41051666</v>
      </c>
      <c r="K35" s="25">
        <v>13294078</v>
      </c>
    </row>
    <row r="36" spans="1:11" ht="13.5">
      <c r="A36" s="22" t="s">
        <v>39</v>
      </c>
      <c r="B36" s="6">
        <v>568154180</v>
      </c>
      <c r="C36" s="6">
        <v>571032893</v>
      </c>
      <c r="D36" s="23">
        <v>587814530</v>
      </c>
      <c r="E36" s="24">
        <v>569837442</v>
      </c>
      <c r="F36" s="6">
        <v>569837442</v>
      </c>
      <c r="G36" s="25">
        <v>569837442</v>
      </c>
      <c r="H36" s="26">
        <v>569837442</v>
      </c>
      <c r="I36" s="24">
        <v>552196405</v>
      </c>
      <c r="J36" s="6">
        <v>596467194</v>
      </c>
      <c r="K36" s="25">
        <v>643040066</v>
      </c>
    </row>
    <row r="37" spans="1:11" ht="13.5">
      <c r="A37" s="22" t="s">
        <v>40</v>
      </c>
      <c r="B37" s="6">
        <v>85164860</v>
      </c>
      <c r="C37" s="6">
        <v>83347658</v>
      </c>
      <c r="D37" s="23">
        <v>115262672</v>
      </c>
      <c r="E37" s="24">
        <v>58171872</v>
      </c>
      <c r="F37" s="6">
        <v>58171872</v>
      </c>
      <c r="G37" s="25">
        <v>58171872</v>
      </c>
      <c r="H37" s="26">
        <v>58171872</v>
      </c>
      <c r="I37" s="24">
        <v>365736255</v>
      </c>
      <c r="J37" s="6">
        <v>381293069</v>
      </c>
      <c r="K37" s="25">
        <v>397589717</v>
      </c>
    </row>
    <row r="38" spans="1:11" ht="13.5">
      <c r="A38" s="22" t="s">
        <v>41</v>
      </c>
      <c r="B38" s="6">
        <v>16544446</v>
      </c>
      <c r="C38" s="6">
        <v>23913059</v>
      </c>
      <c r="D38" s="23">
        <v>43442362</v>
      </c>
      <c r="E38" s="24">
        <v>17068000</v>
      </c>
      <c r="F38" s="6">
        <v>17068000</v>
      </c>
      <c r="G38" s="25">
        <v>17068000</v>
      </c>
      <c r="H38" s="26">
        <v>17068000</v>
      </c>
      <c r="I38" s="24">
        <v>45712188</v>
      </c>
      <c r="J38" s="6">
        <v>47929387</v>
      </c>
      <c r="K38" s="25">
        <v>50267353</v>
      </c>
    </row>
    <row r="39" spans="1:11" ht="13.5">
      <c r="A39" s="22" t="s">
        <v>42</v>
      </c>
      <c r="B39" s="6">
        <v>550219072</v>
      </c>
      <c r="C39" s="6">
        <v>562982279</v>
      </c>
      <c r="D39" s="23">
        <v>539193796</v>
      </c>
      <c r="E39" s="24">
        <v>600435300</v>
      </c>
      <c r="F39" s="6">
        <v>600435300</v>
      </c>
      <c r="G39" s="25">
        <v>600435300</v>
      </c>
      <c r="H39" s="26">
        <v>524781217</v>
      </c>
      <c r="I39" s="24">
        <v>208050086</v>
      </c>
      <c r="J39" s="6">
        <v>208296404</v>
      </c>
      <c r="K39" s="25">
        <v>208477073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18025994</v>
      </c>
      <c r="C42" s="6">
        <v>17133806</v>
      </c>
      <c r="D42" s="23">
        <v>57820665</v>
      </c>
      <c r="E42" s="24">
        <v>37197842</v>
      </c>
      <c r="F42" s="6">
        <v>37197842</v>
      </c>
      <c r="G42" s="25">
        <v>37197842</v>
      </c>
      <c r="H42" s="26">
        <v>-5155157</v>
      </c>
      <c r="I42" s="24">
        <v>17274341</v>
      </c>
      <c r="J42" s="6">
        <v>18172613</v>
      </c>
      <c r="K42" s="25">
        <v>19117587</v>
      </c>
    </row>
    <row r="43" spans="1:11" ht="13.5">
      <c r="A43" s="22" t="s">
        <v>45</v>
      </c>
      <c r="B43" s="6">
        <v>-18106016</v>
      </c>
      <c r="C43" s="6">
        <v>-18818900</v>
      </c>
      <c r="D43" s="23">
        <v>-56185704</v>
      </c>
      <c r="E43" s="24">
        <v>-36791577</v>
      </c>
      <c r="F43" s="6">
        <v>-36791577</v>
      </c>
      <c r="G43" s="25">
        <v>-36791577</v>
      </c>
      <c r="H43" s="26">
        <v>-13869538</v>
      </c>
      <c r="I43" s="24">
        <v>-32710000</v>
      </c>
      <c r="J43" s="6">
        <v>-34410920</v>
      </c>
      <c r="K43" s="25">
        <v>-36200288</v>
      </c>
    </row>
    <row r="44" spans="1:11" ht="13.5">
      <c r="A44" s="22" t="s">
        <v>46</v>
      </c>
      <c r="B44" s="6">
        <v>-216944</v>
      </c>
      <c r="C44" s="6">
        <v>-274000</v>
      </c>
      <c r="D44" s="23">
        <v>-114981</v>
      </c>
      <c r="E44" s="24">
        <v>0</v>
      </c>
      <c r="F44" s="6">
        <v>0</v>
      </c>
      <c r="G44" s="25">
        <v>0</v>
      </c>
      <c r="H44" s="26">
        <v>-67605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2210466</v>
      </c>
      <c r="C45" s="7">
        <v>477906</v>
      </c>
      <c r="D45" s="64">
        <v>1997299</v>
      </c>
      <c r="E45" s="65">
        <v>883583</v>
      </c>
      <c r="F45" s="7">
        <v>883583</v>
      </c>
      <c r="G45" s="66">
        <v>883583</v>
      </c>
      <c r="H45" s="67">
        <v>-17102810</v>
      </c>
      <c r="I45" s="65">
        <v>-13438360</v>
      </c>
      <c r="J45" s="7">
        <v>-29676667</v>
      </c>
      <c r="K45" s="66">
        <v>-46759368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2436619</v>
      </c>
      <c r="C48" s="6">
        <v>477319</v>
      </c>
      <c r="D48" s="23">
        <v>1997300</v>
      </c>
      <c r="E48" s="24">
        <v>7496083</v>
      </c>
      <c r="F48" s="6">
        <v>7496083</v>
      </c>
      <c r="G48" s="25">
        <v>7496083</v>
      </c>
      <c r="H48" s="26">
        <v>7496083</v>
      </c>
      <c r="I48" s="24">
        <v>-13438355</v>
      </c>
      <c r="J48" s="6">
        <v>-29676662</v>
      </c>
      <c r="K48" s="25">
        <v>-46759362</v>
      </c>
    </row>
    <row r="49" spans="1:11" ht="13.5">
      <c r="A49" s="22" t="s">
        <v>50</v>
      </c>
      <c r="B49" s="6">
        <f>+B75</f>
        <v>41876011.92177923</v>
      </c>
      <c r="C49" s="6">
        <f aca="true" t="shared" si="6" ref="C49:K49">+C75</f>
        <v>78188997.06732495</v>
      </c>
      <c r="D49" s="23">
        <f t="shared" si="6"/>
        <v>109890087.19341104</v>
      </c>
      <c r="E49" s="24">
        <f t="shared" si="6"/>
        <v>7385612.100746602</v>
      </c>
      <c r="F49" s="6">
        <f t="shared" si="6"/>
        <v>7385612.100746602</v>
      </c>
      <c r="G49" s="25">
        <f t="shared" si="6"/>
        <v>7385612.100746602</v>
      </c>
      <c r="H49" s="26">
        <f t="shared" si="6"/>
        <v>49403172</v>
      </c>
      <c r="I49" s="24">
        <f t="shared" si="6"/>
        <v>87820830.15830186</v>
      </c>
      <c r="J49" s="6">
        <f t="shared" si="6"/>
        <v>92492732.84538184</v>
      </c>
      <c r="K49" s="25">
        <f t="shared" si="6"/>
        <v>97356357.92892654</v>
      </c>
    </row>
    <row r="50" spans="1:11" ht="13.5">
      <c r="A50" s="34" t="s">
        <v>51</v>
      </c>
      <c r="B50" s="7">
        <f>+B48-B49</f>
        <v>-39439392.92177923</v>
      </c>
      <c r="C50" s="7">
        <f aca="true" t="shared" si="7" ref="C50:K50">+C48-C49</f>
        <v>-77711678.06732495</v>
      </c>
      <c r="D50" s="64">
        <f t="shared" si="7"/>
        <v>-107892787.19341104</v>
      </c>
      <c r="E50" s="65">
        <f t="shared" si="7"/>
        <v>110470.89925339818</v>
      </c>
      <c r="F50" s="7">
        <f t="shared" si="7"/>
        <v>110470.89925339818</v>
      </c>
      <c r="G50" s="66">
        <f t="shared" si="7"/>
        <v>110470.89925339818</v>
      </c>
      <c r="H50" s="67">
        <f t="shared" si="7"/>
        <v>-41907089</v>
      </c>
      <c r="I50" s="65">
        <f t="shared" si="7"/>
        <v>-101259185.15830186</v>
      </c>
      <c r="J50" s="7">
        <f t="shared" si="7"/>
        <v>-122169394.84538184</v>
      </c>
      <c r="K50" s="66">
        <f t="shared" si="7"/>
        <v>-144115719.92892653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591733927</v>
      </c>
      <c r="C53" s="6">
        <v>598025147</v>
      </c>
      <c r="D53" s="23">
        <v>640879407</v>
      </c>
      <c r="E53" s="24">
        <v>606557417</v>
      </c>
      <c r="F53" s="6">
        <v>606557417</v>
      </c>
      <c r="G53" s="25">
        <v>606557417</v>
      </c>
      <c r="H53" s="26">
        <v>600064168</v>
      </c>
      <c r="I53" s="24">
        <v>62992015</v>
      </c>
      <c r="J53" s="6">
        <v>34411000</v>
      </c>
      <c r="K53" s="25">
        <v>36201000</v>
      </c>
    </row>
    <row r="54" spans="1:11" ht="13.5">
      <c r="A54" s="22" t="s">
        <v>105</v>
      </c>
      <c r="B54" s="6">
        <v>39366055</v>
      </c>
      <c r="C54" s="6">
        <v>20410763</v>
      </c>
      <c r="D54" s="23">
        <v>36986955</v>
      </c>
      <c r="E54" s="24">
        <v>22075000</v>
      </c>
      <c r="F54" s="6">
        <v>22075000</v>
      </c>
      <c r="G54" s="25">
        <v>22075000</v>
      </c>
      <c r="H54" s="26">
        <v>0</v>
      </c>
      <c r="I54" s="24">
        <v>28834110</v>
      </c>
      <c r="J54" s="6">
        <v>30333484</v>
      </c>
      <c r="K54" s="25">
        <v>31910825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6175602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6652180</v>
      </c>
      <c r="J59" s="6">
        <v>6998093</v>
      </c>
      <c r="K59" s="25">
        <v>7361994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0.1847781281090617</v>
      </c>
      <c r="C70" s="5">
        <f aca="true" t="shared" si="8" ref="C70:K70">IF(ISERROR(C71/C72),0,(C71/C72))</f>
        <v>0.020442755906816077</v>
      </c>
      <c r="D70" s="5">
        <f t="shared" si="8"/>
        <v>0.020941886572920548</v>
      </c>
      <c r="E70" s="5">
        <f t="shared" si="8"/>
        <v>0.4428537731467472</v>
      </c>
      <c r="F70" s="5">
        <f t="shared" si="8"/>
        <v>0.4428537731467472</v>
      </c>
      <c r="G70" s="5">
        <f t="shared" si="8"/>
        <v>0.4428537731467472</v>
      </c>
      <c r="H70" s="5">
        <f t="shared" si="8"/>
        <v>0</v>
      </c>
      <c r="I70" s="5">
        <f t="shared" si="8"/>
        <v>0.2499962287384438</v>
      </c>
      <c r="J70" s="5">
        <f t="shared" si="8"/>
        <v>0.24987446575050568</v>
      </c>
      <c r="K70" s="5">
        <f t="shared" si="8"/>
        <v>0.24999550331658507</v>
      </c>
    </row>
    <row r="71" spans="1:11" ht="12.75" hidden="1">
      <c r="A71" s="1" t="s">
        <v>111</v>
      </c>
      <c r="B71" s="1">
        <f>+B83</f>
        <v>18060307</v>
      </c>
      <c r="C71" s="1">
        <f aca="true" t="shared" si="9" ref="C71:K71">+C83</f>
        <v>1566144</v>
      </c>
      <c r="D71" s="1">
        <f t="shared" si="9"/>
        <v>1809375</v>
      </c>
      <c r="E71" s="1">
        <f t="shared" si="9"/>
        <v>37734985</v>
      </c>
      <c r="F71" s="1">
        <f t="shared" si="9"/>
        <v>37734985</v>
      </c>
      <c r="G71" s="1">
        <f t="shared" si="9"/>
        <v>37734985</v>
      </c>
      <c r="H71" s="1">
        <f t="shared" si="9"/>
        <v>51965871</v>
      </c>
      <c r="I71" s="1">
        <f t="shared" si="9"/>
        <v>24112920</v>
      </c>
      <c r="J71" s="1">
        <f t="shared" si="9"/>
        <v>25366784</v>
      </c>
      <c r="K71" s="1">
        <f t="shared" si="9"/>
        <v>26685855</v>
      </c>
    </row>
    <row r="72" spans="1:11" ht="12.75" hidden="1">
      <c r="A72" s="1" t="s">
        <v>112</v>
      </c>
      <c r="B72" s="1">
        <f>+B77</f>
        <v>97740502</v>
      </c>
      <c r="C72" s="1">
        <f aca="true" t="shared" si="10" ref="C72:K72">+C77</f>
        <v>76611197</v>
      </c>
      <c r="D72" s="1">
        <f t="shared" si="10"/>
        <v>86399809</v>
      </c>
      <c r="E72" s="1">
        <f t="shared" si="10"/>
        <v>85208679</v>
      </c>
      <c r="F72" s="1">
        <f t="shared" si="10"/>
        <v>85208679</v>
      </c>
      <c r="G72" s="1">
        <f t="shared" si="10"/>
        <v>85208679</v>
      </c>
      <c r="H72" s="1">
        <f t="shared" si="10"/>
        <v>0</v>
      </c>
      <c r="I72" s="1">
        <f t="shared" si="10"/>
        <v>96453135</v>
      </c>
      <c r="J72" s="1">
        <f t="shared" si="10"/>
        <v>101518112</v>
      </c>
      <c r="K72" s="1">
        <f t="shared" si="10"/>
        <v>106745340</v>
      </c>
    </row>
    <row r="73" spans="1:11" ht="12.75" hidden="1">
      <c r="A73" s="1" t="s">
        <v>113</v>
      </c>
      <c r="B73" s="1">
        <f>+B74</f>
        <v>19490562</v>
      </c>
      <c r="C73" s="1">
        <f aca="true" t="shared" si="11" ref="C73:K73">+(C78+C80+C81+C82)-(B78+B80+B81+B82)</f>
        <v>17302323</v>
      </c>
      <c r="D73" s="1">
        <f t="shared" si="11"/>
        <v>8905420</v>
      </c>
      <c r="E73" s="1">
        <f t="shared" si="11"/>
        <v>-12620917</v>
      </c>
      <c r="F73" s="1">
        <f>+(F78+F80+F81+F82)-(D78+D80+D81+D82)</f>
        <v>-12620917</v>
      </c>
      <c r="G73" s="1">
        <f>+(G78+G80+G81+G82)-(D78+D80+D81+D82)</f>
        <v>-12620917</v>
      </c>
      <c r="H73" s="1">
        <f>+(H78+H80+H81+H82)-(D78+D80+D81+D82)</f>
        <v>-88275000</v>
      </c>
      <c r="I73" s="1">
        <f>+(I78+I80+I81+I82)-(E78+E80+E81+E82)</f>
        <v>-14161186</v>
      </c>
      <c r="J73" s="1">
        <f t="shared" si="11"/>
        <v>-10013325</v>
      </c>
      <c r="K73" s="1">
        <f t="shared" si="11"/>
        <v>-10676124</v>
      </c>
    </row>
    <row r="74" spans="1:11" ht="12.75" hidden="1">
      <c r="A74" s="1" t="s">
        <v>114</v>
      </c>
      <c r="B74" s="1">
        <f>+TREND(C74:E74)</f>
        <v>19490562</v>
      </c>
      <c r="C74" s="1">
        <f>+C73</f>
        <v>17302323</v>
      </c>
      <c r="D74" s="1">
        <f aca="true" t="shared" si="12" ref="D74:K74">+D73</f>
        <v>8905420</v>
      </c>
      <c r="E74" s="1">
        <f t="shared" si="12"/>
        <v>-12620917</v>
      </c>
      <c r="F74" s="1">
        <f t="shared" si="12"/>
        <v>-12620917</v>
      </c>
      <c r="G74" s="1">
        <f t="shared" si="12"/>
        <v>-12620917</v>
      </c>
      <c r="H74" s="1">
        <f t="shared" si="12"/>
        <v>-88275000</v>
      </c>
      <c r="I74" s="1">
        <f t="shared" si="12"/>
        <v>-14161186</v>
      </c>
      <c r="J74" s="1">
        <f t="shared" si="12"/>
        <v>-10013325</v>
      </c>
      <c r="K74" s="1">
        <f t="shared" si="12"/>
        <v>-10676124</v>
      </c>
    </row>
    <row r="75" spans="1:11" ht="12.75" hidden="1">
      <c r="A75" s="1" t="s">
        <v>115</v>
      </c>
      <c r="B75" s="1">
        <f>+B84-(((B80+B81+B78)*B70)-B79)</f>
        <v>41876011.92177923</v>
      </c>
      <c r="C75" s="1">
        <f aca="true" t="shared" si="13" ref="C75:K75">+C84-(((C80+C81+C78)*C70)-C79)</f>
        <v>78188997.06732495</v>
      </c>
      <c r="D75" s="1">
        <f t="shared" si="13"/>
        <v>109890087.19341104</v>
      </c>
      <c r="E75" s="1">
        <f t="shared" si="13"/>
        <v>7385612.100746602</v>
      </c>
      <c r="F75" s="1">
        <f t="shared" si="13"/>
        <v>7385612.100746602</v>
      </c>
      <c r="G75" s="1">
        <f t="shared" si="13"/>
        <v>7385612.100746602</v>
      </c>
      <c r="H75" s="1">
        <f t="shared" si="13"/>
        <v>49403172</v>
      </c>
      <c r="I75" s="1">
        <f t="shared" si="13"/>
        <v>87820830.15830186</v>
      </c>
      <c r="J75" s="1">
        <f t="shared" si="13"/>
        <v>92492732.84538184</v>
      </c>
      <c r="K75" s="1">
        <f t="shared" si="13"/>
        <v>97356357.92892654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97740502</v>
      </c>
      <c r="C77" s="3">
        <v>76611197</v>
      </c>
      <c r="D77" s="3">
        <v>86399809</v>
      </c>
      <c r="E77" s="3">
        <v>85208679</v>
      </c>
      <c r="F77" s="3">
        <v>85208679</v>
      </c>
      <c r="G77" s="3">
        <v>85208679</v>
      </c>
      <c r="H77" s="3">
        <v>0</v>
      </c>
      <c r="I77" s="3">
        <v>96453135</v>
      </c>
      <c r="J77" s="3">
        <v>101518112</v>
      </c>
      <c r="K77" s="3">
        <v>106745340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56897043</v>
      </c>
      <c r="C79" s="3">
        <v>80204542</v>
      </c>
      <c r="D79" s="3">
        <v>112141340</v>
      </c>
      <c r="E79" s="3">
        <v>49403172</v>
      </c>
      <c r="F79" s="3">
        <v>49403172</v>
      </c>
      <c r="G79" s="3">
        <v>49403172</v>
      </c>
      <c r="H79" s="3">
        <v>49403172</v>
      </c>
      <c r="I79" s="3">
        <v>108000000</v>
      </c>
      <c r="J79" s="3">
        <v>110160000</v>
      </c>
      <c r="K79" s="3">
        <v>112363200</v>
      </c>
    </row>
    <row r="80" spans="1:11" ht="12.75" hidden="1">
      <c r="A80" s="2" t="s">
        <v>67</v>
      </c>
      <c r="B80" s="3">
        <v>50775056</v>
      </c>
      <c r="C80" s="3">
        <v>41498190</v>
      </c>
      <c r="D80" s="3">
        <v>53759000</v>
      </c>
      <c r="E80" s="3">
        <v>88879083</v>
      </c>
      <c r="F80" s="3">
        <v>88879083</v>
      </c>
      <c r="G80" s="3">
        <v>88879083</v>
      </c>
      <c r="H80" s="3">
        <v>13225000</v>
      </c>
      <c r="I80" s="3">
        <v>80717897</v>
      </c>
      <c r="J80" s="3">
        <v>70704572</v>
      </c>
      <c r="K80" s="3">
        <v>60028448</v>
      </c>
    </row>
    <row r="81" spans="1:11" ht="12.75" hidden="1">
      <c r="A81" s="2" t="s">
        <v>68</v>
      </c>
      <c r="B81" s="3">
        <v>30517201</v>
      </c>
      <c r="C81" s="3">
        <v>57096390</v>
      </c>
      <c r="D81" s="3">
        <v>53741000</v>
      </c>
      <c r="E81" s="3">
        <v>6000000</v>
      </c>
      <c r="F81" s="3">
        <v>6000000</v>
      </c>
      <c r="G81" s="3">
        <v>6000000</v>
      </c>
      <c r="H81" s="3">
        <v>6000000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18060307</v>
      </c>
      <c r="C83" s="3">
        <v>1566144</v>
      </c>
      <c r="D83" s="3">
        <v>1809375</v>
      </c>
      <c r="E83" s="3">
        <v>37734985</v>
      </c>
      <c r="F83" s="3">
        <v>37734985</v>
      </c>
      <c r="G83" s="3">
        <v>37734985</v>
      </c>
      <c r="H83" s="3">
        <v>51965871</v>
      </c>
      <c r="I83" s="3">
        <v>24112920</v>
      </c>
      <c r="J83" s="3">
        <v>25366784</v>
      </c>
      <c r="K83" s="3">
        <v>26685855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318540762</v>
      </c>
      <c r="J85" s="3">
        <v>335104882</v>
      </c>
      <c r="K85" s="3">
        <v>352530335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30538474</v>
      </c>
      <c r="C5" s="6">
        <v>31171638</v>
      </c>
      <c r="D5" s="23">
        <v>36250313</v>
      </c>
      <c r="E5" s="24">
        <v>39074683</v>
      </c>
      <c r="F5" s="6">
        <v>39074688</v>
      </c>
      <c r="G5" s="25">
        <v>39074688</v>
      </c>
      <c r="H5" s="26">
        <v>0</v>
      </c>
      <c r="I5" s="24">
        <v>44667795</v>
      </c>
      <c r="J5" s="6">
        <v>47079856</v>
      </c>
      <c r="K5" s="25">
        <v>49669248</v>
      </c>
    </row>
    <row r="6" spans="1:11" ht="13.5">
      <c r="A6" s="22" t="s">
        <v>18</v>
      </c>
      <c r="B6" s="6">
        <v>100311968</v>
      </c>
      <c r="C6" s="6">
        <v>97845473</v>
      </c>
      <c r="D6" s="23">
        <v>122759546</v>
      </c>
      <c r="E6" s="24">
        <v>130254952</v>
      </c>
      <c r="F6" s="6">
        <v>126279644</v>
      </c>
      <c r="G6" s="25">
        <v>126279644</v>
      </c>
      <c r="H6" s="26">
        <v>0</v>
      </c>
      <c r="I6" s="24">
        <v>138596759</v>
      </c>
      <c r="J6" s="6">
        <v>147280984</v>
      </c>
      <c r="K6" s="25">
        <v>155381438</v>
      </c>
    </row>
    <row r="7" spans="1:11" ht="13.5">
      <c r="A7" s="22" t="s">
        <v>19</v>
      </c>
      <c r="B7" s="6">
        <v>1693142</v>
      </c>
      <c r="C7" s="6">
        <v>1033338</v>
      </c>
      <c r="D7" s="23">
        <v>176099</v>
      </c>
      <c r="E7" s="24">
        <v>1100000</v>
      </c>
      <c r="F7" s="6">
        <v>1900000</v>
      </c>
      <c r="G7" s="25">
        <v>1900000</v>
      </c>
      <c r="H7" s="26">
        <v>0</v>
      </c>
      <c r="I7" s="24">
        <v>2991808</v>
      </c>
      <c r="J7" s="6">
        <v>3153365</v>
      </c>
      <c r="K7" s="25">
        <v>3326800</v>
      </c>
    </row>
    <row r="8" spans="1:11" ht="13.5">
      <c r="A8" s="22" t="s">
        <v>20</v>
      </c>
      <c r="B8" s="6">
        <v>100561290</v>
      </c>
      <c r="C8" s="6">
        <v>130031941</v>
      </c>
      <c r="D8" s="23">
        <v>123106185</v>
      </c>
      <c r="E8" s="24">
        <v>134546000</v>
      </c>
      <c r="F8" s="6">
        <v>151277022</v>
      </c>
      <c r="G8" s="25">
        <v>151277022</v>
      </c>
      <c r="H8" s="26">
        <v>0</v>
      </c>
      <c r="I8" s="24">
        <v>166052283</v>
      </c>
      <c r="J8" s="6">
        <v>173686469</v>
      </c>
      <c r="K8" s="25">
        <v>182181000</v>
      </c>
    </row>
    <row r="9" spans="1:11" ht="13.5">
      <c r="A9" s="22" t="s">
        <v>21</v>
      </c>
      <c r="B9" s="6">
        <v>56163125</v>
      </c>
      <c r="C9" s="6">
        <v>37559754</v>
      </c>
      <c r="D9" s="23">
        <v>45619219</v>
      </c>
      <c r="E9" s="24">
        <v>27075782</v>
      </c>
      <c r="F9" s="6">
        <v>22695380</v>
      </c>
      <c r="G9" s="25">
        <v>22695380</v>
      </c>
      <c r="H9" s="26">
        <v>0</v>
      </c>
      <c r="I9" s="24">
        <v>30580934</v>
      </c>
      <c r="J9" s="6">
        <v>33232305</v>
      </c>
      <c r="K9" s="25">
        <v>35060079</v>
      </c>
    </row>
    <row r="10" spans="1:11" ht="25.5">
      <c r="A10" s="27" t="s">
        <v>104</v>
      </c>
      <c r="B10" s="28">
        <f>SUM(B5:B9)</f>
        <v>289267999</v>
      </c>
      <c r="C10" s="29">
        <f aca="true" t="shared" si="0" ref="C10:K10">SUM(C5:C9)</f>
        <v>297642144</v>
      </c>
      <c r="D10" s="30">
        <f t="shared" si="0"/>
        <v>327911362</v>
      </c>
      <c r="E10" s="28">
        <f t="shared" si="0"/>
        <v>332051417</v>
      </c>
      <c r="F10" s="29">
        <f t="shared" si="0"/>
        <v>341226734</v>
      </c>
      <c r="G10" s="31">
        <f t="shared" si="0"/>
        <v>341226734</v>
      </c>
      <c r="H10" s="32">
        <f t="shared" si="0"/>
        <v>0</v>
      </c>
      <c r="I10" s="28">
        <f t="shared" si="0"/>
        <v>382889579</v>
      </c>
      <c r="J10" s="29">
        <f t="shared" si="0"/>
        <v>404432979</v>
      </c>
      <c r="K10" s="31">
        <f t="shared" si="0"/>
        <v>425618565</v>
      </c>
    </row>
    <row r="11" spans="1:11" ht="13.5">
      <c r="A11" s="22" t="s">
        <v>22</v>
      </c>
      <c r="B11" s="6">
        <v>90553709</v>
      </c>
      <c r="C11" s="6">
        <v>98141521</v>
      </c>
      <c r="D11" s="23">
        <v>103870213</v>
      </c>
      <c r="E11" s="24">
        <v>111675161</v>
      </c>
      <c r="F11" s="6">
        <v>109821076</v>
      </c>
      <c r="G11" s="25">
        <v>109821076</v>
      </c>
      <c r="H11" s="26">
        <v>0</v>
      </c>
      <c r="I11" s="24">
        <v>126394680</v>
      </c>
      <c r="J11" s="6">
        <v>133219994</v>
      </c>
      <c r="K11" s="25">
        <v>140547094</v>
      </c>
    </row>
    <row r="12" spans="1:11" ht="13.5">
      <c r="A12" s="22" t="s">
        <v>23</v>
      </c>
      <c r="B12" s="6">
        <v>7001715</v>
      </c>
      <c r="C12" s="6">
        <v>7637627</v>
      </c>
      <c r="D12" s="23">
        <v>7815297</v>
      </c>
      <c r="E12" s="24">
        <v>8457670</v>
      </c>
      <c r="F12" s="6">
        <v>9186560</v>
      </c>
      <c r="G12" s="25">
        <v>9186560</v>
      </c>
      <c r="H12" s="26">
        <v>0</v>
      </c>
      <c r="I12" s="24">
        <v>9524401</v>
      </c>
      <c r="J12" s="6">
        <v>10038719</v>
      </c>
      <c r="K12" s="25">
        <v>10590848</v>
      </c>
    </row>
    <row r="13" spans="1:11" ht="13.5">
      <c r="A13" s="22" t="s">
        <v>105</v>
      </c>
      <c r="B13" s="6">
        <v>45603579</v>
      </c>
      <c r="C13" s="6">
        <v>48479100</v>
      </c>
      <c r="D13" s="23">
        <v>51787773</v>
      </c>
      <c r="E13" s="24">
        <v>36201470</v>
      </c>
      <c r="F13" s="6">
        <v>36201480</v>
      </c>
      <c r="G13" s="25">
        <v>36201480</v>
      </c>
      <c r="H13" s="26">
        <v>0</v>
      </c>
      <c r="I13" s="24">
        <v>43874851</v>
      </c>
      <c r="J13" s="6">
        <v>46244093</v>
      </c>
      <c r="K13" s="25">
        <v>48787518</v>
      </c>
    </row>
    <row r="14" spans="1:11" ht="13.5">
      <c r="A14" s="22" t="s">
        <v>24</v>
      </c>
      <c r="B14" s="6">
        <v>5318754</v>
      </c>
      <c r="C14" s="6">
        <v>5480607</v>
      </c>
      <c r="D14" s="23">
        <v>2763397</v>
      </c>
      <c r="E14" s="24">
        <v>2813257</v>
      </c>
      <c r="F14" s="6">
        <v>6508256</v>
      </c>
      <c r="G14" s="25">
        <v>6508256</v>
      </c>
      <c r="H14" s="26">
        <v>0</v>
      </c>
      <c r="I14" s="24">
        <v>5414100</v>
      </c>
      <c r="J14" s="6">
        <v>5706461</v>
      </c>
      <c r="K14" s="25">
        <v>6020309</v>
      </c>
    </row>
    <row r="15" spans="1:11" ht="13.5">
      <c r="A15" s="22" t="s">
        <v>25</v>
      </c>
      <c r="B15" s="6">
        <v>59421554</v>
      </c>
      <c r="C15" s="6">
        <v>119227572</v>
      </c>
      <c r="D15" s="23">
        <v>114849541</v>
      </c>
      <c r="E15" s="24">
        <v>82024870</v>
      </c>
      <c r="F15" s="6">
        <v>113240345</v>
      </c>
      <c r="G15" s="25">
        <v>113240345</v>
      </c>
      <c r="H15" s="26">
        <v>0</v>
      </c>
      <c r="I15" s="24">
        <v>113364348</v>
      </c>
      <c r="J15" s="6">
        <v>119486020</v>
      </c>
      <c r="K15" s="25">
        <v>126057752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70004</v>
      </c>
      <c r="G16" s="25">
        <v>70004</v>
      </c>
      <c r="H16" s="26">
        <v>0</v>
      </c>
      <c r="I16" s="24">
        <v>50000</v>
      </c>
      <c r="J16" s="6">
        <v>52700</v>
      </c>
      <c r="K16" s="25">
        <v>55599</v>
      </c>
    </row>
    <row r="17" spans="1:11" ht="13.5">
      <c r="A17" s="22" t="s">
        <v>27</v>
      </c>
      <c r="B17" s="6">
        <v>134338891</v>
      </c>
      <c r="C17" s="6">
        <v>86120066</v>
      </c>
      <c r="D17" s="23">
        <v>112445313</v>
      </c>
      <c r="E17" s="24">
        <v>89326144</v>
      </c>
      <c r="F17" s="6">
        <v>88089151</v>
      </c>
      <c r="G17" s="25">
        <v>88089151</v>
      </c>
      <c r="H17" s="26">
        <v>0</v>
      </c>
      <c r="I17" s="24">
        <v>82823999</v>
      </c>
      <c r="J17" s="6">
        <v>87296485</v>
      </c>
      <c r="K17" s="25">
        <v>92097792</v>
      </c>
    </row>
    <row r="18" spans="1:11" ht="13.5">
      <c r="A18" s="34" t="s">
        <v>28</v>
      </c>
      <c r="B18" s="35">
        <f>SUM(B11:B17)</f>
        <v>342238202</v>
      </c>
      <c r="C18" s="36">
        <f aca="true" t="shared" si="1" ref="C18:K18">SUM(C11:C17)</f>
        <v>365086493</v>
      </c>
      <c r="D18" s="37">
        <f t="shared" si="1"/>
        <v>393531534</v>
      </c>
      <c r="E18" s="35">
        <f t="shared" si="1"/>
        <v>330498572</v>
      </c>
      <c r="F18" s="36">
        <f t="shared" si="1"/>
        <v>363116872</v>
      </c>
      <c r="G18" s="38">
        <f t="shared" si="1"/>
        <v>363116872</v>
      </c>
      <c r="H18" s="39">
        <f t="shared" si="1"/>
        <v>0</v>
      </c>
      <c r="I18" s="35">
        <f t="shared" si="1"/>
        <v>381446379</v>
      </c>
      <c r="J18" s="36">
        <f t="shared" si="1"/>
        <v>402044472</v>
      </c>
      <c r="K18" s="38">
        <f t="shared" si="1"/>
        <v>424156912</v>
      </c>
    </row>
    <row r="19" spans="1:11" ht="13.5">
      <c r="A19" s="34" t="s">
        <v>29</v>
      </c>
      <c r="B19" s="40">
        <f>+B10-B18</f>
        <v>-52970203</v>
      </c>
      <c r="C19" s="41">
        <f aca="true" t="shared" si="2" ref="C19:K19">+C10-C18</f>
        <v>-67444349</v>
      </c>
      <c r="D19" s="42">
        <f t="shared" si="2"/>
        <v>-65620172</v>
      </c>
      <c r="E19" s="40">
        <f t="shared" si="2"/>
        <v>1552845</v>
      </c>
      <c r="F19" s="41">
        <f t="shared" si="2"/>
        <v>-21890138</v>
      </c>
      <c r="G19" s="43">
        <f t="shared" si="2"/>
        <v>-21890138</v>
      </c>
      <c r="H19" s="44">
        <f t="shared" si="2"/>
        <v>0</v>
      </c>
      <c r="I19" s="40">
        <f t="shared" si="2"/>
        <v>1443200</v>
      </c>
      <c r="J19" s="41">
        <f t="shared" si="2"/>
        <v>2388507</v>
      </c>
      <c r="K19" s="43">
        <f t="shared" si="2"/>
        <v>1461653</v>
      </c>
    </row>
    <row r="20" spans="1:11" ht="13.5">
      <c r="A20" s="22" t="s">
        <v>30</v>
      </c>
      <c r="B20" s="24">
        <v>85072479</v>
      </c>
      <c r="C20" s="6">
        <v>90431478</v>
      </c>
      <c r="D20" s="23">
        <v>103122372</v>
      </c>
      <c r="E20" s="24">
        <v>94211000</v>
      </c>
      <c r="F20" s="6">
        <v>77479942</v>
      </c>
      <c r="G20" s="25">
        <v>77479942</v>
      </c>
      <c r="H20" s="26">
        <v>0</v>
      </c>
      <c r="I20" s="24">
        <v>94431717</v>
      </c>
      <c r="J20" s="6">
        <v>139883531</v>
      </c>
      <c r="K20" s="25">
        <v>94953000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32102276</v>
      </c>
      <c r="C22" s="52">
        <f aca="true" t="shared" si="3" ref="C22:K22">SUM(C19:C21)</f>
        <v>22987129</v>
      </c>
      <c r="D22" s="53">
        <f t="shared" si="3"/>
        <v>37502200</v>
      </c>
      <c r="E22" s="51">
        <f t="shared" si="3"/>
        <v>95763845</v>
      </c>
      <c r="F22" s="52">
        <f t="shared" si="3"/>
        <v>55589804</v>
      </c>
      <c r="G22" s="54">
        <f t="shared" si="3"/>
        <v>55589804</v>
      </c>
      <c r="H22" s="55">
        <f t="shared" si="3"/>
        <v>0</v>
      </c>
      <c r="I22" s="51">
        <f t="shared" si="3"/>
        <v>95874917</v>
      </c>
      <c r="J22" s="52">
        <f t="shared" si="3"/>
        <v>142272038</v>
      </c>
      <c r="K22" s="54">
        <f t="shared" si="3"/>
        <v>96414653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32102276</v>
      </c>
      <c r="C24" s="41">
        <f aca="true" t="shared" si="4" ref="C24:K24">SUM(C22:C23)</f>
        <v>22987129</v>
      </c>
      <c r="D24" s="42">
        <f t="shared" si="4"/>
        <v>37502200</v>
      </c>
      <c r="E24" s="40">
        <f t="shared" si="4"/>
        <v>95763845</v>
      </c>
      <c r="F24" s="41">
        <f t="shared" si="4"/>
        <v>55589804</v>
      </c>
      <c r="G24" s="43">
        <f t="shared" si="4"/>
        <v>55589804</v>
      </c>
      <c r="H24" s="44">
        <f t="shared" si="4"/>
        <v>0</v>
      </c>
      <c r="I24" s="40">
        <f t="shared" si="4"/>
        <v>95874917</v>
      </c>
      <c r="J24" s="41">
        <f t="shared" si="4"/>
        <v>142272038</v>
      </c>
      <c r="K24" s="43">
        <f t="shared" si="4"/>
        <v>96414653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103857054</v>
      </c>
      <c r="C27" s="7">
        <v>118383884</v>
      </c>
      <c r="D27" s="64">
        <v>102527484</v>
      </c>
      <c r="E27" s="65">
        <v>95256152</v>
      </c>
      <c r="F27" s="7">
        <v>90979944</v>
      </c>
      <c r="G27" s="66">
        <v>90979944</v>
      </c>
      <c r="H27" s="67">
        <v>0</v>
      </c>
      <c r="I27" s="65">
        <v>100176217</v>
      </c>
      <c r="J27" s="7">
        <v>139883530</v>
      </c>
      <c r="K27" s="66">
        <v>94953000</v>
      </c>
    </row>
    <row r="28" spans="1:11" ht="13.5">
      <c r="A28" s="68" t="s">
        <v>30</v>
      </c>
      <c r="B28" s="6">
        <v>94867838</v>
      </c>
      <c r="C28" s="6">
        <v>90431478</v>
      </c>
      <c r="D28" s="23">
        <v>94233255</v>
      </c>
      <c r="E28" s="24">
        <v>94211000</v>
      </c>
      <c r="F28" s="6">
        <v>77479944</v>
      </c>
      <c r="G28" s="25">
        <v>77479944</v>
      </c>
      <c r="H28" s="26">
        <v>0</v>
      </c>
      <c r="I28" s="24">
        <v>94431717</v>
      </c>
      <c r="J28" s="6">
        <v>139883530</v>
      </c>
      <c r="K28" s="25">
        <v>94953000</v>
      </c>
    </row>
    <row r="29" spans="1:11" ht="13.5">
      <c r="A29" s="22" t="s">
        <v>109</v>
      </c>
      <c r="B29" s="6">
        <v>5158760</v>
      </c>
      <c r="C29" s="6">
        <v>8217639</v>
      </c>
      <c r="D29" s="23">
        <v>699022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3830456</v>
      </c>
      <c r="C31" s="6">
        <v>19734767</v>
      </c>
      <c r="D31" s="23">
        <v>7595207</v>
      </c>
      <c r="E31" s="24">
        <v>1045152</v>
      </c>
      <c r="F31" s="6">
        <v>13500000</v>
      </c>
      <c r="G31" s="25">
        <v>13500000</v>
      </c>
      <c r="H31" s="26">
        <v>0</v>
      </c>
      <c r="I31" s="24">
        <v>5744500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103857054</v>
      </c>
      <c r="C32" s="7">
        <f aca="true" t="shared" si="5" ref="C32:K32">SUM(C28:C31)</f>
        <v>118383884</v>
      </c>
      <c r="D32" s="64">
        <f t="shared" si="5"/>
        <v>102527484</v>
      </c>
      <c r="E32" s="65">
        <f t="shared" si="5"/>
        <v>95256152</v>
      </c>
      <c r="F32" s="7">
        <f t="shared" si="5"/>
        <v>90979944</v>
      </c>
      <c r="G32" s="66">
        <f t="shared" si="5"/>
        <v>90979944</v>
      </c>
      <c r="H32" s="67">
        <f t="shared" si="5"/>
        <v>0</v>
      </c>
      <c r="I32" s="65">
        <f t="shared" si="5"/>
        <v>100176217</v>
      </c>
      <c r="J32" s="7">
        <f t="shared" si="5"/>
        <v>139883530</v>
      </c>
      <c r="K32" s="66">
        <f t="shared" si="5"/>
        <v>94953000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68128616</v>
      </c>
      <c r="C35" s="6">
        <v>96175807</v>
      </c>
      <c r="D35" s="23">
        <v>121295993</v>
      </c>
      <c r="E35" s="24">
        <v>88416627</v>
      </c>
      <c r="F35" s="6">
        <v>107083741</v>
      </c>
      <c r="G35" s="25">
        <v>107083741</v>
      </c>
      <c r="H35" s="26">
        <v>31849702</v>
      </c>
      <c r="I35" s="24">
        <v>142866324</v>
      </c>
      <c r="J35" s="6">
        <v>140350568</v>
      </c>
      <c r="K35" s="25">
        <v>138320698</v>
      </c>
    </row>
    <row r="36" spans="1:11" ht="13.5">
      <c r="A36" s="22" t="s">
        <v>39</v>
      </c>
      <c r="B36" s="6">
        <v>990755737</v>
      </c>
      <c r="C36" s="6">
        <v>1158413035</v>
      </c>
      <c r="D36" s="23">
        <v>1188557103</v>
      </c>
      <c r="E36" s="24">
        <v>1150405389</v>
      </c>
      <c r="F36" s="6">
        <v>1279537051</v>
      </c>
      <c r="G36" s="25">
        <v>1279537051</v>
      </c>
      <c r="H36" s="26">
        <v>113008846</v>
      </c>
      <c r="I36" s="24">
        <v>1288733320</v>
      </c>
      <c r="J36" s="6">
        <v>1428616852</v>
      </c>
      <c r="K36" s="25">
        <v>1523569853</v>
      </c>
    </row>
    <row r="37" spans="1:11" ht="13.5">
      <c r="A37" s="22" t="s">
        <v>40</v>
      </c>
      <c r="B37" s="6">
        <v>61188180</v>
      </c>
      <c r="C37" s="6">
        <v>126887409</v>
      </c>
      <c r="D37" s="23">
        <v>157034227</v>
      </c>
      <c r="E37" s="24">
        <v>29040563</v>
      </c>
      <c r="F37" s="6">
        <v>94040563</v>
      </c>
      <c r="G37" s="25">
        <v>94040563</v>
      </c>
      <c r="H37" s="26">
        <v>14740647</v>
      </c>
      <c r="I37" s="24">
        <v>67382177</v>
      </c>
      <c r="J37" s="6">
        <v>58988748</v>
      </c>
      <c r="K37" s="25">
        <v>59381662</v>
      </c>
    </row>
    <row r="38" spans="1:11" ht="13.5">
      <c r="A38" s="22" t="s">
        <v>41</v>
      </c>
      <c r="B38" s="6">
        <v>56018024</v>
      </c>
      <c r="C38" s="6">
        <v>53953188</v>
      </c>
      <c r="D38" s="23">
        <v>45781340</v>
      </c>
      <c r="E38" s="24">
        <v>20982746</v>
      </c>
      <c r="F38" s="6">
        <v>55734898</v>
      </c>
      <c r="G38" s="25">
        <v>55734898</v>
      </c>
      <c r="H38" s="26">
        <v>0</v>
      </c>
      <c r="I38" s="24">
        <v>52150633</v>
      </c>
      <c r="J38" s="6">
        <v>9224768</v>
      </c>
      <c r="K38" s="25">
        <v>9732130</v>
      </c>
    </row>
    <row r="39" spans="1:11" ht="13.5">
      <c r="A39" s="22" t="s">
        <v>42</v>
      </c>
      <c r="B39" s="6">
        <v>941678149</v>
      </c>
      <c r="C39" s="6">
        <v>1073748245</v>
      </c>
      <c r="D39" s="23">
        <v>1107037529</v>
      </c>
      <c r="E39" s="24">
        <v>1188798707</v>
      </c>
      <c r="F39" s="6">
        <v>1236845331</v>
      </c>
      <c r="G39" s="25">
        <v>1236845331</v>
      </c>
      <c r="H39" s="26">
        <v>130117901</v>
      </c>
      <c r="I39" s="24">
        <v>1312066834</v>
      </c>
      <c r="J39" s="6">
        <v>1500753903</v>
      </c>
      <c r="K39" s="25">
        <v>1592776759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94512186</v>
      </c>
      <c r="C42" s="6">
        <v>114833864</v>
      </c>
      <c r="D42" s="23">
        <v>101163906</v>
      </c>
      <c r="E42" s="24">
        <v>98636332</v>
      </c>
      <c r="F42" s="6">
        <v>69652638</v>
      </c>
      <c r="G42" s="25">
        <v>69652638</v>
      </c>
      <c r="H42" s="26">
        <v>96298321</v>
      </c>
      <c r="I42" s="24">
        <v>78987923</v>
      </c>
      <c r="J42" s="6">
        <v>131752882</v>
      </c>
      <c r="K42" s="25">
        <v>86895442</v>
      </c>
    </row>
    <row r="43" spans="1:11" ht="13.5">
      <c r="A43" s="22" t="s">
        <v>45</v>
      </c>
      <c r="B43" s="6">
        <v>-104233539</v>
      </c>
      <c r="C43" s="6">
        <v>-116616994</v>
      </c>
      <c r="D43" s="23">
        <v>-99394491</v>
      </c>
      <c r="E43" s="24">
        <v>-95256153</v>
      </c>
      <c r="F43" s="6">
        <v>-61338942</v>
      </c>
      <c r="G43" s="25">
        <v>-61338942</v>
      </c>
      <c r="H43" s="26">
        <v>-81919588</v>
      </c>
      <c r="I43" s="24">
        <v>-38156856</v>
      </c>
      <c r="J43" s="6">
        <v>-139883531</v>
      </c>
      <c r="K43" s="25">
        <v>-94953000</v>
      </c>
    </row>
    <row r="44" spans="1:11" ht="13.5">
      <c r="A44" s="22" t="s">
        <v>46</v>
      </c>
      <c r="B44" s="6">
        <v>-2191435</v>
      </c>
      <c r="C44" s="6">
        <v>1684546</v>
      </c>
      <c r="D44" s="23">
        <v>-1311659</v>
      </c>
      <c r="E44" s="24">
        <v>-4789836</v>
      </c>
      <c r="F44" s="6">
        <v>-6697487</v>
      </c>
      <c r="G44" s="25">
        <v>-6697487</v>
      </c>
      <c r="H44" s="26">
        <v>-7156798</v>
      </c>
      <c r="I44" s="24">
        <v>-4550430</v>
      </c>
      <c r="J44" s="6">
        <v>0</v>
      </c>
      <c r="K44" s="25">
        <v>0</v>
      </c>
    </row>
    <row r="45" spans="1:11" ht="13.5">
      <c r="A45" s="34" t="s">
        <v>47</v>
      </c>
      <c r="B45" s="7">
        <v>630951</v>
      </c>
      <c r="C45" s="7">
        <v>532367</v>
      </c>
      <c r="D45" s="64">
        <v>990123</v>
      </c>
      <c r="E45" s="65">
        <v>176343</v>
      </c>
      <c r="F45" s="7">
        <v>2606209</v>
      </c>
      <c r="G45" s="66">
        <v>2606209</v>
      </c>
      <c r="H45" s="67">
        <v>11063149</v>
      </c>
      <c r="I45" s="65">
        <v>38886843</v>
      </c>
      <c r="J45" s="7">
        <v>30756194</v>
      </c>
      <c r="K45" s="66">
        <v>22698636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630951</v>
      </c>
      <c r="C48" s="6">
        <v>532367</v>
      </c>
      <c r="D48" s="23">
        <v>990123</v>
      </c>
      <c r="E48" s="24">
        <v>0</v>
      </c>
      <c r="F48" s="6">
        <v>2606206</v>
      </c>
      <c r="G48" s="25">
        <v>2606206</v>
      </c>
      <c r="H48" s="26">
        <v>11063147</v>
      </c>
      <c r="I48" s="24">
        <v>38886845</v>
      </c>
      <c r="J48" s="6">
        <v>30756197</v>
      </c>
      <c r="K48" s="25">
        <v>22698637</v>
      </c>
    </row>
    <row r="49" spans="1:11" ht="13.5">
      <c r="A49" s="22" t="s">
        <v>50</v>
      </c>
      <c r="B49" s="6">
        <f>+B75</f>
        <v>23375316.905317537</v>
      </c>
      <c r="C49" s="6">
        <f aca="true" t="shared" si="6" ref="C49:K49">+C75</f>
        <v>58478472.45932651</v>
      </c>
      <c r="D49" s="23">
        <f t="shared" si="6"/>
        <v>87352085.93243465</v>
      </c>
      <c r="E49" s="24">
        <f t="shared" si="6"/>
        <v>-35302851.42860305</v>
      </c>
      <c r="F49" s="6">
        <f t="shared" si="6"/>
        <v>19470134.806492522</v>
      </c>
      <c r="G49" s="25">
        <f t="shared" si="6"/>
        <v>19470134.806492522</v>
      </c>
      <c r="H49" s="26">
        <f t="shared" si="6"/>
        <v>14378307</v>
      </c>
      <c r="I49" s="24">
        <f t="shared" si="6"/>
        <v>-2377579.7469372153</v>
      </c>
      <c r="J49" s="6">
        <f t="shared" si="6"/>
        <v>-16240670.544040658</v>
      </c>
      <c r="K49" s="25">
        <f t="shared" si="6"/>
        <v>-19658262.010040224</v>
      </c>
    </row>
    <row r="50" spans="1:11" ht="13.5">
      <c r="A50" s="34" t="s">
        <v>51</v>
      </c>
      <c r="B50" s="7">
        <f>+B48-B49</f>
        <v>-22744365.905317537</v>
      </c>
      <c r="C50" s="7">
        <f aca="true" t="shared" si="7" ref="C50:K50">+C48-C49</f>
        <v>-57946105.45932651</v>
      </c>
      <c r="D50" s="64">
        <f t="shared" si="7"/>
        <v>-86361962.93243465</v>
      </c>
      <c r="E50" s="65">
        <f t="shared" si="7"/>
        <v>35302851.42860305</v>
      </c>
      <c r="F50" s="7">
        <f t="shared" si="7"/>
        <v>-16863928.806492522</v>
      </c>
      <c r="G50" s="66">
        <f t="shared" si="7"/>
        <v>-16863928.806492522</v>
      </c>
      <c r="H50" s="67">
        <f t="shared" si="7"/>
        <v>-3315160</v>
      </c>
      <c r="I50" s="65">
        <f t="shared" si="7"/>
        <v>41264424.746937215</v>
      </c>
      <c r="J50" s="7">
        <f t="shared" si="7"/>
        <v>46996867.54404066</v>
      </c>
      <c r="K50" s="66">
        <f t="shared" si="7"/>
        <v>42356899.01004022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990366421</v>
      </c>
      <c r="C53" s="6">
        <v>1158413035</v>
      </c>
      <c r="D53" s="23">
        <v>1188557103</v>
      </c>
      <c r="E53" s="24">
        <v>1143706001</v>
      </c>
      <c r="F53" s="6">
        <v>1279536946</v>
      </c>
      <c r="G53" s="25">
        <v>1279536946</v>
      </c>
      <c r="H53" s="26">
        <v>1148469732</v>
      </c>
      <c r="I53" s="24">
        <v>1288733320</v>
      </c>
      <c r="J53" s="6">
        <v>1428616850</v>
      </c>
      <c r="K53" s="25">
        <v>1523569850</v>
      </c>
    </row>
    <row r="54" spans="1:11" ht="13.5">
      <c r="A54" s="22" t="s">
        <v>105</v>
      </c>
      <c r="B54" s="6">
        <v>45603579</v>
      </c>
      <c r="C54" s="6">
        <v>48479100</v>
      </c>
      <c r="D54" s="23">
        <v>51787773</v>
      </c>
      <c r="E54" s="24">
        <v>36201470</v>
      </c>
      <c r="F54" s="6">
        <v>36201480</v>
      </c>
      <c r="G54" s="25">
        <v>36201480</v>
      </c>
      <c r="H54" s="26">
        <v>0</v>
      </c>
      <c r="I54" s="24">
        <v>43874851</v>
      </c>
      <c r="J54" s="6">
        <v>46244093</v>
      </c>
      <c r="K54" s="25">
        <v>48787518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69469559</v>
      </c>
      <c r="G55" s="25">
        <v>69469559</v>
      </c>
      <c r="H55" s="26">
        <v>0</v>
      </c>
      <c r="I55" s="24">
        <v>75327469</v>
      </c>
      <c r="J55" s="6">
        <v>109462253</v>
      </c>
      <c r="K55" s="25">
        <v>63498507</v>
      </c>
    </row>
    <row r="56" spans="1:11" ht="13.5">
      <c r="A56" s="22" t="s">
        <v>55</v>
      </c>
      <c r="B56" s="6">
        <v>22178311</v>
      </c>
      <c r="C56" s="6">
        <v>30610250</v>
      </c>
      <c r="D56" s="23">
        <v>18697311</v>
      </c>
      <c r="E56" s="24">
        <v>36780000</v>
      </c>
      <c r="F56" s="6">
        <v>12421508</v>
      </c>
      <c r="G56" s="25">
        <v>12421508</v>
      </c>
      <c r="H56" s="26">
        <v>0</v>
      </c>
      <c r="I56" s="24">
        <v>9333189</v>
      </c>
      <c r="J56" s="6">
        <v>9837181</v>
      </c>
      <c r="K56" s="25">
        <v>10378226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3747102</v>
      </c>
      <c r="F59" s="6">
        <v>0</v>
      </c>
      <c r="G59" s="25">
        <v>0</v>
      </c>
      <c r="H59" s="26">
        <v>0</v>
      </c>
      <c r="I59" s="24">
        <v>13538295</v>
      </c>
      <c r="J59" s="6">
        <v>14269363</v>
      </c>
      <c r="K59" s="25">
        <v>15054178</v>
      </c>
    </row>
    <row r="60" spans="1:11" ht="13.5">
      <c r="A60" s="33" t="s">
        <v>58</v>
      </c>
      <c r="B60" s="6">
        <v>1744651</v>
      </c>
      <c r="C60" s="6">
        <v>1805624</v>
      </c>
      <c r="D60" s="23">
        <v>1406548</v>
      </c>
      <c r="E60" s="24">
        <v>43725317</v>
      </c>
      <c r="F60" s="6">
        <v>2325312</v>
      </c>
      <c r="G60" s="25">
        <v>2325312</v>
      </c>
      <c r="H60" s="26">
        <v>0</v>
      </c>
      <c r="I60" s="24">
        <v>1318405</v>
      </c>
      <c r="J60" s="6">
        <v>1389599</v>
      </c>
      <c r="K60" s="25">
        <v>1466027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26433</v>
      </c>
      <c r="C62" s="92">
        <v>26433</v>
      </c>
      <c r="D62" s="93">
        <v>26433</v>
      </c>
      <c r="E62" s="91">
        <v>6482</v>
      </c>
      <c r="F62" s="92">
        <v>25555</v>
      </c>
      <c r="G62" s="93">
        <v>25555</v>
      </c>
      <c r="H62" s="94">
        <v>0</v>
      </c>
      <c r="I62" s="91">
        <v>25555</v>
      </c>
      <c r="J62" s="92">
        <v>25555</v>
      </c>
      <c r="K62" s="93">
        <v>25555</v>
      </c>
    </row>
    <row r="63" spans="1:11" ht="13.5">
      <c r="A63" s="90" t="s">
        <v>61</v>
      </c>
      <c r="B63" s="91">
        <v>10870</v>
      </c>
      <c r="C63" s="92">
        <v>10870</v>
      </c>
      <c r="D63" s="93">
        <v>10870</v>
      </c>
      <c r="E63" s="91">
        <v>3718</v>
      </c>
      <c r="F63" s="92">
        <v>3718</v>
      </c>
      <c r="G63" s="93">
        <v>3718</v>
      </c>
      <c r="H63" s="94">
        <v>0</v>
      </c>
      <c r="I63" s="91">
        <v>3718</v>
      </c>
      <c r="J63" s="92">
        <v>3718</v>
      </c>
      <c r="K63" s="93">
        <v>3718</v>
      </c>
    </row>
    <row r="64" spans="1:11" ht="13.5">
      <c r="A64" s="90" t="s">
        <v>62</v>
      </c>
      <c r="B64" s="91">
        <v>31165</v>
      </c>
      <c r="C64" s="92">
        <v>31165</v>
      </c>
      <c r="D64" s="93">
        <v>31165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33349</v>
      </c>
      <c r="C65" s="92">
        <v>33349</v>
      </c>
      <c r="D65" s="93">
        <v>33349</v>
      </c>
      <c r="E65" s="91">
        <v>18755</v>
      </c>
      <c r="F65" s="92">
        <v>18755</v>
      </c>
      <c r="G65" s="93">
        <v>18755</v>
      </c>
      <c r="H65" s="94">
        <v>0</v>
      </c>
      <c r="I65" s="91">
        <v>23383</v>
      </c>
      <c r="J65" s="92">
        <v>23383</v>
      </c>
      <c r="K65" s="93">
        <v>23383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0.758386299321268</v>
      </c>
      <c r="C70" s="5">
        <f aca="true" t="shared" si="8" ref="C70:K70">IF(ISERROR(C71/C72),0,(C71/C72))</f>
        <v>1.1632094889047166</v>
      </c>
      <c r="D70" s="5">
        <f t="shared" si="8"/>
        <v>0.8298890053152661</v>
      </c>
      <c r="E70" s="5">
        <f t="shared" si="8"/>
        <v>0.7960039615404294</v>
      </c>
      <c r="F70" s="5">
        <f t="shared" si="8"/>
        <v>0.8916033277413368</v>
      </c>
      <c r="G70" s="5">
        <f t="shared" si="8"/>
        <v>0.8916033277413368</v>
      </c>
      <c r="H70" s="5">
        <f t="shared" si="8"/>
        <v>0</v>
      </c>
      <c r="I70" s="5">
        <f t="shared" si="8"/>
        <v>0.8040789198227086</v>
      </c>
      <c r="J70" s="5">
        <f t="shared" si="8"/>
        <v>0.831149009342966</v>
      </c>
      <c r="K70" s="5">
        <f t="shared" si="8"/>
        <v>0.8311490282411953</v>
      </c>
    </row>
    <row r="71" spans="1:11" ht="12.75" hidden="1">
      <c r="A71" s="1" t="s">
        <v>111</v>
      </c>
      <c r="B71" s="1">
        <f>+B83</f>
        <v>141828527</v>
      </c>
      <c r="C71" s="1">
        <f aca="true" t="shared" si="9" ref="C71:K71">+C83</f>
        <v>193763790</v>
      </c>
      <c r="D71" s="1">
        <f t="shared" si="9"/>
        <v>169819422</v>
      </c>
      <c r="E71" s="1">
        <f t="shared" si="9"/>
        <v>156339490</v>
      </c>
      <c r="F71" s="1">
        <f t="shared" si="9"/>
        <v>167665749</v>
      </c>
      <c r="G71" s="1">
        <f t="shared" si="9"/>
        <v>167665749</v>
      </c>
      <c r="H71" s="1">
        <f t="shared" si="9"/>
        <v>191954263</v>
      </c>
      <c r="I71" s="1">
        <f t="shared" si="9"/>
        <v>171948649</v>
      </c>
      <c r="J71" s="1">
        <f t="shared" si="9"/>
        <v>189163817</v>
      </c>
      <c r="K71" s="1">
        <f t="shared" si="9"/>
        <v>199567829</v>
      </c>
    </row>
    <row r="72" spans="1:11" ht="12.75" hidden="1">
      <c r="A72" s="1" t="s">
        <v>112</v>
      </c>
      <c r="B72" s="1">
        <f>+B77</f>
        <v>187013567</v>
      </c>
      <c r="C72" s="1">
        <f aca="true" t="shared" si="10" ref="C72:K72">+C77</f>
        <v>166576865</v>
      </c>
      <c r="D72" s="1">
        <f t="shared" si="10"/>
        <v>204629078</v>
      </c>
      <c r="E72" s="1">
        <f t="shared" si="10"/>
        <v>196405417</v>
      </c>
      <c r="F72" s="1">
        <f t="shared" si="10"/>
        <v>188049712</v>
      </c>
      <c r="G72" s="1">
        <f t="shared" si="10"/>
        <v>188049712</v>
      </c>
      <c r="H72" s="1">
        <f t="shared" si="10"/>
        <v>0</v>
      </c>
      <c r="I72" s="1">
        <f t="shared" si="10"/>
        <v>213845488</v>
      </c>
      <c r="J72" s="1">
        <f t="shared" si="10"/>
        <v>227593145</v>
      </c>
      <c r="K72" s="1">
        <f t="shared" si="10"/>
        <v>240110765</v>
      </c>
    </row>
    <row r="73" spans="1:11" ht="12.75" hidden="1">
      <c r="A73" s="1" t="s">
        <v>113</v>
      </c>
      <c r="B73" s="1">
        <f>+B74</f>
        <v>9260969.499999998</v>
      </c>
      <c r="C73" s="1">
        <f aca="true" t="shared" si="11" ref="C73:K73">+(C78+C80+C81+C82)-(B78+B80+B81+B82)</f>
        <v>4609290</v>
      </c>
      <c r="D73" s="1">
        <f t="shared" si="11"/>
        <v>17844001</v>
      </c>
      <c r="E73" s="1">
        <f t="shared" si="11"/>
        <v>3168635</v>
      </c>
      <c r="F73" s="1">
        <f>+(F78+F80+F81+F82)-(D78+D80+D81+D82)</f>
        <v>4171665</v>
      </c>
      <c r="G73" s="1">
        <f>+(G78+G80+G81+G82)-(D78+D80+D81+D82)</f>
        <v>4171665</v>
      </c>
      <c r="H73" s="1">
        <f>+(H78+H80+H81+H82)-(D78+D80+D81+D82)</f>
        <v>-49225120</v>
      </c>
      <c r="I73" s="1">
        <f>+(I78+I80+I81+I82)-(E78+E80+E81+E82)</f>
        <v>504974</v>
      </c>
      <c r="J73" s="1">
        <f t="shared" si="11"/>
        <v>3830288</v>
      </c>
      <c r="K73" s="1">
        <f t="shared" si="11"/>
        <v>4111886</v>
      </c>
    </row>
    <row r="74" spans="1:11" ht="12.75" hidden="1">
      <c r="A74" s="1" t="s">
        <v>114</v>
      </c>
      <c r="B74" s="1">
        <f>+TREND(C74:E74)</f>
        <v>9260969.499999998</v>
      </c>
      <c r="C74" s="1">
        <f>+C73</f>
        <v>4609290</v>
      </c>
      <c r="D74" s="1">
        <f aca="true" t="shared" si="12" ref="D74:K74">+D73</f>
        <v>17844001</v>
      </c>
      <c r="E74" s="1">
        <f t="shared" si="12"/>
        <v>3168635</v>
      </c>
      <c r="F74" s="1">
        <f t="shared" si="12"/>
        <v>4171665</v>
      </c>
      <c r="G74" s="1">
        <f t="shared" si="12"/>
        <v>4171665</v>
      </c>
      <c r="H74" s="1">
        <f t="shared" si="12"/>
        <v>-49225120</v>
      </c>
      <c r="I74" s="1">
        <f t="shared" si="12"/>
        <v>504974</v>
      </c>
      <c r="J74" s="1">
        <f t="shared" si="12"/>
        <v>3830288</v>
      </c>
      <c r="K74" s="1">
        <f t="shared" si="12"/>
        <v>4111886</v>
      </c>
    </row>
    <row r="75" spans="1:11" ht="12.75" hidden="1">
      <c r="A75" s="1" t="s">
        <v>115</v>
      </c>
      <c r="B75" s="1">
        <f>+B84-(((B80+B81+B78)*B70)-B79)</f>
        <v>23375316.905317537</v>
      </c>
      <c r="C75" s="1">
        <f aca="true" t="shared" si="13" ref="C75:K75">+C84-(((C80+C81+C78)*C70)-C79)</f>
        <v>58478472.45932651</v>
      </c>
      <c r="D75" s="1">
        <f t="shared" si="13"/>
        <v>87352085.93243465</v>
      </c>
      <c r="E75" s="1">
        <f t="shared" si="13"/>
        <v>-35302851.42860305</v>
      </c>
      <c r="F75" s="1">
        <f t="shared" si="13"/>
        <v>19470134.806492522</v>
      </c>
      <c r="G75" s="1">
        <f t="shared" si="13"/>
        <v>19470134.806492522</v>
      </c>
      <c r="H75" s="1">
        <f t="shared" si="13"/>
        <v>14378307</v>
      </c>
      <c r="I75" s="1">
        <f t="shared" si="13"/>
        <v>-2377579.7469372153</v>
      </c>
      <c r="J75" s="1">
        <f t="shared" si="13"/>
        <v>-16240670.544040658</v>
      </c>
      <c r="K75" s="1">
        <f t="shared" si="13"/>
        <v>-19658262.010040224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187013567</v>
      </c>
      <c r="C77" s="3">
        <v>166576865</v>
      </c>
      <c r="D77" s="3">
        <v>204629078</v>
      </c>
      <c r="E77" s="3">
        <v>196405417</v>
      </c>
      <c r="F77" s="3">
        <v>188049712</v>
      </c>
      <c r="G77" s="3">
        <v>188049712</v>
      </c>
      <c r="H77" s="3">
        <v>0</v>
      </c>
      <c r="I77" s="3">
        <v>213845488</v>
      </c>
      <c r="J77" s="3">
        <v>227593145</v>
      </c>
      <c r="K77" s="3">
        <v>240110765</v>
      </c>
    </row>
    <row r="78" spans="1:11" ht="12.75" hidden="1">
      <c r="A78" s="2" t="s">
        <v>65</v>
      </c>
      <c r="B78" s="3">
        <v>389569</v>
      </c>
      <c r="C78" s="3">
        <v>0</v>
      </c>
      <c r="D78" s="3">
        <v>0</v>
      </c>
      <c r="E78" s="3">
        <v>49388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54234537</v>
      </c>
      <c r="C79" s="3">
        <v>115956906</v>
      </c>
      <c r="D79" s="3">
        <v>143168476</v>
      </c>
      <c r="E79" s="3">
        <v>18156756</v>
      </c>
      <c r="F79" s="3">
        <v>83156756</v>
      </c>
      <c r="G79" s="3">
        <v>83156756</v>
      </c>
      <c r="H79" s="3">
        <v>14378307</v>
      </c>
      <c r="I79" s="3">
        <v>54656756</v>
      </c>
      <c r="J79" s="3">
        <v>45897321</v>
      </c>
      <c r="K79" s="3">
        <v>45897321</v>
      </c>
    </row>
    <row r="80" spans="1:11" ht="12.75" hidden="1">
      <c r="A80" s="2" t="s">
        <v>67</v>
      </c>
      <c r="B80" s="3">
        <v>21778340</v>
      </c>
      <c r="C80" s="3">
        <v>29794440</v>
      </c>
      <c r="D80" s="3">
        <v>33004698</v>
      </c>
      <c r="E80" s="3">
        <v>40917531</v>
      </c>
      <c r="F80" s="3">
        <v>29104056</v>
      </c>
      <c r="G80" s="3">
        <v>29104056</v>
      </c>
      <c r="H80" s="3">
        <v>11541394</v>
      </c>
      <c r="I80" s="3">
        <v>28606000</v>
      </c>
      <c r="J80" s="3">
        <v>30150724</v>
      </c>
      <c r="K80" s="3">
        <v>31809014</v>
      </c>
    </row>
    <row r="81" spans="1:11" ht="12.75" hidden="1">
      <c r="A81" s="2" t="s">
        <v>68</v>
      </c>
      <c r="B81" s="3">
        <v>18522726</v>
      </c>
      <c r="C81" s="3">
        <v>19619216</v>
      </c>
      <c r="D81" s="3">
        <v>34252959</v>
      </c>
      <c r="E81" s="3">
        <v>29459373</v>
      </c>
      <c r="F81" s="3">
        <v>42325266</v>
      </c>
      <c r="G81" s="3">
        <v>42325266</v>
      </c>
      <c r="H81" s="3">
        <v>6491143</v>
      </c>
      <c r="I81" s="3">
        <v>42325266</v>
      </c>
      <c r="J81" s="3">
        <v>44610830</v>
      </c>
      <c r="K81" s="3">
        <v>47064426</v>
      </c>
    </row>
    <row r="82" spans="1:11" ht="12.75" hidden="1">
      <c r="A82" s="2" t="s">
        <v>69</v>
      </c>
      <c r="B82" s="3">
        <v>4113731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141828527</v>
      </c>
      <c r="C83" s="3">
        <v>193763790</v>
      </c>
      <c r="D83" s="3">
        <v>169819422</v>
      </c>
      <c r="E83" s="3">
        <v>156339490</v>
      </c>
      <c r="F83" s="3">
        <v>167665749</v>
      </c>
      <c r="G83" s="3">
        <v>167665749</v>
      </c>
      <c r="H83" s="3">
        <v>191954263</v>
      </c>
      <c r="I83" s="3">
        <v>171948649</v>
      </c>
      <c r="J83" s="3">
        <v>189163817</v>
      </c>
      <c r="K83" s="3">
        <v>199567829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2600000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4725901</v>
      </c>
      <c r="C5" s="6">
        <v>6543448</v>
      </c>
      <c r="D5" s="23">
        <v>6894000</v>
      </c>
      <c r="E5" s="24">
        <v>7499584</v>
      </c>
      <c r="F5" s="6">
        <v>7499584</v>
      </c>
      <c r="G5" s="25">
        <v>7499584</v>
      </c>
      <c r="H5" s="26">
        <v>7444856</v>
      </c>
      <c r="I5" s="24">
        <v>9418052</v>
      </c>
      <c r="J5" s="6">
        <v>9926626</v>
      </c>
      <c r="K5" s="25">
        <v>10472590</v>
      </c>
    </row>
    <row r="6" spans="1:11" ht="13.5">
      <c r="A6" s="22" t="s">
        <v>18</v>
      </c>
      <c r="B6" s="6">
        <v>29277268</v>
      </c>
      <c r="C6" s="6">
        <v>25918907</v>
      </c>
      <c r="D6" s="23">
        <v>27902830</v>
      </c>
      <c r="E6" s="24">
        <v>35183000</v>
      </c>
      <c r="F6" s="6">
        <v>35182755</v>
      </c>
      <c r="G6" s="25">
        <v>35182755</v>
      </c>
      <c r="H6" s="26">
        <v>33979038</v>
      </c>
      <c r="I6" s="24">
        <v>42785490</v>
      </c>
      <c r="J6" s="6">
        <v>45095907</v>
      </c>
      <c r="K6" s="25">
        <v>47576182</v>
      </c>
    </row>
    <row r="7" spans="1:11" ht="13.5">
      <c r="A7" s="22" t="s">
        <v>19</v>
      </c>
      <c r="B7" s="6">
        <v>171384</v>
      </c>
      <c r="C7" s="6">
        <v>273254</v>
      </c>
      <c r="D7" s="23">
        <v>254531</v>
      </c>
      <c r="E7" s="24">
        <v>450000</v>
      </c>
      <c r="F7" s="6">
        <v>450000</v>
      </c>
      <c r="G7" s="25">
        <v>450000</v>
      </c>
      <c r="H7" s="26">
        <v>635838</v>
      </c>
      <c r="I7" s="24">
        <v>268000</v>
      </c>
      <c r="J7" s="6">
        <v>282472</v>
      </c>
      <c r="K7" s="25">
        <v>298007</v>
      </c>
    </row>
    <row r="8" spans="1:11" ht="13.5">
      <c r="A8" s="22" t="s">
        <v>20</v>
      </c>
      <c r="B8" s="6">
        <v>35208464</v>
      </c>
      <c r="C8" s="6">
        <v>41734159</v>
      </c>
      <c r="D8" s="23">
        <v>45006207</v>
      </c>
      <c r="E8" s="24">
        <v>42714000</v>
      </c>
      <c r="F8" s="6">
        <v>42714000</v>
      </c>
      <c r="G8" s="25">
        <v>42714000</v>
      </c>
      <c r="H8" s="26">
        <v>53703228</v>
      </c>
      <c r="I8" s="24">
        <v>47412000</v>
      </c>
      <c r="J8" s="6">
        <v>49972248</v>
      </c>
      <c r="K8" s="25">
        <v>52720722</v>
      </c>
    </row>
    <row r="9" spans="1:11" ht="13.5">
      <c r="A9" s="22" t="s">
        <v>21</v>
      </c>
      <c r="B9" s="6">
        <v>6096990</v>
      </c>
      <c r="C9" s="6">
        <v>8177761</v>
      </c>
      <c r="D9" s="23">
        <v>10235840</v>
      </c>
      <c r="E9" s="24">
        <v>10038315</v>
      </c>
      <c r="F9" s="6">
        <v>10037793</v>
      </c>
      <c r="G9" s="25">
        <v>10037793</v>
      </c>
      <c r="H9" s="26">
        <v>28769555</v>
      </c>
      <c r="I9" s="24">
        <v>16731722</v>
      </c>
      <c r="J9" s="6">
        <v>17635235</v>
      </c>
      <c r="K9" s="25">
        <v>18605273</v>
      </c>
    </row>
    <row r="10" spans="1:11" ht="25.5">
      <c r="A10" s="27" t="s">
        <v>104</v>
      </c>
      <c r="B10" s="28">
        <f>SUM(B5:B9)</f>
        <v>75480007</v>
      </c>
      <c r="C10" s="29">
        <f aca="true" t="shared" si="0" ref="C10:K10">SUM(C5:C9)</f>
        <v>82647529</v>
      </c>
      <c r="D10" s="30">
        <f t="shared" si="0"/>
        <v>90293408</v>
      </c>
      <c r="E10" s="28">
        <f t="shared" si="0"/>
        <v>95884899</v>
      </c>
      <c r="F10" s="29">
        <f t="shared" si="0"/>
        <v>95884132</v>
      </c>
      <c r="G10" s="31">
        <f t="shared" si="0"/>
        <v>95884132</v>
      </c>
      <c r="H10" s="32">
        <f t="shared" si="0"/>
        <v>124532515</v>
      </c>
      <c r="I10" s="28">
        <f t="shared" si="0"/>
        <v>116615264</v>
      </c>
      <c r="J10" s="29">
        <f t="shared" si="0"/>
        <v>122912488</v>
      </c>
      <c r="K10" s="31">
        <f t="shared" si="0"/>
        <v>129672774</v>
      </c>
    </row>
    <row r="11" spans="1:11" ht="13.5">
      <c r="A11" s="22" t="s">
        <v>22</v>
      </c>
      <c r="B11" s="6">
        <v>30377188</v>
      </c>
      <c r="C11" s="6">
        <v>35184204</v>
      </c>
      <c r="D11" s="23">
        <v>36748602</v>
      </c>
      <c r="E11" s="24">
        <v>37803001</v>
      </c>
      <c r="F11" s="6">
        <v>37803000</v>
      </c>
      <c r="G11" s="25">
        <v>37803000</v>
      </c>
      <c r="H11" s="26">
        <v>41822905</v>
      </c>
      <c r="I11" s="24">
        <v>42411533</v>
      </c>
      <c r="J11" s="6">
        <v>44701757</v>
      </c>
      <c r="K11" s="25">
        <v>47160353</v>
      </c>
    </row>
    <row r="12" spans="1:11" ht="13.5">
      <c r="A12" s="22" t="s">
        <v>23</v>
      </c>
      <c r="B12" s="6">
        <v>-2324459</v>
      </c>
      <c r="C12" s="6">
        <v>2329784</v>
      </c>
      <c r="D12" s="23">
        <v>3268132</v>
      </c>
      <c r="E12" s="24">
        <v>3164304</v>
      </c>
      <c r="F12" s="6">
        <v>3164304</v>
      </c>
      <c r="G12" s="25">
        <v>3164304</v>
      </c>
      <c r="H12" s="26">
        <v>3068748</v>
      </c>
      <c r="I12" s="24">
        <v>3398461</v>
      </c>
      <c r="J12" s="6">
        <v>3581977</v>
      </c>
      <c r="K12" s="25">
        <v>3778985</v>
      </c>
    </row>
    <row r="13" spans="1:11" ht="13.5">
      <c r="A13" s="22" t="s">
        <v>105</v>
      </c>
      <c r="B13" s="6">
        <v>9009003</v>
      </c>
      <c r="C13" s="6">
        <v>10448722</v>
      </c>
      <c r="D13" s="23">
        <v>11479813</v>
      </c>
      <c r="E13" s="24">
        <v>12706762</v>
      </c>
      <c r="F13" s="6">
        <v>12706762</v>
      </c>
      <c r="G13" s="25">
        <v>12706762</v>
      </c>
      <c r="H13" s="26">
        <v>12818463</v>
      </c>
      <c r="I13" s="24">
        <v>14578950</v>
      </c>
      <c r="J13" s="6">
        <v>15366214</v>
      </c>
      <c r="K13" s="25">
        <v>16211356</v>
      </c>
    </row>
    <row r="14" spans="1:11" ht="13.5">
      <c r="A14" s="22" t="s">
        <v>24</v>
      </c>
      <c r="B14" s="6">
        <v>2096744</v>
      </c>
      <c r="C14" s="6">
        <v>4324068</v>
      </c>
      <c r="D14" s="23">
        <v>6981432</v>
      </c>
      <c r="E14" s="24">
        <v>188206</v>
      </c>
      <c r="F14" s="6">
        <v>188206</v>
      </c>
      <c r="G14" s="25">
        <v>188206</v>
      </c>
      <c r="H14" s="26">
        <v>8707302</v>
      </c>
      <c r="I14" s="24">
        <v>252500</v>
      </c>
      <c r="J14" s="6">
        <v>266135</v>
      </c>
      <c r="K14" s="25">
        <v>280772</v>
      </c>
    </row>
    <row r="15" spans="1:11" ht="13.5">
      <c r="A15" s="22" t="s">
        <v>25</v>
      </c>
      <c r="B15" s="6">
        <v>21204284</v>
      </c>
      <c r="C15" s="6">
        <v>29186748</v>
      </c>
      <c r="D15" s="23">
        <v>32039154</v>
      </c>
      <c r="E15" s="24">
        <v>40845000</v>
      </c>
      <c r="F15" s="6">
        <v>40845000</v>
      </c>
      <c r="G15" s="25">
        <v>40845000</v>
      </c>
      <c r="H15" s="26">
        <v>31763744</v>
      </c>
      <c r="I15" s="24">
        <v>43970935</v>
      </c>
      <c r="J15" s="6">
        <v>54250363</v>
      </c>
      <c r="K15" s="25">
        <v>57234132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45203792</v>
      </c>
      <c r="C17" s="6">
        <v>31247715</v>
      </c>
      <c r="D17" s="23">
        <v>47082298</v>
      </c>
      <c r="E17" s="24">
        <v>45587109</v>
      </c>
      <c r="F17" s="6">
        <v>45586412</v>
      </c>
      <c r="G17" s="25">
        <v>45586412</v>
      </c>
      <c r="H17" s="26">
        <v>58306798</v>
      </c>
      <c r="I17" s="24">
        <v>45461072</v>
      </c>
      <c r="J17" s="6">
        <v>46149218</v>
      </c>
      <c r="K17" s="25">
        <v>48687427</v>
      </c>
    </row>
    <row r="18" spans="1:11" ht="13.5">
      <c r="A18" s="34" t="s">
        <v>28</v>
      </c>
      <c r="B18" s="35">
        <f>SUM(B11:B17)</f>
        <v>105566552</v>
      </c>
      <c r="C18" s="36">
        <f aca="true" t="shared" si="1" ref="C18:K18">SUM(C11:C17)</f>
        <v>112721241</v>
      </c>
      <c r="D18" s="37">
        <f t="shared" si="1"/>
        <v>137599431</v>
      </c>
      <c r="E18" s="35">
        <f t="shared" si="1"/>
        <v>140294382</v>
      </c>
      <c r="F18" s="36">
        <f t="shared" si="1"/>
        <v>140293684</v>
      </c>
      <c r="G18" s="38">
        <f t="shared" si="1"/>
        <v>140293684</v>
      </c>
      <c r="H18" s="39">
        <f t="shared" si="1"/>
        <v>156487960</v>
      </c>
      <c r="I18" s="35">
        <f t="shared" si="1"/>
        <v>150073451</v>
      </c>
      <c r="J18" s="36">
        <f t="shared" si="1"/>
        <v>164315664</v>
      </c>
      <c r="K18" s="38">
        <f t="shared" si="1"/>
        <v>173353025</v>
      </c>
    </row>
    <row r="19" spans="1:11" ht="13.5">
      <c r="A19" s="34" t="s">
        <v>29</v>
      </c>
      <c r="B19" s="40">
        <f>+B10-B18</f>
        <v>-30086545</v>
      </c>
      <c r="C19" s="41">
        <f aca="true" t="shared" si="2" ref="C19:K19">+C10-C18</f>
        <v>-30073712</v>
      </c>
      <c r="D19" s="42">
        <f t="shared" si="2"/>
        <v>-47306023</v>
      </c>
      <c r="E19" s="40">
        <f t="shared" si="2"/>
        <v>-44409483</v>
      </c>
      <c r="F19" s="41">
        <f t="shared" si="2"/>
        <v>-44409552</v>
      </c>
      <c r="G19" s="43">
        <f t="shared" si="2"/>
        <v>-44409552</v>
      </c>
      <c r="H19" s="44">
        <f t="shared" si="2"/>
        <v>-31955445</v>
      </c>
      <c r="I19" s="40">
        <f t="shared" si="2"/>
        <v>-33458187</v>
      </c>
      <c r="J19" s="41">
        <f t="shared" si="2"/>
        <v>-41403176</v>
      </c>
      <c r="K19" s="43">
        <f t="shared" si="2"/>
        <v>-43680251</v>
      </c>
    </row>
    <row r="20" spans="1:11" ht="13.5">
      <c r="A20" s="22" t="s">
        <v>30</v>
      </c>
      <c r="B20" s="24">
        <v>23092723</v>
      </c>
      <c r="C20" s="6">
        <v>19262755</v>
      </c>
      <c r="D20" s="23">
        <v>15945542</v>
      </c>
      <c r="E20" s="24">
        <v>41037080</v>
      </c>
      <c r="F20" s="6">
        <v>41037080</v>
      </c>
      <c r="G20" s="25">
        <v>41037080</v>
      </c>
      <c r="H20" s="26">
        <v>14612463</v>
      </c>
      <c r="I20" s="24">
        <v>30166000</v>
      </c>
      <c r="J20" s="6">
        <v>31794964</v>
      </c>
      <c r="K20" s="25">
        <v>33543687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-6993822</v>
      </c>
      <c r="C22" s="52">
        <f aca="true" t="shared" si="3" ref="C22:K22">SUM(C19:C21)</f>
        <v>-10810957</v>
      </c>
      <c r="D22" s="53">
        <f t="shared" si="3"/>
        <v>-31360481</v>
      </c>
      <c r="E22" s="51">
        <f t="shared" si="3"/>
        <v>-3372403</v>
      </c>
      <c r="F22" s="52">
        <f t="shared" si="3"/>
        <v>-3372472</v>
      </c>
      <c r="G22" s="54">
        <f t="shared" si="3"/>
        <v>-3372472</v>
      </c>
      <c r="H22" s="55">
        <f t="shared" si="3"/>
        <v>-17342982</v>
      </c>
      <c r="I22" s="51">
        <f t="shared" si="3"/>
        <v>-3292187</v>
      </c>
      <c r="J22" s="52">
        <f t="shared" si="3"/>
        <v>-9608212</v>
      </c>
      <c r="K22" s="54">
        <f t="shared" si="3"/>
        <v>-10136564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-6993822</v>
      </c>
      <c r="C24" s="41">
        <f aca="true" t="shared" si="4" ref="C24:K24">SUM(C22:C23)</f>
        <v>-10810957</v>
      </c>
      <c r="D24" s="42">
        <f t="shared" si="4"/>
        <v>-31360481</v>
      </c>
      <c r="E24" s="40">
        <f t="shared" si="4"/>
        <v>-3372403</v>
      </c>
      <c r="F24" s="41">
        <f t="shared" si="4"/>
        <v>-3372472</v>
      </c>
      <c r="G24" s="43">
        <f t="shared" si="4"/>
        <v>-3372472</v>
      </c>
      <c r="H24" s="44">
        <f t="shared" si="4"/>
        <v>-17342982</v>
      </c>
      <c r="I24" s="40">
        <f t="shared" si="4"/>
        <v>-3292187</v>
      </c>
      <c r="J24" s="41">
        <f t="shared" si="4"/>
        <v>-9608212</v>
      </c>
      <c r="K24" s="43">
        <f t="shared" si="4"/>
        <v>-10136564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23092723</v>
      </c>
      <c r="C27" s="7">
        <v>19262755</v>
      </c>
      <c r="D27" s="64">
        <v>13820953</v>
      </c>
      <c r="E27" s="65">
        <v>41037080</v>
      </c>
      <c r="F27" s="7">
        <v>41037080</v>
      </c>
      <c r="G27" s="66">
        <v>41037080</v>
      </c>
      <c r="H27" s="67">
        <v>16403961</v>
      </c>
      <c r="I27" s="65">
        <v>30166000</v>
      </c>
      <c r="J27" s="7">
        <v>31794964</v>
      </c>
      <c r="K27" s="66">
        <v>33543687</v>
      </c>
    </row>
    <row r="28" spans="1:11" ht="13.5">
      <c r="A28" s="68" t="s">
        <v>30</v>
      </c>
      <c r="B28" s="6">
        <v>23092723</v>
      </c>
      <c r="C28" s="6">
        <v>19262755</v>
      </c>
      <c r="D28" s="23">
        <v>13812313</v>
      </c>
      <c r="E28" s="24">
        <v>41037080</v>
      </c>
      <c r="F28" s="6">
        <v>41037080</v>
      </c>
      <c r="G28" s="25">
        <v>41037080</v>
      </c>
      <c r="H28" s="26">
        <v>16298847</v>
      </c>
      <c r="I28" s="24">
        <v>30166000</v>
      </c>
      <c r="J28" s="6">
        <v>31794964</v>
      </c>
      <c r="K28" s="25">
        <v>33543687</v>
      </c>
    </row>
    <row r="29" spans="1:11" ht="13.5">
      <c r="A29" s="22" t="s">
        <v>109</v>
      </c>
      <c r="B29" s="6">
        <v>0</v>
      </c>
      <c r="C29" s="6">
        <v>0</v>
      </c>
      <c r="D29" s="23">
        <v>8640</v>
      </c>
      <c r="E29" s="24">
        <v>0</v>
      </c>
      <c r="F29" s="6">
        <v>0</v>
      </c>
      <c r="G29" s="25">
        <v>0</v>
      </c>
      <c r="H29" s="26">
        <v>105114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23092723</v>
      </c>
      <c r="C32" s="7">
        <f aca="true" t="shared" si="5" ref="C32:K32">SUM(C28:C31)</f>
        <v>19262755</v>
      </c>
      <c r="D32" s="64">
        <f t="shared" si="5"/>
        <v>13820953</v>
      </c>
      <c r="E32" s="65">
        <f t="shared" si="5"/>
        <v>41037080</v>
      </c>
      <c r="F32" s="7">
        <f t="shared" si="5"/>
        <v>41037080</v>
      </c>
      <c r="G32" s="66">
        <f t="shared" si="5"/>
        <v>41037080</v>
      </c>
      <c r="H32" s="67">
        <f t="shared" si="5"/>
        <v>16403961</v>
      </c>
      <c r="I32" s="65">
        <f t="shared" si="5"/>
        <v>30166000</v>
      </c>
      <c r="J32" s="7">
        <f t="shared" si="5"/>
        <v>31794964</v>
      </c>
      <c r="K32" s="66">
        <f t="shared" si="5"/>
        <v>33543687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22951349</v>
      </c>
      <c r="C35" s="6">
        <v>16915958</v>
      </c>
      <c r="D35" s="23">
        <v>22378942</v>
      </c>
      <c r="E35" s="24">
        <v>93624000</v>
      </c>
      <c r="F35" s="6">
        <v>93624000</v>
      </c>
      <c r="G35" s="25">
        <v>93624000</v>
      </c>
      <c r="H35" s="26">
        <v>35764621</v>
      </c>
      <c r="I35" s="24">
        <v>107285093</v>
      </c>
      <c r="J35" s="6">
        <v>88679759</v>
      </c>
      <c r="K35" s="25">
        <v>77751916</v>
      </c>
    </row>
    <row r="36" spans="1:11" ht="13.5">
      <c r="A36" s="22" t="s">
        <v>39</v>
      </c>
      <c r="B36" s="6">
        <v>239668472</v>
      </c>
      <c r="C36" s="6">
        <v>252531205</v>
      </c>
      <c r="D36" s="23">
        <v>248243729</v>
      </c>
      <c r="E36" s="24">
        <v>127976081</v>
      </c>
      <c r="F36" s="6">
        <v>127976081</v>
      </c>
      <c r="G36" s="25">
        <v>127976081</v>
      </c>
      <c r="H36" s="26">
        <v>247208052</v>
      </c>
      <c r="I36" s="24">
        <v>117121348</v>
      </c>
      <c r="J36" s="6">
        <v>123445900</v>
      </c>
      <c r="K36" s="25">
        <v>130235425</v>
      </c>
    </row>
    <row r="37" spans="1:11" ht="13.5">
      <c r="A37" s="22" t="s">
        <v>40</v>
      </c>
      <c r="B37" s="6">
        <v>83440719</v>
      </c>
      <c r="C37" s="6">
        <v>96451688</v>
      </c>
      <c r="D37" s="23">
        <v>128980047</v>
      </c>
      <c r="E37" s="24">
        <v>90711000</v>
      </c>
      <c r="F37" s="6">
        <v>90711000</v>
      </c>
      <c r="G37" s="25">
        <v>90711000</v>
      </c>
      <c r="H37" s="26">
        <v>156438807</v>
      </c>
      <c r="I37" s="24">
        <v>109675390</v>
      </c>
      <c r="J37" s="6">
        <v>102056036</v>
      </c>
      <c r="K37" s="25">
        <v>91866276</v>
      </c>
    </row>
    <row r="38" spans="1:11" ht="13.5">
      <c r="A38" s="22" t="s">
        <v>41</v>
      </c>
      <c r="B38" s="6">
        <v>16928674</v>
      </c>
      <c r="C38" s="6">
        <v>19829506</v>
      </c>
      <c r="D38" s="23">
        <v>20316730</v>
      </c>
      <c r="E38" s="24">
        <v>18050000</v>
      </c>
      <c r="F38" s="6">
        <v>18050000</v>
      </c>
      <c r="G38" s="25">
        <v>18050000</v>
      </c>
      <c r="H38" s="26">
        <v>20921262</v>
      </c>
      <c r="I38" s="24">
        <v>20316730</v>
      </c>
      <c r="J38" s="6">
        <v>21413833</v>
      </c>
      <c r="K38" s="25">
        <v>22591594</v>
      </c>
    </row>
    <row r="39" spans="1:11" ht="13.5">
      <c r="A39" s="22" t="s">
        <v>42</v>
      </c>
      <c r="B39" s="6">
        <v>162250428</v>
      </c>
      <c r="C39" s="6">
        <v>153165969</v>
      </c>
      <c r="D39" s="23">
        <v>121325894</v>
      </c>
      <c r="E39" s="24">
        <v>112839081</v>
      </c>
      <c r="F39" s="6">
        <v>112839081</v>
      </c>
      <c r="G39" s="25">
        <v>112839081</v>
      </c>
      <c r="H39" s="26">
        <v>105612604</v>
      </c>
      <c r="I39" s="24">
        <v>94414321</v>
      </c>
      <c r="J39" s="6">
        <v>88655791</v>
      </c>
      <c r="K39" s="25">
        <v>93529471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17612579</v>
      </c>
      <c r="C42" s="6">
        <v>17374951</v>
      </c>
      <c r="D42" s="23">
        <v>13322045</v>
      </c>
      <c r="E42" s="24">
        <v>9347201</v>
      </c>
      <c r="F42" s="6">
        <v>9347201</v>
      </c>
      <c r="G42" s="25">
        <v>9347201</v>
      </c>
      <c r="H42" s="26">
        <v>20180363</v>
      </c>
      <c r="I42" s="24">
        <v>43755665</v>
      </c>
      <c r="J42" s="6">
        <v>36901491</v>
      </c>
      <c r="K42" s="25">
        <v>34442895</v>
      </c>
    </row>
    <row r="43" spans="1:11" ht="13.5">
      <c r="A43" s="22" t="s">
        <v>45</v>
      </c>
      <c r="B43" s="6">
        <v>-13871714</v>
      </c>
      <c r="C43" s="6">
        <v>-21663208</v>
      </c>
      <c r="D43" s="23">
        <v>-13432053</v>
      </c>
      <c r="E43" s="24">
        <v>-41037084</v>
      </c>
      <c r="F43" s="6">
        <v>-41037084</v>
      </c>
      <c r="G43" s="25">
        <v>-41037084</v>
      </c>
      <c r="H43" s="26">
        <v>-16403941</v>
      </c>
      <c r="I43" s="24">
        <v>-26716744</v>
      </c>
      <c r="J43" s="6">
        <v>-30165996</v>
      </c>
      <c r="K43" s="25">
        <v>-30165996</v>
      </c>
    </row>
    <row r="44" spans="1:11" ht="13.5">
      <c r="A44" s="22" t="s">
        <v>46</v>
      </c>
      <c r="B44" s="6">
        <v>-118401</v>
      </c>
      <c r="C44" s="6">
        <v>128</v>
      </c>
      <c r="D44" s="23">
        <v>2221</v>
      </c>
      <c r="E44" s="24">
        <v>0</v>
      </c>
      <c r="F44" s="6">
        <v>0</v>
      </c>
      <c r="G44" s="25">
        <v>0</v>
      </c>
      <c r="H44" s="26">
        <v>4474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4502025</v>
      </c>
      <c r="C45" s="7">
        <v>213894</v>
      </c>
      <c r="D45" s="64">
        <v>106107</v>
      </c>
      <c r="E45" s="65">
        <v>-31475990</v>
      </c>
      <c r="F45" s="7">
        <v>-31583775</v>
      </c>
      <c r="G45" s="66">
        <v>-31583775</v>
      </c>
      <c r="H45" s="67">
        <v>3887003</v>
      </c>
      <c r="I45" s="65">
        <v>2136922</v>
      </c>
      <c r="J45" s="7">
        <v>8872417</v>
      </c>
      <c r="K45" s="66">
        <v>13149316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18310768</v>
      </c>
      <c r="C48" s="6">
        <v>213894</v>
      </c>
      <c r="D48" s="23">
        <v>106107</v>
      </c>
      <c r="E48" s="24">
        <v>-31476000</v>
      </c>
      <c r="F48" s="6">
        <v>-31476000</v>
      </c>
      <c r="G48" s="25">
        <v>-31476000</v>
      </c>
      <c r="H48" s="26">
        <v>3887003</v>
      </c>
      <c r="I48" s="24">
        <v>2136961</v>
      </c>
      <c r="J48" s="6">
        <v>8872452</v>
      </c>
      <c r="K48" s="25">
        <v>13149347</v>
      </c>
    </row>
    <row r="49" spans="1:11" ht="13.5">
      <c r="A49" s="22" t="s">
        <v>50</v>
      </c>
      <c r="B49" s="6">
        <f>+B75</f>
        <v>79405968.28363164</v>
      </c>
      <c r="C49" s="6">
        <f aca="true" t="shared" si="6" ref="C49:K49">+C75</f>
        <v>68810787.99289602</v>
      </c>
      <c r="D49" s="23">
        <f t="shared" si="6"/>
        <v>91215250.45239162</v>
      </c>
      <c r="E49" s="24">
        <f t="shared" si="6"/>
        <v>23251870.856754556</v>
      </c>
      <c r="F49" s="6">
        <f t="shared" si="6"/>
        <v>23250899.770129554</v>
      </c>
      <c r="G49" s="25">
        <f t="shared" si="6"/>
        <v>23250899.770129554</v>
      </c>
      <c r="H49" s="26">
        <f t="shared" si="6"/>
        <v>118027618.4904609</v>
      </c>
      <c r="I49" s="24">
        <f t="shared" si="6"/>
        <v>53673663.890496515</v>
      </c>
      <c r="J49" s="6">
        <f t="shared" si="6"/>
        <v>60924744.94457807</v>
      </c>
      <c r="K49" s="25">
        <f t="shared" si="6"/>
        <v>59577364.484640226</v>
      </c>
    </row>
    <row r="50" spans="1:11" ht="13.5">
      <c r="A50" s="34" t="s">
        <v>51</v>
      </c>
      <c r="B50" s="7">
        <f>+B48-B49</f>
        <v>-61095200.28363164</v>
      </c>
      <c r="C50" s="7">
        <f aca="true" t="shared" si="7" ref="C50:K50">+C48-C49</f>
        <v>-68596893.99289602</v>
      </c>
      <c r="D50" s="64">
        <f t="shared" si="7"/>
        <v>-91109143.45239162</v>
      </c>
      <c r="E50" s="65">
        <f t="shared" si="7"/>
        <v>-54727870.85675456</v>
      </c>
      <c r="F50" s="7">
        <f t="shared" si="7"/>
        <v>-54726899.770129554</v>
      </c>
      <c r="G50" s="66">
        <f t="shared" si="7"/>
        <v>-54726899.770129554</v>
      </c>
      <c r="H50" s="67">
        <f t="shared" si="7"/>
        <v>-114140615.4904609</v>
      </c>
      <c r="I50" s="65">
        <f t="shared" si="7"/>
        <v>-51536702.890496515</v>
      </c>
      <c r="J50" s="7">
        <f t="shared" si="7"/>
        <v>-52052292.94457807</v>
      </c>
      <c r="K50" s="66">
        <f t="shared" si="7"/>
        <v>-46428017.484640226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203327486</v>
      </c>
      <c r="C53" s="6">
        <v>248244968</v>
      </c>
      <c r="D53" s="23">
        <v>238682828</v>
      </c>
      <c r="E53" s="24">
        <v>41037080</v>
      </c>
      <c r="F53" s="6">
        <v>0</v>
      </c>
      <c r="G53" s="25">
        <v>0</v>
      </c>
      <c r="H53" s="26">
        <v>237708765</v>
      </c>
      <c r="I53" s="24">
        <v>164948563</v>
      </c>
      <c r="J53" s="6">
        <v>173855784</v>
      </c>
      <c r="K53" s="25">
        <v>183417853</v>
      </c>
    </row>
    <row r="54" spans="1:11" ht="13.5">
      <c r="A54" s="22" t="s">
        <v>105</v>
      </c>
      <c r="B54" s="6">
        <v>9009003</v>
      </c>
      <c r="C54" s="6">
        <v>10448722</v>
      </c>
      <c r="D54" s="23">
        <v>11479813</v>
      </c>
      <c r="E54" s="24">
        <v>12706762</v>
      </c>
      <c r="F54" s="6">
        <v>12706762</v>
      </c>
      <c r="G54" s="25">
        <v>12706762</v>
      </c>
      <c r="H54" s="26">
        <v>12818463</v>
      </c>
      <c r="I54" s="24">
        <v>14578950</v>
      </c>
      <c r="J54" s="6">
        <v>15366214</v>
      </c>
      <c r="K54" s="25">
        <v>16211356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3070980</v>
      </c>
      <c r="E56" s="24">
        <v>0</v>
      </c>
      <c r="F56" s="6">
        <v>3345000</v>
      </c>
      <c r="G56" s="25">
        <v>3345000</v>
      </c>
      <c r="H56" s="26">
        <v>0</v>
      </c>
      <c r="I56" s="24">
        <v>5425994</v>
      </c>
      <c r="J56" s="6">
        <v>5718998</v>
      </c>
      <c r="K56" s="25">
        <v>6033544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4155204</v>
      </c>
      <c r="D59" s="23">
        <v>13835000</v>
      </c>
      <c r="E59" s="24">
        <v>17014049</v>
      </c>
      <c r="F59" s="6">
        <v>17014049</v>
      </c>
      <c r="G59" s="25">
        <v>17014049</v>
      </c>
      <c r="H59" s="26">
        <v>17014049</v>
      </c>
      <c r="I59" s="24">
        <v>15063368</v>
      </c>
      <c r="J59" s="6">
        <v>15876790</v>
      </c>
      <c r="K59" s="25">
        <v>16750013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0.49076214386082606</v>
      </c>
      <c r="C70" s="5">
        <f aca="true" t="shared" si="8" ref="C70:K70">IF(ISERROR(C71/C72),0,(C71/C72))</f>
        <v>1.5620129840558472</v>
      </c>
      <c r="D70" s="5">
        <f t="shared" si="8"/>
        <v>1.6278970134349129</v>
      </c>
      <c r="E70" s="5">
        <f t="shared" si="8"/>
        <v>0.5339850331459636</v>
      </c>
      <c r="F70" s="5">
        <f t="shared" si="8"/>
        <v>0.5339928018389636</v>
      </c>
      <c r="G70" s="5">
        <f t="shared" si="8"/>
        <v>0.5339928018389636</v>
      </c>
      <c r="H70" s="5">
        <f t="shared" si="8"/>
        <v>1.1530305627238804</v>
      </c>
      <c r="I70" s="5">
        <f t="shared" si="8"/>
        <v>0.5097228901596721</v>
      </c>
      <c r="J70" s="5">
        <f t="shared" si="8"/>
        <v>0.4836084560153293</v>
      </c>
      <c r="K70" s="5">
        <f t="shared" si="8"/>
        <v>0.458396044200929</v>
      </c>
    </row>
    <row r="71" spans="1:11" ht="12.75" hidden="1">
      <c r="A71" s="1" t="s">
        <v>111</v>
      </c>
      <c r="B71" s="1">
        <f>+B83</f>
        <v>19679640</v>
      </c>
      <c r="C71" s="1">
        <f aca="true" t="shared" si="9" ref="C71:K71">+C83</f>
        <v>63454700</v>
      </c>
      <c r="D71" s="1">
        <f t="shared" si="9"/>
        <v>73308549</v>
      </c>
      <c r="E71" s="1">
        <f t="shared" si="9"/>
        <v>28152171</v>
      </c>
      <c r="F71" s="1">
        <f t="shared" si="9"/>
        <v>28152171</v>
      </c>
      <c r="G71" s="1">
        <f t="shared" si="9"/>
        <v>28152171</v>
      </c>
      <c r="H71" s="1">
        <f t="shared" si="9"/>
        <v>80935192</v>
      </c>
      <c r="I71" s="1">
        <f t="shared" si="9"/>
        <v>35137882</v>
      </c>
      <c r="J71" s="1">
        <f t="shared" si="9"/>
        <v>35137911</v>
      </c>
      <c r="K71" s="1">
        <f t="shared" si="9"/>
        <v>35137911</v>
      </c>
    </row>
    <row r="72" spans="1:11" ht="12.75" hidden="1">
      <c r="A72" s="1" t="s">
        <v>112</v>
      </c>
      <c r="B72" s="1">
        <f>+B77</f>
        <v>40100159</v>
      </c>
      <c r="C72" s="1">
        <f aca="true" t="shared" si="10" ref="C72:K72">+C77</f>
        <v>40623670</v>
      </c>
      <c r="D72" s="1">
        <f t="shared" si="10"/>
        <v>45032670</v>
      </c>
      <c r="E72" s="1">
        <f t="shared" si="10"/>
        <v>52720899</v>
      </c>
      <c r="F72" s="1">
        <f t="shared" si="10"/>
        <v>52720132</v>
      </c>
      <c r="G72" s="1">
        <f t="shared" si="10"/>
        <v>52720132</v>
      </c>
      <c r="H72" s="1">
        <f t="shared" si="10"/>
        <v>70193449</v>
      </c>
      <c r="I72" s="1">
        <f t="shared" si="10"/>
        <v>68935264</v>
      </c>
      <c r="J72" s="1">
        <f t="shared" si="10"/>
        <v>72657768</v>
      </c>
      <c r="K72" s="1">
        <f t="shared" si="10"/>
        <v>76654045</v>
      </c>
    </row>
    <row r="73" spans="1:11" ht="12.75" hidden="1">
      <c r="A73" s="1" t="s">
        <v>113</v>
      </c>
      <c r="B73" s="1">
        <f>+B74</f>
        <v>-5706868.166666657</v>
      </c>
      <c r="C73" s="1">
        <f aca="true" t="shared" si="11" ref="C73:K73">+(C78+C80+C81+C82)-(B78+B80+B81+B82)</f>
        <v>11583518</v>
      </c>
      <c r="D73" s="1">
        <f t="shared" si="11"/>
        <v>5562794</v>
      </c>
      <c r="E73" s="1">
        <f t="shared" si="11"/>
        <v>103284387</v>
      </c>
      <c r="F73" s="1">
        <f>+(F78+F80+F81+F82)-(D78+D80+D81+D82)</f>
        <v>103284387</v>
      </c>
      <c r="G73" s="1">
        <f>+(G78+G80+G81+G82)-(D78+D80+D81+D82)</f>
        <v>103284387</v>
      </c>
      <c r="H73" s="1">
        <f>+(H78+H80+H81+H82)-(D78+D80+D81+D82)</f>
        <v>9605075</v>
      </c>
      <c r="I73" s="1">
        <f>+(I78+I80+I81+I82)-(E78+E80+E81+E82)</f>
        <v>-19873634</v>
      </c>
      <c r="J73" s="1">
        <f t="shared" si="11"/>
        <v>-25342000</v>
      </c>
      <c r="K73" s="1">
        <f t="shared" si="11"/>
        <v>-15206000</v>
      </c>
    </row>
    <row r="74" spans="1:11" ht="12.75" hidden="1">
      <c r="A74" s="1" t="s">
        <v>114</v>
      </c>
      <c r="B74" s="1">
        <f>+TREND(C74:E74)</f>
        <v>-5706868.166666657</v>
      </c>
      <c r="C74" s="1">
        <f>+C73</f>
        <v>11583518</v>
      </c>
      <c r="D74" s="1">
        <f aca="true" t="shared" si="12" ref="D74:K74">+D73</f>
        <v>5562794</v>
      </c>
      <c r="E74" s="1">
        <f t="shared" si="12"/>
        <v>103284387</v>
      </c>
      <c r="F74" s="1">
        <f t="shared" si="12"/>
        <v>103284387</v>
      </c>
      <c r="G74" s="1">
        <f t="shared" si="12"/>
        <v>103284387</v>
      </c>
      <c r="H74" s="1">
        <f t="shared" si="12"/>
        <v>9605075</v>
      </c>
      <c r="I74" s="1">
        <f t="shared" si="12"/>
        <v>-19873634</v>
      </c>
      <c r="J74" s="1">
        <f t="shared" si="12"/>
        <v>-25342000</v>
      </c>
      <c r="K74" s="1">
        <f t="shared" si="12"/>
        <v>-15206000</v>
      </c>
    </row>
    <row r="75" spans="1:11" ht="12.75" hidden="1">
      <c r="A75" s="1" t="s">
        <v>115</v>
      </c>
      <c r="B75" s="1">
        <f>+B84-(((B80+B81+B78)*B70)-B79)</f>
        <v>79405968.28363164</v>
      </c>
      <c r="C75" s="1">
        <f aca="true" t="shared" si="13" ref="C75:K75">+C84-(((C80+C81+C78)*C70)-C79)</f>
        <v>68810787.99289602</v>
      </c>
      <c r="D75" s="1">
        <f t="shared" si="13"/>
        <v>91215250.45239162</v>
      </c>
      <c r="E75" s="1">
        <f t="shared" si="13"/>
        <v>23251870.856754556</v>
      </c>
      <c r="F75" s="1">
        <f t="shared" si="13"/>
        <v>23250899.770129554</v>
      </c>
      <c r="G75" s="1">
        <f t="shared" si="13"/>
        <v>23250899.770129554</v>
      </c>
      <c r="H75" s="1">
        <f t="shared" si="13"/>
        <v>118027618.4904609</v>
      </c>
      <c r="I75" s="1">
        <f t="shared" si="13"/>
        <v>53673663.890496515</v>
      </c>
      <c r="J75" s="1">
        <f t="shared" si="13"/>
        <v>60924744.94457807</v>
      </c>
      <c r="K75" s="1">
        <f t="shared" si="13"/>
        <v>59577364.484640226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40100159</v>
      </c>
      <c r="C77" s="3">
        <v>40623670</v>
      </c>
      <c r="D77" s="3">
        <v>45032670</v>
      </c>
      <c r="E77" s="3">
        <v>52720899</v>
      </c>
      <c r="F77" s="3">
        <v>52720132</v>
      </c>
      <c r="G77" s="3">
        <v>52720132</v>
      </c>
      <c r="H77" s="3">
        <v>70193449</v>
      </c>
      <c r="I77" s="3">
        <v>68935264</v>
      </c>
      <c r="J77" s="3">
        <v>72657768</v>
      </c>
      <c r="K77" s="3">
        <v>76654045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82089180</v>
      </c>
      <c r="C79" s="3">
        <v>94041701</v>
      </c>
      <c r="D79" s="3">
        <v>126566032</v>
      </c>
      <c r="E79" s="3">
        <v>90000000</v>
      </c>
      <c r="F79" s="3">
        <v>90000000</v>
      </c>
      <c r="G79" s="3">
        <v>90000000</v>
      </c>
      <c r="H79" s="3">
        <v>154141329</v>
      </c>
      <c r="I79" s="3">
        <v>107258979</v>
      </c>
      <c r="J79" s="3">
        <v>99509139</v>
      </c>
      <c r="K79" s="3">
        <v>89179299</v>
      </c>
    </row>
    <row r="80" spans="1:11" ht="12.75" hidden="1">
      <c r="A80" s="2" t="s">
        <v>67</v>
      </c>
      <c r="B80" s="3">
        <v>2711765</v>
      </c>
      <c r="C80" s="3">
        <v>3568339</v>
      </c>
      <c r="D80" s="3">
        <v>3483249</v>
      </c>
      <c r="E80" s="3">
        <v>118000000</v>
      </c>
      <c r="F80" s="3">
        <v>118000000</v>
      </c>
      <c r="G80" s="3">
        <v>118000000</v>
      </c>
      <c r="H80" s="3">
        <v>8788089</v>
      </c>
      <c r="I80" s="3">
        <v>88957651</v>
      </c>
      <c r="J80" s="3">
        <v>63615651</v>
      </c>
      <c r="K80" s="3">
        <v>48409651</v>
      </c>
    </row>
    <row r="81" spans="1:11" ht="12.75" hidden="1">
      <c r="A81" s="2" t="s">
        <v>68</v>
      </c>
      <c r="B81" s="3">
        <v>1833422</v>
      </c>
      <c r="C81" s="3">
        <v>12584480</v>
      </c>
      <c r="D81" s="3">
        <v>18232364</v>
      </c>
      <c r="E81" s="3">
        <v>7000000</v>
      </c>
      <c r="F81" s="3">
        <v>7000000</v>
      </c>
      <c r="G81" s="3">
        <v>7000000</v>
      </c>
      <c r="H81" s="3">
        <v>22532599</v>
      </c>
      <c r="I81" s="3">
        <v>16168715</v>
      </c>
      <c r="J81" s="3">
        <v>16168715</v>
      </c>
      <c r="K81" s="3">
        <v>16168715</v>
      </c>
    </row>
    <row r="82" spans="1:11" ht="12.75" hidden="1">
      <c r="A82" s="2" t="s">
        <v>69</v>
      </c>
      <c r="B82" s="3">
        <v>24114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19679640</v>
      </c>
      <c r="C83" s="3">
        <v>63454700</v>
      </c>
      <c r="D83" s="3">
        <v>73308549</v>
      </c>
      <c r="E83" s="3">
        <v>28152171</v>
      </c>
      <c r="F83" s="3">
        <v>28152171</v>
      </c>
      <c r="G83" s="3">
        <v>28152171</v>
      </c>
      <c r="H83" s="3">
        <v>80935192</v>
      </c>
      <c r="I83" s="3">
        <v>35137882</v>
      </c>
      <c r="J83" s="3">
        <v>35137911</v>
      </c>
      <c r="K83" s="3">
        <v>35137911</v>
      </c>
    </row>
    <row r="84" spans="1:11" ht="12.75" hidden="1">
      <c r="A84" s="2" t="s">
        <v>71</v>
      </c>
      <c r="B84" s="3">
        <v>-452606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533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16959000</v>
      </c>
      <c r="C5" s="6">
        <v>17309071</v>
      </c>
      <c r="D5" s="23">
        <v>21946673</v>
      </c>
      <c r="E5" s="24">
        <v>23754844</v>
      </c>
      <c r="F5" s="6">
        <v>23754844</v>
      </c>
      <c r="G5" s="25">
        <v>23754844</v>
      </c>
      <c r="H5" s="26">
        <v>0</v>
      </c>
      <c r="I5" s="24">
        <v>27145605</v>
      </c>
      <c r="J5" s="6">
        <v>29694577</v>
      </c>
      <c r="K5" s="25">
        <v>31900884</v>
      </c>
    </row>
    <row r="6" spans="1:11" ht="13.5">
      <c r="A6" s="22" t="s">
        <v>18</v>
      </c>
      <c r="B6" s="6">
        <v>105611000</v>
      </c>
      <c r="C6" s="6">
        <v>110306000</v>
      </c>
      <c r="D6" s="23">
        <v>125422000</v>
      </c>
      <c r="E6" s="24">
        <v>134229821</v>
      </c>
      <c r="F6" s="6">
        <v>134229821</v>
      </c>
      <c r="G6" s="25">
        <v>134229821</v>
      </c>
      <c r="H6" s="26">
        <v>0</v>
      </c>
      <c r="I6" s="24">
        <v>152789585</v>
      </c>
      <c r="J6" s="6">
        <v>167136525</v>
      </c>
      <c r="K6" s="25">
        <v>179554768</v>
      </c>
    </row>
    <row r="7" spans="1:11" ht="13.5">
      <c r="A7" s="22" t="s">
        <v>19</v>
      </c>
      <c r="B7" s="6">
        <v>1331000</v>
      </c>
      <c r="C7" s="6">
        <v>880761</v>
      </c>
      <c r="D7" s="23">
        <v>1002601</v>
      </c>
      <c r="E7" s="24">
        <v>3511200</v>
      </c>
      <c r="F7" s="6">
        <v>3511200</v>
      </c>
      <c r="G7" s="25">
        <v>3511200</v>
      </c>
      <c r="H7" s="26">
        <v>0</v>
      </c>
      <c r="I7" s="24">
        <v>2800000</v>
      </c>
      <c r="J7" s="6">
        <v>3062920</v>
      </c>
      <c r="K7" s="25">
        <v>3290495</v>
      </c>
    </row>
    <row r="8" spans="1:11" ht="13.5">
      <c r="A8" s="22" t="s">
        <v>20</v>
      </c>
      <c r="B8" s="6">
        <v>129087000</v>
      </c>
      <c r="C8" s="6">
        <v>142547000</v>
      </c>
      <c r="D8" s="23">
        <v>120964000</v>
      </c>
      <c r="E8" s="24">
        <v>88897000</v>
      </c>
      <c r="F8" s="6">
        <v>88897000</v>
      </c>
      <c r="G8" s="25">
        <v>88897000</v>
      </c>
      <c r="H8" s="26">
        <v>0</v>
      </c>
      <c r="I8" s="24">
        <v>96849000</v>
      </c>
      <c r="J8" s="6">
        <v>105809127</v>
      </c>
      <c r="K8" s="25">
        <v>113589758</v>
      </c>
    </row>
    <row r="9" spans="1:11" ht="13.5">
      <c r="A9" s="22" t="s">
        <v>21</v>
      </c>
      <c r="B9" s="6">
        <v>17929000</v>
      </c>
      <c r="C9" s="6">
        <v>21865558</v>
      </c>
      <c r="D9" s="23">
        <v>28401825</v>
      </c>
      <c r="E9" s="24">
        <v>30445707</v>
      </c>
      <c r="F9" s="6">
        <v>30445707</v>
      </c>
      <c r="G9" s="25">
        <v>30445707</v>
      </c>
      <c r="H9" s="26">
        <v>0</v>
      </c>
      <c r="I9" s="24">
        <v>34543430</v>
      </c>
      <c r="J9" s="6">
        <v>37786681</v>
      </c>
      <c r="K9" s="25">
        <v>40594373</v>
      </c>
    </row>
    <row r="10" spans="1:11" ht="25.5">
      <c r="A10" s="27" t="s">
        <v>104</v>
      </c>
      <c r="B10" s="28">
        <f>SUM(B5:B9)</f>
        <v>270917000</v>
      </c>
      <c r="C10" s="29">
        <f aca="true" t="shared" si="0" ref="C10:K10">SUM(C5:C9)</f>
        <v>292908390</v>
      </c>
      <c r="D10" s="30">
        <f t="shared" si="0"/>
        <v>297737099</v>
      </c>
      <c r="E10" s="28">
        <f t="shared" si="0"/>
        <v>280838572</v>
      </c>
      <c r="F10" s="29">
        <f t="shared" si="0"/>
        <v>280838572</v>
      </c>
      <c r="G10" s="31">
        <f t="shared" si="0"/>
        <v>280838572</v>
      </c>
      <c r="H10" s="32">
        <f t="shared" si="0"/>
        <v>0</v>
      </c>
      <c r="I10" s="28">
        <f t="shared" si="0"/>
        <v>314127620</v>
      </c>
      <c r="J10" s="29">
        <f t="shared" si="0"/>
        <v>343489830</v>
      </c>
      <c r="K10" s="31">
        <f t="shared" si="0"/>
        <v>368930278</v>
      </c>
    </row>
    <row r="11" spans="1:11" ht="13.5">
      <c r="A11" s="22" t="s">
        <v>22</v>
      </c>
      <c r="B11" s="6">
        <v>58437866</v>
      </c>
      <c r="C11" s="6">
        <v>67057000</v>
      </c>
      <c r="D11" s="23">
        <v>75391000</v>
      </c>
      <c r="E11" s="24">
        <v>80249928</v>
      </c>
      <c r="F11" s="6">
        <v>80249928</v>
      </c>
      <c r="G11" s="25">
        <v>80249928</v>
      </c>
      <c r="H11" s="26">
        <v>0</v>
      </c>
      <c r="I11" s="24">
        <v>101810089</v>
      </c>
      <c r="J11" s="6">
        <v>109546777</v>
      </c>
      <c r="K11" s="25">
        <v>117068296</v>
      </c>
    </row>
    <row r="12" spans="1:11" ht="13.5">
      <c r="A12" s="22" t="s">
        <v>23</v>
      </c>
      <c r="B12" s="6">
        <v>5468000</v>
      </c>
      <c r="C12" s="6">
        <v>4744167</v>
      </c>
      <c r="D12" s="23">
        <v>5322524</v>
      </c>
      <c r="E12" s="24">
        <v>5991780</v>
      </c>
      <c r="F12" s="6">
        <v>5991780</v>
      </c>
      <c r="G12" s="25">
        <v>5991780</v>
      </c>
      <c r="H12" s="26">
        <v>0</v>
      </c>
      <c r="I12" s="24">
        <v>7110096</v>
      </c>
      <c r="J12" s="6">
        <v>7565142</v>
      </c>
      <c r="K12" s="25">
        <v>8056876</v>
      </c>
    </row>
    <row r="13" spans="1:11" ht="13.5">
      <c r="A13" s="22" t="s">
        <v>105</v>
      </c>
      <c r="B13" s="6">
        <v>128989722</v>
      </c>
      <c r="C13" s="6">
        <v>80874381</v>
      </c>
      <c r="D13" s="23">
        <v>80635870</v>
      </c>
      <c r="E13" s="24">
        <v>13943136</v>
      </c>
      <c r="F13" s="6">
        <v>13943136</v>
      </c>
      <c r="G13" s="25">
        <v>13943136</v>
      </c>
      <c r="H13" s="26">
        <v>0</v>
      </c>
      <c r="I13" s="24">
        <v>13207646</v>
      </c>
      <c r="J13" s="6">
        <v>14151891</v>
      </c>
      <c r="K13" s="25">
        <v>15102153</v>
      </c>
    </row>
    <row r="14" spans="1:11" ht="13.5">
      <c r="A14" s="22" t="s">
        <v>24</v>
      </c>
      <c r="B14" s="6">
        <v>488000</v>
      </c>
      <c r="C14" s="6">
        <v>1088440</v>
      </c>
      <c r="D14" s="23">
        <v>6529913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67733000</v>
      </c>
      <c r="C15" s="6">
        <v>116195429</v>
      </c>
      <c r="D15" s="23">
        <v>118644256</v>
      </c>
      <c r="E15" s="24">
        <v>98904451</v>
      </c>
      <c r="F15" s="6">
        <v>98904451</v>
      </c>
      <c r="G15" s="25">
        <v>98904451</v>
      </c>
      <c r="H15" s="26">
        <v>0</v>
      </c>
      <c r="I15" s="24">
        <v>101749029</v>
      </c>
      <c r="J15" s="6">
        <v>110059486</v>
      </c>
      <c r="K15" s="25">
        <v>117811496</v>
      </c>
    </row>
    <row r="16" spans="1:11" ht="13.5">
      <c r="A16" s="33" t="s">
        <v>26</v>
      </c>
      <c r="B16" s="6">
        <v>37575000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91841890</v>
      </c>
      <c r="C17" s="6">
        <v>79623504</v>
      </c>
      <c r="D17" s="23">
        <v>89040290</v>
      </c>
      <c r="E17" s="24">
        <v>79646582</v>
      </c>
      <c r="F17" s="6">
        <v>79646582</v>
      </c>
      <c r="G17" s="25">
        <v>79646582</v>
      </c>
      <c r="H17" s="26">
        <v>0</v>
      </c>
      <c r="I17" s="24">
        <v>79919005</v>
      </c>
      <c r="J17" s="6">
        <v>85693209</v>
      </c>
      <c r="K17" s="25">
        <v>91468276</v>
      </c>
    </row>
    <row r="18" spans="1:11" ht="13.5">
      <c r="A18" s="34" t="s">
        <v>28</v>
      </c>
      <c r="B18" s="35">
        <f>SUM(B11:B17)</f>
        <v>390533478</v>
      </c>
      <c r="C18" s="36">
        <f aca="true" t="shared" si="1" ref="C18:K18">SUM(C11:C17)</f>
        <v>349582921</v>
      </c>
      <c r="D18" s="37">
        <f t="shared" si="1"/>
        <v>375563853</v>
      </c>
      <c r="E18" s="35">
        <f t="shared" si="1"/>
        <v>278735877</v>
      </c>
      <c r="F18" s="36">
        <f t="shared" si="1"/>
        <v>278735877</v>
      </c>
      <c r="G18" s="38">
        <f t="shared" si="1"/>
        <v>278735877</v>
      </c>
      <c r="H18" s="39">
        <f t="shared" si="1"/>
        <v>0</v>
      </c>
      <c r="I18" s="35">
        <f t="shared" si="1"/>
        <v>303795865</v>
      </c>
      <c r="J18" s="36">
        <f t="shared" si="1"/>
        <v>327016505</v>
      </c>
      <c r="K18" s="38">
        <f t="shared" si="1"/>
        <v>349507097</v>
      </c>
    </row>
    <row r="19" spans="1:11" ht="13.5">
      <c r="A19" s="34" t="s">
        <v>29</v>
      </c>
      <c r="B19" s="40">
        <f>+B10-B18</f>
        <v>-119616478</v>
      </c>
      <c r="C19" s="41">
        <f aca="true" t="shared" si="2" ref="C19:K19">+C10-C18</f>
        <v>-56674531</v>
      </c>
      <c r="D19" s="42">
        <f t="shared" si="2"/>
        <v>-77826754</v>
      </c>
      <c r="E19" s="40">
        <f t="shared" si="2"/>
        <v>2102695</v>
      </c>
      <c r="F19" s="41">
        <f t="shared" si="2"/>
        <v>2102695</v>
      </c>
      <c r="G19" s="43">
        <f t="shared" si="2"/>
        <v>2102695</v>
      </c>
      <c r="H19" s="44">
        <f t="shared" si="2"/>
        <v>0</v>
      </c>
      <c r="I19" s="40">
        <f t="shared" si="2"/>
        <v>10331755</v>
      </c>
      <c r="J19" s="41">
        <f t="shared" si="2"/>
        <v>16473325</v>
      </c>
      <c r="K19" s="43">
        <f t="shared" si="2"/>
        <v>19423181</v>
      </c>
    </row>
    <row r="20" spans="1:11" ht="13.5">
      <c r="A20" s="22" t="s">
        <v>30</v>
      </c>
      <c r="B20" s="24">
        <v>0</v>
      </c>
      <c r="C20" s="6">
        <v>57203000</v>
      </c>
      <c r="D20" s="23">
        <v>32708094</v>
      </c>
      <c r="E20" s="24">
        <v>60410000</v>
      </c>
      <c r="F20" s="6">
        <v>60410000</v>
      </c>
      <c r="G20" s="25">
        <v>60410000</v>
      </c>
      <c r="H20" s="26">
        <v>0</v>
      </c>
      <c r="I20" s="24">
        <v>68891174</v>
      </c>
      <c r="J20" s="6">
        <v>17746629</v>
      </c>
      <c r="K20" s="25">
        <v>10000000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-119616478</v>
      </c>
      <c r="C22" s="52">
        <f aca="true" t="shared" si="3" ref="C22:K22">SUM(C19:C21)</f>
        <v>528469</v>
      </c>
      <c r="D22" s="53">
        <f t="shared" si="3"/>
        <v>-45118660</v>
      </c>
      <c r="E22" s="51">
        <f t="shared" si="3"/>
        <v>62512695</v>
      </c>
      <c r="F22" s="52">
        <f t="shared" si="3"/>
        <v>62512695</v>
      </c>
      <c r="G22" s="54">
        <f t="shared" si="3"/>
        <v>62512695</v>
      </c>
      <c r="H22" s="55">
        <f t="shared" si="3"/>
        <v>0</v>
      </c>
      <c r="I22" s="51">
        <f t="shared" si="3"/>
        <v>79222929</v>
      </c>
      <c r="J22" s="52">
        <f t="shared" si="3"/>
        <v>34219954</v>
      </c>
      <c r="K22" s="54">
        <f t="shared" si="3"/>
        <v>29423181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-119616478</v>
      </c>
      <c r="C24" s="41">
        <f aca="true" t="shared" si="4" ref="C24:K24">SUM(C22:C23)</f>
        <v>528469</v>
      </c>
      <c r="D24" s="42">
        <f t="shared" si="4"/>
        <v>-45118660</v>
      </c>
      <c r="E24" s="40">
        <f t="shared" si="4"/>
        <v>62512695</v>
      </c>
      <c r="F24" s="41">
        <f t="shared" si="4"/>
        <v>62512695</v>
      </c>
      <c r="G24" s="43">
        <f t="shared" si="4"/>
        <v>62512695</v>
      </c>
      <c r="H24" s="44">
        <f t="shared" si="4"/>
        <v>0</v>
      </c>
      <c r="I24" s="40">
        <f t="shared" si="4"/>
        <v>79222929</v>
      </c>
      <c r="J24" s="41">
        <f t="shared" si="4"/>
        <v>34219954</v>
      </c>
      <c r="K24" s="43">
        <f t="shared" si="4"/>
        <v>29423181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37218972</v>
      </c>
      <c r="C27" s="7">
        <v>105764855</v>
      </c>
      <c r="D27" s="64">
        <v>65804800</v>
      </c>
      <c r="E27" s="65">
        <v>60410694</v>
      </c>
      <c r="F27" s="7">
        <v>60410694</v>
      </c>
      <c r="G27" s="66">
        <v>60410694</v>
      </c>
      <c r="H27" s="67">
        <v>0</v>
      </c>
      <c r="I27" s="65">
        <v>68891174</v>
      </c>
      <c r="J27" s="7">
        <v>17746629</v>
      </c>
      <c r="K27" s="66">
        <v>10000000</v>
      </c>
    </row>
    <row r="28" spans="1:11" ht="13.5">
      <c r="A28" s="68" t="s">
        <v>30</v>
      </c>
      <c r="B28" s="6">
        <v>31866955</v>
      </c>
      <c r="C28" s="6">
        <v>105465547</v>
      </c>
      <c r="D28" s="23">
        <v>64716900</v>
      </c>
      <c r="E28" s="24">
        <v>58307937</v>
      </c>
      <c r="F28" s="6">
        <v>58307937</v>
      </c>
      <c r="G28" s="25">
        <v>58307937</v>
      </c>
      <c r="H28" s="26">
        <v>0</v>
      </c>
      <c r="I28" s="24">
        <v>60892001</v>
      </c>
      <c r="J28" s="6">
        <v>17746629</v>
      </c>
      <c r="K28" s="25">
        <v>10000000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5352017</v>
      </c>
      <c r="C31" s="6">
        <v>299308</v>
      </c>
      <c r="D31" s="23">
        <v>1087900</v>
      </c>
      <c r="E31" s="24">
        <v>2102757</v>
      </c>
      <c r="F31" s="6">
        <v>2102757</v>
      </c>
      <c r="G31" s="25">
        <v>2102757</v>
      </c>
      <c r="H31" s="26">
        <v>0</v>
      </c>
      <c r="I31" s="24">
        <v>7999173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37218972</v>
      </c>
      <c r="C32" s="7">
        <f aca="true" t="shared" si="5" ref="C32:K32">SUM(C28:C31)</f>
        <v>105764855</v>
      </c>
      <c r="D32" s="64">
        <f t="shared" si="5"/>
        <v>65804800</v>
      </c>
      <c r="E32" s="65">
        <f t="shared" si="5"/>
        <v>60410694</v>
      </c>
      <c r="F32" s="7">
        <f t="shared" si="5"/>
        <v>60410694</v>
      </c>
      <c r="G32" s="66">
        <f t="shared" si="5"/>
        <v>60410694</v>
      </c>
      <c r="H32" s="67">
        <f t="shared" si="5"/>
        <v>0</v>
      </c>
      <c r="I32" s="65">
        <f t="shared" si="5"/>
        <v>68891174</v>
      </c>
      <c r="J32" s="7">
        <f t="shared" si="5"/>
        <v>17746629</v>
      </c>
      <c r="K32" s="66">
        <f t="shared" si="5"/>
        <v>10000000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99483000</v>
      </c>
      <c r="C35" s="6">
        <v>38704530</v>
      </c>
      <c r="D35" s="23">
        <v>74013900</v>
      </c>
      <c r="E35" s="24">
        <v>63068466</v>
      </c>
      <c r="F35" s="6">
        <v>63068466</v>
      </c>
      <c r="G35" s="25">
        <v>63068466</v>
      </c>
      <c r="H35" s="26">
        <v>0</v>
      </c>
      <c r="I35" s="24">
        <v>79820878</v>
      </c>
      <c r="J35" s="6">
        <v>87802966</v>
      </c>
      <c r="K35" s="25">
        <v>96583264</v>
      </c>
    </row>
    <row r="36" spans="1:11" ht="13.5">
      <c r="A36" s="22" t="s">
        <v>39</v>
      </c>
      <c r="B36" s="6">
        <v>669477000</v>
      </c>
      <c r="C36" s="6">
        <v>1455793790</v>
      </c>
      <c r="D36" s="23">
        <v>1408074348</v>
      </c>
      <c r="E36" s="24">
        <v>212740688</v>
      </c>
      <c r="F36" s="6">
        <v>212740688</v>
      </c>
      <c r="G36" s="25">
        <v>212740688</v>
      </c>
      <c r="H36" s="26">
        <v>0</v>
      </c>
      <c r="I36" s="24">
        <v>233446058</v>
      </c>
      <c r="J36" s="6">
        <v>256790663</v>
      </c>
      <c r="K36" s="25">
        <v>282469729</v>
      </c>
    </row>
    <row r="37" spans="1:11" ht="13.5">
      <c r="A37" s="22" t="s">
        <v>40</v>
      </c>
      <c r="B37" s="6">
        <v>56568000</v>
      </c>
      <c r="C37" s="6">
        <v>75534550</v>
      </c>
      <c r="D37" s="23">
        <v>140797904</v>
      </c>
      <c r="E37" s="24">
        <v>22953245</v>
      </c>
      <c r="F37" s="6">
        <v>22953245</v>
      </c>
      <c r="G37" s="25">
        <v>22953245</v>
      </c>
      <c r="H37" s="26">
        <v>0</v>
      </c>
      <c r="I37" s="24">
        <v>200746933</v>
      </c>
      <c r="J37" s="6">
        <v>273746905</v>
      </c>
      <c r="K37" s="25">
        <v>309340359</v>
      </c>
    </row>
    <row r="38" spans="1:11" ht="13.5">
      <c r="A38" s="22" t="s">
        <v>41</v>
      </c>
      <c r="B38" s="6">
        <v>26950000</v>
      </c>
      <c r="C38" s="6">
        <v>36311279</v>
      </c>
      <c r="D38" s="23">
        <v>30270061</v>
      </c>
      <c r="E38" s="24">
        <v>16106485</v>
      </c>
      <c r="F38" s="6">
        <v>16106485</v>
      </c>
      <c r="G38" s="25">
        <v>16106485</v>
      </c>
      <c r="H38" s="26">
        <v>0</v>
      </c>
      <c r="I38" s="24">
        <v>33297067</v>
      </c>
      <c r="J38" s="6">
        <v>36626774</v>
      </c>
      <c r="K38" s="25">
        <v>40289451</v>
      </c>
    </row>
    <row r="39" spans="1:11" ht="13.5">
      <c r="A39" s="22" t="s">
        <v>42</v>
      </c>
      <c r="B39" s="6">
        <v>685442000</v>
      </c>
      <c r="C39" s="6">
        <v>1382652491</v>
      </c>
      <c r="D39" s="23">
        <v>1311020283</v>
      </c>
      <c r="E39" s="24">
        <v>236749424</v>
      </c>
      <c r="F39" s="6">
        <v>236749424</v>
      </c>
      <c r="G39" s="25">
        <v>236749424</v>
      </c>
      <c r="H39" s="26">
        <v>0</v>
      </c>
      <c r="I39" s="24">
        <v>79222936</v>
      </c>
      <c r="J39" s="6">
        <v>34219950</v>
      </c>
      <c r="K39" s="25">
        <v>29423183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-1172000</v>
      </c>
      <c r="C42" s="6">
        <v>116143726</v>
      </c>
      <c r="D42" s="23">
        <v>51867054</v>
      </c>
      <c r="E42" s="24">
        <v>61286676</v>
      </c>
      <c r="F42" s="6">
        <v>61286676</v>
      </c>
      <c r="G42" s="25">
        <v>61286676</v>
      </c>
      <c r="H42" s="26">
        <v>108825877</v>
      </c>
      <c r="I42" s="24">
        <v>71010672</v>
      </c>
      <c r="J42" s="6">
        <v>21424209</v>
      </c>
      <c r="K42" s="25">
        <v>21935627</v>
      </c>
    </row>
    <row r="43" spans="1:11" ht="13.5">
      <c r="A43" s="22" t="s">
        <v>45</v>
      </c>
      <c r="B43" s="6">
        <v>-27943000</v>
      </c>
      <c r="C43" s="6">
        <v>-113767265</v>
      </c>
      <c r="D43" s="23">
        <v>-33715648</v>
      </c>
      <c r="E43" s="24">
        <v>-60410724</v>
      </c>
      <c r="F43" s="6">
        <v>-60410724</v>
      </c>
      <c r="G43" s="25">
        <v>-60410724</v>
      </c>
      <c r="H43" s="26">
        <v>0</v>
      </c>
      <c r="I43" s="24">
        <v>-68891172</v>
      </c>
      <c r="J43" s="6">
        <v>-17746629</v>
      </c>
      <c r="K43" s="25">
        <v>-10000000</v>
      </c>
    </row>
    <row r="44" spans="1:11" ht="13.5">
      <c r="A44" s="22" t="s">
        <v>46</v>
      </c>
      <c r="B44" s="6">
        <v>102000</v>
      </c>
      <c r="C44" s="6">
        <v>-3077221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4064000</v>
      </c>
      <c r="C45" s="7">
        <v>3362638</v>
      </c>
      <c r="D45" s="64">
        <v>21514044</v>
      </c>
      <c r="E45" s="65">
        <v>875952</v>
      </c>
      <c r="F45" s="7">
        <v>875952</v>
      </c>
      <c r="G45" s="66">
        <v>875952</v>
      </c>
      <c r="H45" s="67">
        <v>108825877</v>
      </c>
      <c r="I45" s="65">
        <v>2119500</v>
      </c>
      <c r="J45" s="7">
        <v>5797080</v>
      </c>
      <c r="K45" s="66">
        <v>17732707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4063000</v>
      </c>
      <c r="C48" s="6">
        <v>3362638</v>
      </c>
      <c r="D48" s="23">
        <v>21514044</v>
      </c>
      <c r="E48" s="24">
        <v>4823676</v>
      </c>
      <c r="F48" s="6">
        <v>4823676</v>
      </c>
      <c r="G48" s="25">
        <v>4823676</v>
      </c>
      <c r="H48" s="26">
        <v>0</v>
      </c>
      <c r="I48" s="24">
        <v>26795764</v>
      </c>
      <c r="J48" s="6">
        <v>29475341</v>
      </c>
      <c r="K48" s="25">
        <v>32422876</v>
      </c>
    </row>
    <row r="49" spans="1:11" ht="13.5">
      <c r="A49" s="22" t="s">
        <v>50</v>
      </c>
      <c r="B49" s="6">
        <f>+B75</f>
        <v>23054056.968377</v>
      </c>
      <c r="C49" s="6">
        <f aca="true" t="shared" si="6" ref="C49:K49">+C75</f>
        <v>51481666.80598643</v>
      </c>
      <c r="D49" s="23">
        <f t="shared" si="6"/>
        <v>111300082.98345943</v>
      </c>
      <c r="E49" s="24">
        <f t="shared" si="6"/>
        <v>-20573577.665419415</v>
      </c>
      <c r="F49" s="6">
        <f t="shared" si="6"/>
        <v>-20573577.665419415</v>
      </c>
      <c r="G49" s="25">
        <f t="shared" si="6"/>
        <v>-20573577.665419415</v>
      </c>
      <c r="H49" s="26">
        <f t="shared" si="6"/>
        <v>0</v>
      </c>
      <c r="I49" s="24">
        <f t="shared" si="6"/>
        <v>128946247.20216411</v>
      </c>
      <c r="J49" s="6">
        <f t="shared" si="6"/>
        <v>191525648.09505743</v>
      </c>
      <c r="K49" s="25">
        <f t="shared" si="6"/>
        <v>212399184.23591703</v>
      </c>
    </row>
    <row r="50" spans="1:11" ht="13.5">
      <c r="A50" s="34" t="s">
        <v>51</v>
      </c>
      <c r="B50" s="7">
        <f>+B48-B49</f>
        <v>-18991056.968377</v>
      </c>
      <c r="C50" s="7">
        <f aca="true" t="shared" si="7" ref="C50:K50">+C48-C49</f>
        <v>-48119028.80598643</v>
      </c>
      <c r="D50" s="64">
        <f t="shared" si="7"/>
        <v>-89786038.98345943</v>
      </c>
      <c r="E50" s="65">
        <f t="shared" si="7"/>
        <v>25397253.665419415</v>
      </c>
      <c r="F50" s="7">
        <f t="shared" si="7"/>
        <v>25397253.665419415</v>
      </c>
      <c r="G50" s="66">
        <f t="shared" si="7"/>
        <v>25397253.665419415</v>
      </c>
      <c r="H50" s="67">
        <f t="shared" si="7"/>
        <v>0</v>
      </c>
      <c r="I50" s="65">
        <f t="shared" si="7"/>
        <v>-102150483.20216411</v>
      </c>
      <c r="J50" s="7">
        <f t="shared" si="7"/>
        <v>-162050307.09505743</v>
      </c>
      <c r="K50" s="66">
        <f t="shared" si="7"/>
        <v>-179976308.23591703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74437944</v>
      </c>
      <c r="C53" s="6">
        <v>158647150</v>
      </c>
      <c r="D53" s="23">
        <v>98706744</v>
      </c>
      <c r="E53" s="24">
        <v>60410700</v>
      </c>
      <c r="F53" s="6">
        <v>60410700</v>
      </c>
      <c r="G53" s="25">
        <v>60410700</v>
      </c>
      <c r="H53" s="26">
        <v>48105707</v>
      </c>
      <c r="I53" s="24">
        <v>137782348</v>
      </c>
      <c r="J53" s="6">
        <v>35493258</v>
      </c>
      <c r="K53" s="25">
        <v>20000000</v>
      </c>
    </row>
    <row r="54" spans="1:11" ht="13.5">
      <c r="A54" s="22" t="s">
        <v>105</v>
      </c>
      <c r="B54" s="6">
        <v>128989722</v>
      </c>
      <c r="C54" s="6">
        <v>80874381</v>
      </c>
      <c r="D54" s="23">
        <v>80635870</v>
      </c>
      <c r="E54" s="24">
        <v>13943136</v>
      </c>
      <c r="F54" s="6">
        <v>13943136</v>
      </c>
      <c r="G54" s="25">
        <v>13943136</v>
      </c>
      <c r="H54" s="26">
        <v>0</v>
      </c>
      <c r="I54" s="24">
        <v>13207646</v>
      </c>
      <c r="J54" s="6">
        <v>14151891</v>
      </c>
      <c r="K54" s="25">
        <v>15102153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11745363</v>
      </c>
      <c r="F56" s="6">
        <v>11745363</v>
      </c>
      <c r="G56" s="25">
        <v>11745363</v>
      </c>
      <c r="H56" s="26">
        <v>0</v>
      </c>
      <c r="I56" s="24">
        <v>11178332</v>
      </c>
      <c r="J56" s="6">
        <v>12038301</v>
      </c>
      <c r="K56" s="25">
        <v>12866957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15614151</v>
      </c>
      <c r="G59" s="25">
        <v>15614151</v>
      </c>
      <c r="H59" s="26">
        <v>15614153</v>
      </c>
      <c r="I59" s="24">
        <v>15473096</v>
      </c>
      <c r="J59" s="6">
        <v>16926020</v>
      </c>
      <c r="K59" s="25">
        <v>18183623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3000000</v>
      </c>
      <c r="G60" s="25">
        <v>3000000</v>
      </c>
      <c r="H60" s="26">
        <v>3000002</v>
      </c>
      <c r="I60" s="24">
        <v>2108000</v>
      </c>
      <c r="J60" s="6">
        <v>2305941</v>
      </c>
      <c r="K60" s="25">
        <v>2477273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0.7051366913643513</v>
      </c>
      <c r="C70" s="5">
        <f aca="true" t="shared" si="8" ref="C70:K70">IF(ISERROR(C71/C72),0,(C71/C72))</f>
        <v>0.5476597840647299</v>
      </c>
      <c r="D70" s="5">
        <f t="shared" si="8"/>
        <v>0.46612861050208776</v>
      </c>
      <c r="E70" s="5">
        <f t="shared" si="8"/>
        <v>0.7458885449740554</v>
      </c>
      <c r="F70" s="5">
        <f t="shared" si="8"/>
        <v>0.7458885449740554</v>
      </c>
      <c r="G70" s="5">
        <f t="shared" si="8"/>
        <v>0.7458885449740554</v>
      </c>
      <c r="H70" s="5">
        <f t="shared" si="8"/>
        <v>0</v>
      </c>
      <c r="I70" s="5">
        <f t="shared" si="8"/>
        <v>0.7369842271458106</v>
      </c>
      <c r="J70" s="5">
        <f t="shared" si="8"/>
        <v>0.7233012043251641</v>
      </c>
      <c r="K70" s="5">
        <f t="shared" si="8"/>
        <v>0.7492266545103496</v>
      </c>
    </row>
    <row r="71" spans="1:11" ht="12.75" hidden="1">
      <c r="A71" s="1" t="s">
        <v>111</v>
      </c>
      <c r="B71" s="1">
        <f>+B83</f>
        <v>99071000</v>
      </c>
      <c r="C71" s="1">
        <f aca="true" t="shared" si="9" ref="C71:K71">+C83</f>
        <v>81864529</v>
      </c>
      <c r="D71" s="1">
        <f t="shared" si="9"/>
        <v>81931658</v>
      </c>
      <c r="E71" s="1">
        <f t="shared" si="9"/>
        <v>140548056</v>
      </c>
      <c r="F71" s="1">
        <f t="shared" si="9"/>
        <v>140548056</v>
      </c>
      <c r="G71" s="1">
        <f t="shared" si="9"/>
        <v>140548056</v>
      </c>
      <c r="H71" s="1">
        <f t="shared" si="9"/>
        <v>46643903</v>
      </c>
      <c r="I71" s="1">
        <f t="shared" si="9"/>
        <v>158067360</v>
      </c>
      <c r="J71" s="1">
        <f t="shared" si="9"/>
        <v>169699325</v>
      </c>
      <c r="K71" s="1">
        <f t="shared" si="9"/>
        <v>188842597</v>
      </c>
    </row>
    <row r="72" spans="1:11" ht="12.75" hidden="1">
      <c r="A72" s="1" t="s">
        <v>112</v>
      </c>
      <c r="B72" s="1">
        <f>+B77</f>
        <v>140499000</v>
      </c>
      <c r="C72" s="1">
        <f aca="true" t="shared" si="10" ref="C72:K72">+C77</f>
        <v>149480629</v>
      </c>
      <c r="D72" s="1">
        <f t="shared" si="10"/>
        <v>175770498</v>
      </c>
      <c r="E72" s="1">
        <f t="shared" si="10"/>
        <v>188430372</v>
      </c>
      <c r="F72" s="1">
        <f t="shared" si="10"/>
        <v>188430372</v>
      </c>
      <c r="G72" s="1">
        <f t="shared" si="10"/>
        <v>188430372</v>
      </c>
      <c r="H72" s="1">
        <f t="shared" si="10"/>
        <v>0</v>
      </c>
      <c r="I72" s="1">
        <f t="shared" si="10"/>
        <v>214478620</v>
      </c>
      <c r="J72" s="1">
        <f t="shared" si="10"/>
        <v>234617783</v>
      </c>
      <c r="K72" s="1">
        <f t="shared" si="10"/>
        <v>252050025</v>
      </c>
    </row>
    <row r="73" spans="1:11" ht="12.75" hidden="1">
      <c r="A73" s="1" t="s">
        <v>113</v>
      </c>
      <c r="B73" s="1">
        <f>+B74</f>
        <v>6478773</v>
      </c>
      <c r="C73" s="1">
        <f aca="true" t="shared" si="11" ref="C73:K73">+(C78+C80+C81+C82)-(B78+B80+B81+B82)</f>
        <v>2542337</v>
      </c>
      <c r="D73" s="1">
        <f t="shared" si="11"/>
        <v>15928802</v>
      </c>
      <c r="E73" s="1">
        <f t="shared" si="11"/>
        <v>5696651</v>
      </c>
      <c r="F73" s="1">
        <f>+(F78+F80+F81+F82)-(D78+D80+D81+D82)</f>
        <v>5696651</v>
      </c>
      <c r="G73" s="1">
        <f>+(G78+G80+G81+G82)-(D78+D80+D81+D82)</f>
        <v>5696651</v>
      </c>
      <c r="H73" s="1">
        <f>+(H78+H80+H81+H82)-(D78+D80+D81+D82)</f>
        <v>-52548139</v>
      </c>
      <c r="I73" s="1">
        <f>+(I78+I80+I81+I82)-(E78+E80+E81+E82)</f>
        <v>-7310688</v>
      </c>
      <c r="J73" s="1">
        <f t="shared" si="11"/>
        <v>5093410</v>
      </c>
      <c r="K73" s="1">
        <f t="shared" si="11"/>
        <v>5602751</v>
      </c>
    </row>
    <row r="74" spans="1:11" ht="12.75" hidden="1">
      <c r="A74" s="1" t="s">
        <v>114</v>
      </c>
      <c r="B74" s="1">
        <f>+TREND(C74:E74)</f>
        <v>6478773</v>
      </c>
      <c r="C74" s="1">
        <f>+C73</f>
        <v>2542337</v>
      </c>
      <c r="D74" s="1">
        <f aca="true" t="shared" si="12" ref="D74:K74">+D73</f>
        <v>15928802</v>
      </c>
      <c r="E74" s="1">
        <f t="shared" si="12"/>
        <v>5696651</v>
      </c>
      <c r="F74" s="1">
        <f t="shared" si="12"/>
        <v>5696651</v>
      </c>
      <c r="G74" s="1">
        <f t="shared" si="12"/>
        <v>5696651</v>
      </c>
      <c r="H74" s="1">
        <f t="shared" si="12"/>
        <v>-52548139</v>
      </c>
      <c r="I74" s="1">
        <f t="shared" si="12"/>
        <v>-7310688</v>
      </c>
      <c r="J74" s="1">
        <f t="shared" si="12"/>
        <v>5093410</v>
      </c>
      <c r="K74" s="1">
        <f t="shared" si="12"/>
        <v>5602751</v>
      </c>
    </row>
    <row r="75" spans="1:11" ht="12.75" hidden="1">
      <c r="A75" s="1" t="s">
        <v>115</v>
      </c>
      <c r="B75" s="1">
        <f>+B84-(((B80+B81+B78)*B70)-B79)</f>
        <v>23054056.968377</v>
      </c>
      <c r="C75" s="1">
        <f aca="true" t="shared" si="13" ref="C75:K75">+C84-(((C80+C81+C78)*C70)-C79)</f>
        <v>51481666.80598643</v>
      </c>
      <c r="D75" s="1">
        <f t="shared" si="13"/>
        <v>111300082.98345943</v>
      </c>
      <c r="E75" s="1">
        <f t="shared" si="13"/>
        <v>-20573577.665419415</v>
      </c>
      <c r="F75" s="1">
        <f t="shared" si="13"/>
        <v>-20573577.665419415</v>
      </c>
      <c r="G75" s="1">
        <f t="shared" si="13"/>
        <v>-20573577.665419415</v>
      </c>
      <c r="H75" s="1">
        <f t="shared" si="13"/>
        <v>0</v>
      </c>
      <c r="I75" s="1">
        <f t="shared" si="13"/>
        <v>128946247.20216411</v>
      </c>
      <c r="J75" s="1">
        <f t="shared" si="13"/>
        <v>191525648.09505743</v>
      </c>
      <c r="K75" s="1">
        <f t="shared" si="13"/>
        <v>212399184.23591703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140499000</v>
      </c>
      <c r="C77" s="3">
        <v>149480629</v>
      </c>
      <c r="D77" s="3">
        <v>175770498</v>
      </c>
      <c r="E77" s="3">
        <v>188430372</v>
      </c>
      <c r="F77" s="3">
        <v>188430372</v>
      </c>
      <c r="G77" s="3">
        <v>188430372</v>
      </c>
      <c r="H77" s="3">
        <v>0</v>
      </c>
      <c r="I77" s="3">
        <v>214478620</v>
      </c>
      <c r="J77" s="3">
        <v>234617783</v>
      </c>
      <c r="K77" s="3">
        <v>252050025</v>
      </c>
    </row>
    <row r="78" spans="1:11" ht="12.75" hidden="1">
      <c r="A78" s="2" t="s">
        <v>65</v>
      </c>
      <c r="B78" s="3">
        <v>1000</v>
      </c>
      <c r="C78" s="3">
        <v>3149485</v>
      </c>
      <c r="D78" s="3">
        <v>1949203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47083000</v>
      </c>
      <c r="C79" s="3">
        <v>71536605</v>
      </c>
      <c r="D79" s="3">
        <v>135794274</v>
      </c>
      <c r="E79" s="3">
        <v>22870544</v>
      </c>
      <c r="F79" s="3">
        <v>22870544</v>
      </c>
      <c r="G79" s="3">
        <v>22870544</v>
      </c>
      <c r="H79" s="3">
        <v>0</v>
      </c>
      <c r="I79" s="3">
        <v>166483877</v>
      </c>
      <c r="J79" s="3">
        <v>232050415</v>
      </c>
      <c r="K79" s="3">
        <v>258574220</v>
      </c>
    </row>
    <row r="80" spans="1:11" ht="12.75" hidden="1">
      <c r="A80" s="2" t="s">
        <v>67</v>
      </c>
      <c r="B80" s="3">
        <v>33909000</v>
      </c>
      <c r="C80" s="3">
        <v>14914868</v>
      </c>
      <c r="D80" s="3">
        <v>26866094</v>
      </c>
      <c r="E80" s="3">
        <v>46303729</v>
      </c>
      <c r="F80" s="3">
        <v>46303729</v>
      </c>
      <c r="G80" s="3">
        <v>46303729</v>
      </c>
      <c r="H80" s="3">
        <v>0</v>
      </c>
      <c r="I80" s="3">
        <v>50934102</v>
      </c>
      <c r="J80" s="3">
        <v>56027512</v>
      </c>
      <c r="K80" s="3">
        <v>61630263</v>
      </c>
    </row>
    <row r="81" spans="1:11" ht="12.75" hidden="1">
      <c r="A81" s="2" t="s">
        <v>68</v>
      </c>
      <c r="B81" s="3">
        <v>167000</v>
      </c>
      <c r="C81" s="3">
        <v>18554984</v>
      </c>
      <c r="D81" s="3">
        <v>23732842</v>
      </c>
      <c r="E81" s="3">
        <v>11941061</v>
      </c>
      <c r="F81" s="3">
        <v>11941061</v>
      </c>
      <c r="G81" s="3">
        <v>11941061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99071000</v>
      </c>
      <c r="C83" s="3">
        <v>81864529</v>
      </c>
      <c r="D83" s="3">
        <v>81931658</v>
      </c>
      <c r="E83" s="3">
        <v>140548056</v>
      </c>
      <c r="F83" s="3">
        <v>140548056</v>
      </c>
      <c r="G83" s="3">
        <v>140548056</v>
      </c>
      <c r="H83" s="3">
        <v>46643903</v>
      </c>
      <c r="I83" s="3">
        <v>158067360</v>
      </c>
      <c r="J83" s="3">
        <v>169699325</v>
      </c>
      <c r="K83" s="3">
        <v>188842597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6882359</v>
      </c>
      <c r="C7" s="6">
        <v>7866135</v>
      </c>
      <c r="D7" s="23">
        <v>6805233</v>
      </c>
      <c r="E7" s="24">
        <v>5262000</v>
      </c>
      <c r="F7" s="6">
        <v>5262000</v>
      </c>
      <c r="G7" s="25">
        <v>5262000</v>
      </c>
      <c r="H7" s="26">
        <v>5830289</v>
      </c>
      <c r="I7" s="24">
        <v>4805000</v>
      </c>
      <c r="J7" s="6">
        <v>5247060</v>
      </c>
      <c r="K7" s="25">
        <v>5247060</v>
      </c>
    </row>
    <row r="8" spans="1:11" ht="13.5">
      <c r="A8" s="22" t="s">
        <v>20</v>
      </c>
      <c r="B8" s="6">
        <v>102394822</v>
      </c>
      <c r="C8" s="6">
        <v>110413265</v>
      </c>
      <c r="D8" s="23">
        <v>114012527</v>
      </c>
      <c r="E8" s="24">
        <v>118569000</v>
      </c>
      <c r="F8" s="6">
        <v>118697910</v>
      </c>
      <c r="G8" s="25">
        <v>118697910</v>
      </c>
      <c r="H8" s="26">
        <v>117698568</v>
      </c>
      <c r="I8" s="24">
        <v>121311000</v>
      </c>
      <c r="J8" s="6">
        <v>124488000</v>
      </c>
      <c r="K8" s="25">
        <v>128418000</v>
      </c>
    </row>
    <row r="9" spans="1:11" ht="13.5">
      <c r="A9" s="22" t="s">
        <v>21</v>
      </c>
      <c r="B9" s="6">
        <v>1124338</v>
      </c>
      <c r="C9" s="6">
        <v>2778699</v>
      </c>
      <c r="D9" s="23">
        <v>1150537</v>
      </c>
      <c r="E9" s="24">
        <v>1727260</v>
      </c>
      <c r="F9" s="6">
        <v>1727260</v>
      </c>
      <c r="G9" s="25">
        <v>1727260</v>
      </c>
      <c r="H9" s="26">
        <v>2404906</v>
      </c>
      <c r="I9" s="24">
        <v>1502860</v>
      </c>
      <c r="J9" s="6">
        <v>1546720</v>
      </c>
      <c r="K9" s="25">
        <v>1587911</v>
      </c>
    </row>
    <row r="10" spans="1:11" ht="25.5">
      <c r="A10" s="27" t="s">
        <v>104</v>
      </c>
      <c r="B10" s="28">
        <f>SUM(B5:B9)</f>
        <v>110401519</v>
      </c>
      <c r="C10" s="29">
        <f aca="true" t="shared" si="0" ref="C10:K10">SUM(C5:C9)</f>
        <v>121058099</v>
      </c>
      <c r="D10" s="30">
        <f t="shared" si="0"/>
        <v>121968297</v>
      </c>
      <c r="E10" s="28">
        <f t="shared" si="0"/>
        <v>125558260</v>
      </c>
      <c r="F10" s="29">
        <f t="shared" si="0"/>
        <v>125687170</v>
      </c>
      <c r="G10" s="31">
        <f t="shared" si="0"/>
        <v>125687170</v>
      </c>
      <c r="H10" s="32">
        <f t="shared" si="0"/>
        <v>125933763</v>
      </c>
      <c r="I10" s="28">
        <f t="shared" si="0"/>
        <v>127618860</v>
      </c>
      <c r="J10" s="29">
        <f t="shared" si="0"/>
        <v>131281780</v>
      </c>
      <c r="K10" s="31">
        <f t="shared" si="0"/>
        <v>135252971</v>
      </c>
    </row>
    <row r="11" spans="1:11" ht="13.5">
      <c r="A11" s="22" t="s">
        <v>22</v>
      </c>
      <c r="B11" s="6">
        <v>47112668</v>
      </c>
      <c r="C11" s="6">
        <v>52743678</v>
      </c>
      <c r="D11" s="23">
        <v>59057076</v>
      </c>
      <c r="E11" s="24">
        <v>66558180</v>
      </c>
      <c r="F11" s="6">
        <v>71239560</v>
      </c>
      <c r="G11" s="25">
        <v>71239560</v>
      </c>
      <c r="H11" s="26">
        <v>57917445</v>
      </c>
      <c r="I11" s="24">
        <v>72691760</v>
      </c>
      <c r="J11" s="6">
        <v>74126110</v>
      </c>
      <c r="K11" s="25">
        <v>78246291</v>
      </c>
    </row>
    <row r="12" spans="1:11" ht="13.5">
      <c r="A12" s="22" t="s">
        <v>23</v>
      </c>
      <c r="B12" s="6">
        <v>5690954</v>
      </c>
      <c r="C12" s="6">
        <v>5987653</v>
      </c>
      <c r="D12" s="23">
        <v>5950489</v>
      </c>
      <c r="E12" s="24">
        <v>6369050</v>
      </c>
      <c r="F12" s="6">
        <v>6375960</v>
      </c>
      <c r="G12" s="25">
        <v>6375960</v>
      </c>
      <c r="H12" s="26">
        <v>6566732</v>
      </c>
      <c r="I12" s="24">
        <v>5875310</v>
      </c>
      <c r="J12" s="6">
        <v>6227829</v>
      </c>
      <c r="K12" s="25">
        <v>6601498</v>
      </c>
    </row>
    <row r="13" spans="1:11" ht="13.5">
      <c r="A13" s="22" t="s">
        <v>105</v>
      </c>
      <c r="B13" s="6">
        <v>3769091</v>
      </c>
      <c r="C13" s="6">
        <v>3960968</v>
      </c>
      <c r="D13" s="23">
        <v>3926513</v>
      </c>
      <c r="E13" s="24">
        <v>3290420</v>
      </c>
      <c r="F13" s="6">
        <v>3290420</v>
      </c>
      <c r="G13" s="25">
        <v>3290420</v>
      </c>
      <c r="H13" s="26">
        <v>3877475</v>
      </c>
      <c r="I13" s="24">
        <v>3550660</v>
      </c>
      <c r="J13" s="6">
        <v>3674380</v>
      </c>
      <c r="K13" s="25">
        <v>3774380</v>
      </c>
    </row>
    <row r="14" spans="1:11" ht="13.5">
      <c r="A14" s="22" t="s">
        <v>24</v>
      </c>
      <c r="B14" s="6">
        <v>2380771</v>
      </c>
      <c r="C14" s="6">
        <v>2397250</v>
      </c>
      <c r="D14" s="23">
        <v>673822</v>
      </c>
      <c r="E14" s="24">
        <v>487000</v>
      </c>
      <c r="F14" s="6">
        <v>487000</v>
      </c>
      <c r="G14" s="25">
        <v>487000</v>
      </c>
      <c r="H14" s="26">
        <v>451109</v>
      </c>
      <c r="I14" s="24">
        <v>222490</v>
      </c>
      <c r="J14" s="6">
        <v>0</v>
      </c>
      <c r="K14" s="25">
        <v>0</v>
      </c>
    </row>
    <row r="15" spans="1:11" ht="13.5">
      <c r="A15" s="22" t="s">
        <v>25</v>
      </c>
      <c r="B15" s="6">
        <v>3254274</v>
      </c>
      <c r="C15" s="6">
        <v>3520613</v>
      </c>
      <c r="D15" s="23">
        <v>3936129</v>
      </c>
      <c r="E15" s="24">
        <v>1055210</v>
      </c>
      <c r="F15" s="6">
        <v>1304990</v>
      </c>
      <c r="G15" s="25">
        <v>1304990</v>
      </c>
      <c r="H15" s="26">
        <v>1454789</v>
      </c>
      <c r="I15" s="24">
        <v>1634930</v>
      </c>
      <c r="J15" s="6">
        <v>1694740</v>
      </c>
      <c r="K15" s="25">
        <v>1741400</v>
      </c>
    </row>
    <row r="16" spans="1:11" ht="13.5">
      <c r="A16" s="33" t="s">
        <v>26</v>
      </c>
      <c r="B16" s="6">
        <v>37275978</v>
      </c>
      <c r="C16" s="6">
        <v>54621446</v>
      </c>
      <c r="D16" s="23">
        <v>48946516</v>
      </c>
      <c r="E16" s="24">
        <v>22994500</v>
      </c>
      <c r="F16" s="6">
        <v>25195260</v>
      </c>
      <c r="G16" s="25">
        <v>25195260</v>
      </c>
      <c r="H16" s="26">
        <v>24795809</v>
      </c>
      <c r="I16" s="24">
        <v>8873260</v>
      </c>
      <c r="J16" s="6">
        <v>11425150</v>
      </c>
      <c r="K16" s="25">
        <v>12027140</v>
      </c>
    </row>
    <row r="17" spans="1:11" ht="13.5">
      <c r="A17" s="22" t="s">
        <v>27</v>
      </c>
      <c r="B17" s="6">
        <v>13385162</v>
      </c>
      <c r="C17" s="6">
        <v>14323378</v>
      </c>
      <c r="D17" s="23">
        <v>14918942</v>
      </c>
      <c r="E17" s="24">
        <v>34494140</v>
      </c>
      <c r="F17" s="6">
        <v>35239400</v>
      </c>
      <c r="G17" s="25">
        <v>35239400</v>
      </c>
      <c r="H17" s="26">
        <v>23596509</v>
      </c>
      <c r="I17" s="24">
        <v>35668840</v>
      </c>
      <c r="J17" s="6">
        <v>34208300</v>
      </c>
      <c r="K17" s="25">
        <v>34610075</v>
      </c>
    </row>
    <row r="18" spans="1:11" ht="13.5">
      <c r="A18" s="34" t="s">
        <v>28</v>
      </c>
      <c r="B18" s="35">
        <f>SUM(B11:B17)</f>
        <v>112868898</v>
      </c>
      <c r="C18" s="36">
        <f aca="true" t="shared" si="1" ref="C18:K18">SUM(C11:C17)</f>
        <v>137554986</v>
      </c>
      <c r="D18" s="37">
        <f t="shared" si="1"/>
        <v>137409487</v>
      </c>
      <c r="E18" s="35">
        <f t="shared" si="1"/>
        <v>135248500</v>
      </c>
      <c r="F18" s="36">
        <f t="shared" si="1"/>
        <v>143132590</v>
      </c>
      <c r="G18" s="38">
        <f t="shared" si="1"/>
        <v>143132590</v>
      </c>
      <c r="H18" s="39">
        <f t="shared" si="1"/>
        <v>118659868</v>
      </c>
      <c r="I18" s="35">
        <f t="shared" si="1"/>
        <v>128517250</v>
      </c>
      <c r="J18" s="36">
        <f t="shared" si="1"/>
        <v>131356509</v>
      </c>
      <c r="K18" s="38">
        <f t="shared" si="1"/>
        <v>137000784</v>
      </c>
    </row>
    <row r="19" spans="1:11" ht="13.5">
      <c r="A19" s="34" t="s">
        <v>29</v>
      </c>
      <c r="B19" s="40">
        <f>+B10-B18</f>
        <v>-2467379</v>
      </c>
      <c r="C19" s="41">
        <f aca="true" t="shared" si="2" ref="C19:K19">+C10-C18</f>
        <v>-16496887</v>
      </c>
      <c r="D19" s="42">
        <f t="shared" si="2"/>
        <v>-15441190</v>
      </c>
      <c r="E19" s="40">
        <f t="shared" si="2"/>
        <v>-9690240</v>
      </c>
      <c r="F19" s="41">
        <f t="shared" si="2"/>
        <v>-17445420</v>
      </c>
      <c r="G19" s="43">
        <f t="shared" si="2"/>
        <v>-17445420</v>
      </c>
      <c r="H19" s="44">
        <f t="shared" si="2"/>
        <v>7273895</v>
      </c>
      <c r="I19" s="40">
        <f t="shared" si="2"/>
        <v>-898390</v>
      </c>
      <c r="J19" s="41">
        <f t="shared" si="2"/>
        <v>-74729</v>
      </c>
      <c r="K19" s="43">
        <f t="shared" si="2"/>
        <v>-1747813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-2467379</v>
      </c>
      <c r="C22" s="52">
        <f aca="true" t="shared" si="3" ref="C22:K22">SUM(C19:C21)</f>
        <v>-16496887</v>
      </c>
      <c r="D22" s="53">
        <f t="shared" si="3"/>
        <v>-15441190</v>
      </c>
      <c r="E22" s="51">
        <f t="shared" si="3"/>
        <v>-9690240</v>
      </c>
      <c r="F22" s="52">
        <f t="shared" si="3"/>
        <v>-17445420</v>
      </c>
      <c r="G22" s="54">
        <f t="shared" si="3"/>
        <v>-17445420</v>
      </c>
      <c r="H22" s="55">
        <f t="shared" si="3"/>
        <v>7273895</v>
      </c>
      <c r="I22" s="51">
        <f t="shared" si="3"/>
        <v>-898390</v>
      </c>
      <c r="J22" s="52">
        <f t="shared" si="3"/>
        <v>-74729</v>
      </c>
      <c r="K22" s="54">
        <f t="shared" si="3"/>
        <v>-1747813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-2467379</v>
      </c>
      <c r="C24" s="41">
        <f aca="true" t="shared" si="4" ref="C24:K24">SUM(C22:C23)</f>
        <v>-16496887</v>
      </c>
      <c r="D24" s="42">
        <f t="shared" si="4"/>
        <v>-15441190</v>
      </c>
      <c r="E24" s="40">
        <f t="shared" si="4"/>
        <v>-9690240</v>
      </c>
      <c r="F24" s="41">
        <f t="shared" si="4"/>
        <v>-17445420</v>
      </c>
      <c r="G24" s="43">
        <f t="shared" si="4"/>
        <v>-17445420</v>
      </c>
      <c r="H24" s="44">
        <f t="shared" si="4"/>
        <v>7273895</v>
      </c>
      <c r="I24" s="40">
        <f t="shared" si="4"/>
        <v>-898390</v>
      </c>
      <c r="J24" s="41">
        <f t="shared" si="4"/>
        <v>-74729</v>
      </c>
      <c r="K24" s="43">
        <f t="shared" si="4"/>
        <v>-1747813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2125323</v>
      </c>
      <c r="C27" s="7">
        <v>5582005</v>
      </c>
      <c r="D27" s="64">
        <v>7324713</v>
      </c>
      <c r="E27" s="65">
        <v>10086900</v>
      </c>
      <c r="F27" s="7">
        <v>14049710</v>
      </c>
      <c r="G27" s="66">
        <v>14049710</v>
      </c>
      <c r="H27" s="67">
        <v>3865155</v>
      </c>
      <c r="I27" s="65">
        <v>8049650</v>
      </c>
      <c r="J27" s="7">
        <v>1900000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2125323</v>
      </c>
      <c r="C31" s="6">
        <v>5582005</v>
      </c>
      <c r="D31" s="23">
        <v>7324713</v>
      </c>
      <c r="E31" s="24">
        <v>10086900</v>
      </c>
      <c r="F31" s="6">
        <v>14049710</v>
      </c>
      <c r="G31" s="25">
        <v>14049710</v>
      </c>
      <c r="H31" s="26">
        <v>3865155</v>
      </c>
      <c r="I31" s="24">
        <v>8049650</v>
      </c>
      <c r="J31" s="6">
        <v>1900000</v>
      </c>
      <c r="K31" s="25">
        <v>0</v>
      </c>
    </row>
    <row r="32" spans="1:11" ht="13.5">
      <c r="A32" s="34" t="s">
        <v>36</v>
      </c>
      <c r="B32" s="7">
        <f>SUM(B28:B31)</f>
        <v>2125323</v>
      </c>
      <c r="C32" s="7">
        <f aca="true" t="shared" si="5" ref="C32:K32">SUM(C28:C31)</f>
        <v>5582005</v>
      </c>
      <c r="D32" s="64">
        <f t="shared" si="5"/>
        <v>7324713</v>
      </c>
      <c r="E32" s="65">
        <f t="shared" si="5"/>
        <v>10086900</v>
      </c>
      <c r="F32" s="7">
        <f t="shared" si="5"/>
        <v>14049710</v>
      </c>
      <c r="G32" s="66">
        <f t="shared" si="5"/>
        <v>14049710</v>
      </c>
      <c r="H32" s="67">
        <f t="shared" si="5"/>
        <v>3865155</v>
      </c>
      <c r="I32" s="65">
        <f t="shared" si="5"/>
        <v>8049650</v>
      </c>
      <c r="J32" s="7">
        <f t="shared" si="5"/>
        <v>1900000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97163548</v>
      </c>
      <c r="C35" s="6">
        <v>83022566</v>
      </c>
      <c r="D35" s="23">
        <v>66848773</v>
      </c>
      <c r="E35" s="24">
        <v>43394607</v>
      </c>
      <c r="F35" s="6">
        <v>33480343</v>
      </c>
      <c r="G35" s="25">
        <v>33480343</v>
      </c>
      <c r="H35" s="26">
        <v>63832831</v>
      </c>
      <c r="I35" s="24">
        <v>44550980</v>
      </c>
      <c r="J35" s="6">
        <v>48737782</v>
      </c>
      <c r="K35" s="25">
        <v>53444663</v>
      </c>
    </row>
    <row r="36" spans="1:11" ht="13.5">
      <c r="A36" s="22" t="s">
        <v>39</v>
      </c>
      <c r="B36" s="6">
        <v>53259149</v>
      </c>
      <c r="C36" s="6">
        <v>56168927</v>
      </c>
      <c r="D36" s="23">
        <v>58783924</v>
      </c>
      <c r="E36" s="24">
        <v>74943775</v>
      </c>
      <c r="F36" s="6">
        <v>72689174</v>
      </c>
      <c r="G36" s="25">
        <v>72689174</v>
      </c>
      <c r="H36" s="26">
        <v>58161177</v>
      </c>
      <c r="I36" s="24">
        <v>65695252</v>
      </c>
      <c r="J36" s="6">
        <v>63920872</v>
      </c>
      <c r="K36" s="25">
        <v>60146492</v>
      </c>
    </row>
    <row r="37" spans="1:11" ht="13.5">
      <c r="A37" s="22" t="s">
        <v>40</v>
      </c>
      <c r="B37" s="6">
        <v>22578680</v>
      </c>
      <c r="C37" s="6">
        <v>22948313</v>
      </c>
      <c r="D37" s="23">
        <v>24889509</v>
      </c>
      <c r="E37" s="24">
        <v>22767164</v>
      </c>
      <c r="F37" s="6">
        <v>24890337</v>
      </c>
      <c r="G37" s="25">
        <v>24890337</v>
      </c>
      <c r="H37" s="26">
        <v>17718740</v>
      </c>
      <c r="I37" s="24">
        <v>24757000</v>
      </c>
      <c r="J37" s="6">
        <v>25038209</v>
      </c>
      <c r="K37" s="25">
        <v>25064429</v>
      </c>
    </row>
    <row r="38" spans="1:11" ht="13.5">
      <c r="A38" s="22" t="s">
        <v>41</v>
      </c>
      <c r="B38" s="6">
        <v>33379360</v>
      </c>
      <c r="C38" s="6">
        <v>32374633</v>
      </c>
      <c r="D38" s="23">
        <v>32185589</v>
      </c>
      <c r="E38" s="24">
        <v>30010702</v>
      </c>
      <c r="F38" s="6">
        <v>32185588</v>
      </c>
      <c r="G38" s="25">
        <v>32185588</v>
      </c>
      <c r="H38" s="26">
        <v>28489808</v>
      </c>
      <c r="I38" s="24">
        <v>32000000</v>
      </c>
      <c r="J38" s="6">
        <v>34000000</v>
      </c>
      <c r="K38" s="25">
        <v>36000000</v>
      </c>
    </row>
    <row r="39" spans="1:11" ht="13.5">
      <c r="A39" s="22" t="s">
        <v>42</v>
      </c>
      <c r="B39" s="6">
        <v>94464657</v>
      </c>
      <c r="C39" s="6">
        <v>83868547</v>
      </c>
      <c r="D39" s="23">
        <v>68557599</v>
      </c>
      <c r="E39" s="24">
        <v>65560516</v>
      </c>
      <c r="F39" s="6">
        <v>49093592</v>
      </c>
      <c r="G39" s="25">
        <v>49093592</v>
      </c>
      <c r="H39" s="26">
        <v>75785460</v>
      </c>
      <c r="I39" s="24">
        <v>53489232</v>
      </c>
      <c r="J39" s="6">
        <v>53620445</v>
      </c>
      <c r="K39" s="25">
        <v>52526726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4082377</v>
      </c>
      <c r="C42" s="6">
        <v>-11640628</v>
      </c>
      <c r="D42" s="23">
        <v>-5340845</v>
      </c>
      <c r="E42" s="24">
        <v>1114510</v>
      </c>
      <c r="F42" s="6">
        <v>-6640458</v>
      </c>
      <c r="G42" s="25">
        <v>-6640458</v>
      </c>
      <c r="H42" s="26">
        <v>1951799</v>
      </c>
      <c r="I42" s="24">
        <v>4773620</v>
      </c>
      <c r="J42" s="6">
        <v>6086801</v>
      </c>
      <c r="K42" s="25">
        <v>4706882</v>
      </c>
    </row>
    <row r="43" spans="1:11" ht="13.5">
      <c r="A43" s="22" t="s">
        <v>45</v>
      </c>
      <c r="B43" s="6">
        <v>-2927209</v>
      </c>
      <c r="C43" s="6">
        <v>-4782288</v>
      </c>
      <c r="D43" s="23">
        <v>-11846600</v>
      </c>
      <c r="E43" s="24">
        <v>-10086900</v>
      </c>
      <c r="F43" s="6">
        <v>-14049710</v>
      </c>
      <c r="G43" s="25">
        <v>-14049710</v>
      </c>
      <c r="H43" s="26">
        <v>7276093</v>
      </c>
      <c r="I43" s="24">
        <v>-7935550</v>
      </c>
      <c r="J43" s="6">
        <v>-1900000</v>
      </c>
      <c r="K43" s="25">
        <v>0</v>
      </c>
    </row>
    <row r="44" spans="1:11" ht="13.5">
      <c r="A44" s="22" t="s">
        <v>46</v>
      </c>
      <c r="B44" s="6">
        <v>-1606934</v>
      </c>
      <c r="C44" s="6">
        <v>-1784602</v>
      </c>
      <c r="D44" s="23">
        <v>-1985494</v>
      </c>
      <c r="E44" s="24">
        <v>-2223632</v>
      </c>
      <c r="F44" s="6">
        <v>-2223620</v>
      </c>
      <c r="G44" s="25">
        <v>-2223620</v>
      </c>
      <c r="H44" s="26">
        <v>-2208206</v>
      </c>
      <c r="I44" s="24">
        <v>-2484590</v>
      </c>
      <c r="J44" s="6">
        <v>0</v>
      </c>
      <c r="K44" s="25">
        <v>0</v>
      </c>
    </row>
    <row r="45" spans="1:11" ht="13.5">
      <c r="A45" s="34" t="s">
        <v>47</v>
      </c>
      <c r="B45" s="7">
        <v>87482573</v>
      </c>
      <c r="C45" s="7">
        <v>69275055</v>
      </c>
      <c r="D45" s="64">
        <v>50102116</v>
      </c>
      <c r="E45" s="65">
        <v>40353610</v>
      </c>
      <c r="F45" s="7">
        <v>27188331</v>
      </c>
      <c r="G45" s="66">
        <v>27188331</v>
      </c>
      <c r="H45" s="67">
        <v>57121805</v>
      </c>
      <c r="I45" s="65">
        <v>41401028</v>
      </c>
      <c r="J45" s="7">
        <v>45587829</v>
      </c>
      <c r="K45" s="66">
        <v>50294711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92732573</v>
      </c>
      <c r="C48" s="6">
        <v>74825054</v>
      </c>
      <c r="D48" s="23">
        <v>60552119</v>
      </c>
      <c r="E48" s="24">
        <v>45903607</v>
      </c>
      <c r="F48" s="6">
        <v>27188179</v>
      </c>
      <c r="G48" s="25">
        <v>27188179</v>
      </c>
      <c r="H48" s="26">
        <v>57121805</v>
      </c>
      <c r="I48" s="24">
        <v>41400980</v>
      </c>
      <c r="J48" s="6">
        <v>45587782</v>
      </c>
      <c r="K48" s="25">
        <v>50294663</v>
      </c>
    </row>
    <row r="49" spans="1:11" ht="13.5">
      <c r="A49" s="22" t="s">
        <v>50</v>
      </c>
      <c r="B49" s="6">
        <f>+B75</f>
        <v>15102278.020381771</v>
      </c>
      <c r="C49" s="6">
        <f aca="true" t="shared" si="6" ref="C49:K49">+C75</f>
        <v>-1472969.1420672052</v>
      </c>
      <c r="D49" s="23">
        <f t="shared" si="6"/>
        <v>-46969680.6357753</v>
      </c>
      <c r="E49" s="24">
        <f t="shared" si="6"/>
        <v>14225460.100355476</v>
      </c>
      <c r="F49" s="6">
        <f t="shared" si="6"/>
        <v>9896003.432557926</v>
      </c>
      <c r="G49" s="25">
        <f t="shared" si="6"/>
        <v>9896003.432557926</v>
      </c>
      <c r="H49" s="26">
        <f t="shared" si="6"/>
        <v>-10360018.097008754</v>
      </c>
      <c r="I49" s="24">
        <f t="shared" si="6"/>
        <v>11508740.185060484</v>
      </c>
      <c r="J49" s="6">
        <f t="shared" si="6"/>
        <v>12640449.787628014</v>
      </c>
      <c r="K49" s="25">
        <f t="shared" si="6"/>
        <v>12748909.449913125</v>
      </c>
    </row>
    <row r="50" spans="1:11" ht="13.5">
      <c r="A50" s="34" t="s">
        <v>51</v>
      </c>
      <c r="B50" s="7">
        <f>+B48-B49</f>
        <v>77630294.97961822</v>
      </c>
      <c r="C50" s="7">
        <f aca="true" t="shared" si="7" ref="C50:K50">+C48-C49</f>
        <v>76298023.14206721</v>
      </c>
      <c r="D50" s="64">
        <f t="shared" si="7"/>
        <v>107521799.6357753</v>
      </c>
      <c r="E50" s="65">
        <f t="shared" si="7"/>
        <v>31678146.899644524</v>
      </c>
      <c r="F50" s="7">
        <f t="shared" si="7"/>
        <v>17292175.567442074</v>
      </c>
      <c r="G50" s="66">
        <f t="shared" si="7"/>
        <v>17292175.567442074</v>
      </c>
      <c r="H50" s="67">
        <f t="shared" si="7"/>
        <v>67481823.09700875</v>
      </c>
      <c r="I50" s="65">
        <f t="shared" si="7"/>
        <v>29892239.814939514</v>
      </c>
      <c r="J50" s="7">
        <f t="shared" si="7"/>
        <v>32947332.212371986</v>
      </c>
      <c r="K50" s="66">
        <f t="shared" si="7"/>
        <v>37545753.55008687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38533576</v>
      </c>
      <c r="C53" s="6">
        <v>47570928</v>
      </c>
      <c r="D53" s="23">
        <v>50539683</v>
      </c>
      <c r="E53" s="24">
        <v>60796454</v>
      </c>
      <c r="F53" s="6">
        <v>74845532</v>
      </c>
      <c r="G53" s="25">
        <v>74845532</v>
      </c>
      <c r="H53" s="26">
        <v>50601178</v>
      </c>
      <c r="I53" s="24">
        <v>57695249</v>
      </c>
      <c r="J53" s="6">
        <v>55920873</v>
      </c>
      <c r="K53" s="25">
        <v>52146493</v>
      </c>
    </row>
    <row r="54" spans="1:11" ht="13.5">
      <c r="A54" s="22" t="s">
        <v>105</v>
      </c>
      <c r="B54" s="6">
        <v>3769091</v>
      </c>
      <c r="C54" s="6">
        <v>3960968</v>
      </c>
      <c r="D54" s="23">
        <v>3926513</v>
      </c>
      <c r="E54" s="24">
        <v>3290420</v>
      </c>
      <c r="F54" s="6">
        <v>3290420</v>
      </c>
      <c r="G54" s="25">
        <v>3290420</v>
      </c>
      <c r="H54" s="26">
        <v>3877475</v>
      </c>
      <c r="I54" s="24">
        <v>3550660</v>
      </c>
      <c r="J54" s="6">
        <v>3674380</v>
      </c>
      <c r="K54" s="25">
        <v>3774380</v>
      </c>
    </row>
    <row r="55" spans="1:11" ht="13.5">
      <c r="A55" s="22" t="s">
        <v>54</v>
      </c>
      <c r="B55" s="6">
        <v>1149286</v>
      </c>
      <c r="C55" s="6">
        <v>938796</v>
      </c>
      <c r="D55" s="23">
        <v>862148</v>
      </c>
      <c r="E55" s="24">
        <v>730000</v>
      </c>
      <c r="F55" s="6">
        <v>697000</v>
      </c>
      <c r="G55" s="25">
        <v>697000</v>
      </c>
      <c r="H55" s="26">
        <v>135180</v>
      </c>
      <c r="I55" s="24">
        <v>893000</v>
      </c>
      <c r="J55" s="6">
        <v>0</v>
      </c>
      <c r="K55" s="25">
        <v>0</v>
      </c>
    </row>
    <row r="56" spans="1:11" ht="13.5">
      <c r="A56" s="22" t="s">
        <v>55</v>
      </c>
      <c r="B56" s="6">
        <v>3254273</v>
      </c>
      <c r="C56" s="6">
        <v>3520611</v>
      </c>
      <c r="D56" s="23">
        <v>3936130</v>
      </c>
      <c r="E56" s="24">
        <v>4299124</v>
      </c>
      <c r="F56" s="6">
        <v>4548510</v>
      </c>
      <c r="G56" s="25">
        <v>4548510</v>
      </c>
      <c r="H56" s="26">
        <v>3229112</v>
      </c>
      <c r="I56" s="24">
        <v>5144770</v>
      </c>
      <c r="J56" s="6">
        <v>5277830</v>
      </c>
      <c r="K56" s="25">
        <v>5012370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-0.18967339003040012</v>
      </c>
      <c r="C70" s="5">
        <f aca="true" t="shared" si="8" ref="C70:K70">IF(ISERROR(C71/C72),0,(C71/C72))</f>
        <v>0.8248266544883055</v>
      </c>
      <c r="D70" s="5">
        <f t="shared" si="8"/>
        <v>4.578660225616386</v>
      </c>
      <c r="E70" s="5">
        <f t="shared" si="8"/>
        <v>0.34042356101571275</v>
      </c>
      <c r="F70" s="5">
        <f t="shared" si="8"/>
        <v>0.34042356101571275</v>
      </c>
      <c r="G70" s="5">
        <f t="shared" si="8"/>
        <v>0.34042356101571275</v>
      </c>
      <c r="H70" s="5">
        <f t="shared" si="8"/>
        <v>1.306801024754557</v>
      </c>
      <c r="I70" s="5">
        <f t="shared" si="8"/>
        <v>0.42053418149395155</v>
      </c>
      <c r="J70" s="5">
        <f t="shared" si="8"/>
        <v>0.33548412123719873</v>
      </c>
      <c r="K70" s="5">
        <f t="shared" si="8"/>
        <v>0.3272601550086875</v>
      </c>
    </row>
    <row r="71" spans="1:11" ht="12.75" hidden="1">
      <c r="A71" s="1" t="s">
        <v>111</v>
      </c>
      <c r="B71" s="1">
        <f>+B83</f>
        <v>-213257</v>
      </c>
      <c r="C71" s="1">
        <f aca="true" t="shared" si="9" ref="C71:K71">+C83</f>
        <v>2291945</v>
      </c>
      <c r="D71" s="1">
        <f t="shared" si="9"/>
        <v>5267918</v>
      </c>
      <c r="E71" s="1">
        <f t="shared" si="9"/>
        <v>588000</v>
      </c>
      <c r="F71" s="1">
        <f t="shared" si="9"/>
        <v>588000</v>
      </c>
      <c r="G71" s="1">
        <f t="shared" si="9"/>
        <v>588000</v>
      </c>
      <c r="H71" s="1">
        <f t="shared" si="9"/>
        <v>1684328</v>
      </c>
      <c r="I71" s="1">
        <f t="shared" si="9"/>
        <v>632004</v>
      </c>
      <c r="J71" s="1">
        <f t="shared" si="9"/>
        <v>518900</v>
      </c>
      <c r="K71" s="1">
        <f t="shared" si="9"/>
        <v>519660</v>
      </c>
    </row>
    <row r="72" spans="1:11" ht="12.75" hidden="1">
      <c r="A72" s="1" t="s">
        <v>112</v>
      </c>
      <c r="B72" s="1">
        <f>+B77</f>
        <v>1124338</v>
      </c>
      <c r="C72" s="1">
        <f aca="true" t="shared" si="10" ref="C72:K72">+C77</f>
        <v>2778699</v>
      </c>
      <c r="D72" s="1">
        <f t="shared" si="10"/>
        <v>1150537</v>
      </c>
      <c r="E72" s="1">
        <f t="shared" si="10"/>
        <v>1727260</v>
      </c>
      <c r="F72" s="1">
        <f t="shared" si="10"/>
        <v>1727260</v>
      </c>
      <c r="G72" s="1">
        <f t="shared" si="10"/>
        <v>1727260</v>
      </c>
      <c r="H72" s="1">
        <f t="shared" si="10"/>
        <v>1288894</v>
      </c>
      <c r="I72" s="1">
        <f t="shared" si="10"/>
        <v>1502860</v>
      </c>
      <c r="J72" s="1">
        <f t="shared" si="10"/>
        <v>1546720</v>
      </c>
      <c r="K72" s="1">
        <f t="shared" si="10"/>
        <v>1587911</v>
      </c>
    </row>
    <row r="73" spans="1:11" ht="12.75" hidden="1">
      <c r="A73" s="1" t="s">
        <v>113</v>
      </c>
      <c r="B73" s="1">
        <f>+B74</f>
        <v>-2301072.3333333335</v>
      </c>
      <c r="C73" s="1">
        <f aca="true" t="shared" si="11" ref="C73:K73">+(C78+C80+C81+C82)-(B78+B80+B81+B82)</f>
        <v>-2340319</v>
      </c>
      <c r="D73" s="1">
        <f t="shared" si="11"/>
        <v>-2419410</v>
      </c>
      <c r="E73" s="1">
        <f t="shared" si="11"/>
        <v>-2733981</v>
      </c>
      <c r="F73" s="1">
        <f>+(F78+F80+F81+F82)-(D78+D80+D81+D82)</f>
        <v>-4490</v>
      </c>
      <c r="G73" s="1">
        <f>+(G78+G80+G81+G82)-(D78+D80+D81+D82)</f>
        <v>-4490</v>
      </c>
      <c r="H73" s="1">
        <f>+(H78+H80+H81+H82)-(D78+D80+D81+D82)</f>
        <v>-143516</v>
      </c>
      <c r="I73" s="1">
        <f>+(I78+I80+I81+I82)-(E78+E80+E81+E82)</f>
        <v>-519000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-2301072.3333333335</v>
      </c>
      <c r="C74" s="1">
        <f>+C73</f>
        <v>-2340319</v>
      </c>
      <c r="D74" s="1">
        <f aca="true" t="shared" si="12" ref="D74:K74">+D73</f>
        <v>-2419410</v>
      </c>
      <c r="E74" s="1">
        <f t="shared" si="12"/>
        <v>-2733981</v>
      </c>
      <c r="F74" s="1">
        <f t="shared" si="12"/>
        <v>-4490</v>
      </c>
      <c r="G74" s="1">
        <f t="shared" si="12"/>
        <v>-4490</v>
      </c>
      <c r="H74" s="1">
        <f t="shared" si="12"/>
        <v>-143516</v>
      </c>
      <c r="I74" s="1">
        <f t="shared" si="12"/>
        <v>-519000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15102278.020381771</v>
      </c>
      <c r="C75" s="1">
        <f aca="true" t="shared" si="13" ref="C75:K75">+C84-(((C80+C81+C78)*C70)-C79)</f>
        <v>-1472969.1420672052</v>
      </c>
      <c r="D75" s="1">
        <f t="shared" si="13"/>
        <v>-46969680.6357753</v>
      </c>
      <c r="E75" s="1">
        <f t="shared" si="13"/>
        <v>14225460.100355476</v>
      </c>
      <c r="F75" s="1">
        <f t="shared" si="13"/>
        <v>9896003.432557926</v>
      </c>
      <c r="G75" s="1">
        <f t="shared" si="13"/>
        <v>9896003.432557926</v>
      </c>
      <c r="H75" s="1">
        <f t="shared" si="13"/>
        <v>-10360018.097008754</v>
      </c>
      <c r="I75" s="1">
        <f t="shared" si="13"/>
        <v>11508740.185060484</v>
      </c>
      <c r="J75" s="1">
        <f t="shared" si="13"/>
        <v>12640449.787628014</v>
      </c>
      <c r="K75" s="1">
        <f t="shared" si="13"/>
        <v>12748909.449913125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1124338</v>
      </c>
      <c r="C77" s="3">
        <v>2778699</v>
      </c>
      <c r="D77" s="3">
        <v>1150537</v>
      </c>
      <c r="E77" s="3">
        <v>1727260</v>
      </c>
      <c r="F77" s="3">
        <v>1727260</v>
      </c>
      <c r="G77" s="3">
        <v>1727260</v>
      </c>
      <c r="H77" s="3">
        <v>1288894</v>
      </c>
      <c r="I77" s="3">
        <v>1502860</v>
      </c>
      <c r="J77" s="3">
        <v>1546720</v>
      </c>
      <c r="K77" s="3">
        <v>1587911</v>
      </c>
    </row>
    <row r="78" spans="1:11" ht="12.75" hidden="1">
      <c r="A78" s="2" t="s">
        <v>65</v>
      </c>
      <c r="B78" s="3">
        <v>9475393</v>
      </c>
      <c r="C78" s="3">
        <v>8598000</v>
      </c>
      <c r="D78" s="3">
        <v>8114000</v>
      </c>
      <c r="E78" s="3">
        <v>8598000</v>
      </c>
      <c r="F78" s="3">
        <v>8114000</v>
      </c>
      <c r="G78" s="3">
        <v>8114000</v>
      </c>
      <c r="H78" s="3">
        <v>7560000</v>
      </c>
      <c r="I78" s="3">
        <v>8000000</v>
      </c>
      <c r="J78" s="3">
        <v>8000000</v>
      </c>
      <c r="K78" s="3">
        <v>8000000</v>
      </c>
    </row>
    <row r="79" spans="1:11" ht="12.75" hidden="1">
      <c r="A79" s="2" t="s">
        <v>66</v>
      </c>
      <c r="B79" s="3">
        <v>11712931</v>
      </c>
      <c r="C79" s="3">
        <v>11519198</v>
      </c>
      <c r="D79" s="3">
        <v>13715795</v>
      </c>
      <c r="E79" s="3">
        <v>22767164</v>
      </c>
      <c r="F79" s="3">
        <v>24890337</v>
      </c>
      <c r="G79" s="3">
        <v>24890337</v>
      </c>
      <c r="H79" s="3">
        <v>6772751</v>
      </c>
      <c r="I79" s="3">
        <v>12757000</v>
      </c>
      <c r="J79" s="3">
        <v>13038209</v>
      </c>
      <c r="K79" s="3">
        <v>13064429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8393993</v>
      </c>
      <c r="C81" s="3">
        <v>7153391</v>
      </c>
      <c r="D81" s="3">
        <v>5139981</v>
      </c>
      <c r="E81" s="3">
        <v>2000000</v>
      </c>
      <c r="F81" s="3">
        <v>5135490</v>
      </c>
      <c r="G81" s="3">
        <v>5135490</v>
      </c>
      <c r="H81" s="3">
        <v>5550465</v>
      </c>
      <c r="I81" s="3">
        <v>2000000</v>
      </c>
      <c r="J81" s="3">
        <v>2000000</v>
      </c>
      <c r="K81" s="3">
        <v>2000000</v>
      </c>
    </row>
    <row r="82" spans="1:11" ht="12.75" hidden="1">
      <c r="A82" s="2" t="s">
        <v>69</v>
      </c>
      <c r="B82" s="3">
        <v>963324</v>
      </c>
      <c r="C82" s="3">
        <v>741000</v>
      </c>
      <c r="D82" s="3">
        <v>819000</v>
      </c>
      <c r="E82" s="3">
        <v>741000</v>
      </c>
      <c r="F82" s="3">
        <v>819001</v>
      </c>
      <c r="G82" s="3">
        <v>819001</v>
      </c>
      <c r="H82" s="3">
        <v>819000</v>
      </c>
      <c r="I82" s="3">
        <v>820000</v>
      </c>
      <c r="J82" s="3">
        <v>820000</v>
      </c>
      <c r="K82" s="3">
        <v>820000</v>
      </c>
    </row>
    <row r="83" spans="1:11" ht="12.75" hidden="1">
      <c r="A83" s="2" t="s">
        <v>70</v>
      </c>
      <c r="B83" s="3">
        <v>-213257</v>
      </c>
      <c r="C83" s="3">
        <v>2291945</v>
      </c>
      <c r="D83" s="3">
        <v>5267918</v>
      </c>
      <c r="E83" s="3">
        <v>588000</v>
      </c>
      <c r="F83" s="3">
        <v>588000</v>
      </c>
      <c r="G83" s="3">
        <v>588000</v>
      </c>
      <c r="H83" s="3">
        <v>1684328</v>
      </c>
      <c r="I83" s="3">
        <v>632004</v>
      </c>
      <c r="J83" s="3">
        <v>518900</v>
      </c>
      <c r="K83" s="3">
        <v>519660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-4933895</v>
      </c>
      <c r="F84" s="3">
        <v>-10483895</v>
      </c>
      <c r="G84" s="3">
        <v>-10483895</v>
      </c>
      <c r="H84" s="3">
        <v>0</v>
      </c>
      <c r="I84" s="3">
        <v>2957082</v>
      </c>
      <c r="J84" s="3">
        <v>2957082</v>
      </c>
      <c r="K84" s="3">
        <v>2957082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390935862</v>
      </c>
      <c r="C5" s="6">
        <v>415578083</v>
      </c>
      <c r="D5" s="23">
        <v>441057476</v>
      </c>
      <c r="E5" s="24">
        <v>58083343</v>
      </c>
      <c r="F5" s="6">
        <v>58083343</v>
      </c>
      <c r="G5" s="25">
        <v>58083343</v>
      </c>
      <c r="H5" s="26">
        <v>0</v>
      </c>
      <c r="I5" s="24">
        <v>55187569</v>
      </c>
      <c r="J5" s="6">
        <v>59161073</v>
      </c>
      <c r="K5" s="25">
        <v>63657315</v>
      </c>
    </row>
    <row r="6" spans="1:11" ht="13.5">
      <c r="A6" s="22" t="s">
        <v>18</v>
      </c>
      <c r="B6" s="6">
        <v>266593541</v>
      </c>
      <c r="C6" s="6">
        <v>218563047</v>
      </c>
      <c r="D6" s="23">
        <v>219973942</v>
      </c>
      <c r="E6" s="24">
        <v>266091036</v>
      </c>
      <c r="F6" s="6">
        <v>266091036</v>
      </c>
      <c r="G6" s="25">
        <v>266091036</v>
      </c>
      <c r="H6" s="26">
        <v>0</v>
      </c>
      <c r="I6" s="24">
        <v>261475090</v>
      </c>
      <c r="J6" s="6">
        <v>280379339</v>
      </c>
      <c r="K6" s="25">
        <v>301794328</v>
      </c>
    </row>
    <row r="7" spans="1:11" ht="13.5">
      <c r="A7" s="22" t="s">
        <v>19</v>
      </c>
      <c r="B7" s="6">
        <v>1120196</v>
      </c>
      <c r="C7" s="6">
        <v>255421</v>
      </c>
      <c r="D7" s="23">
        <v>241369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25913170</v>
      </c>
      <c r="C8" s="6">
        <v>27991206</v>
      </c>
      <c r="D8" s="23">
        <v>29919957</v>
      </c>
      <c r="E8" s="24">
        <v>30669000</v>
      </c>
      <c r="F8" s="6">
        <v>14661000</v>
      </c>
      <c r="G8" s="25">
        <v>14661000</v>
      </c>
      <c r="H8" s="26">
        <v>0</v>
      </c>
      <c r="I8" s="24">
        <v>37069000</v>
      </c>
      <c r="J8" s="6">
        <v>40177000</v>
      </c>
      <c r="K8" s="25">
        <v>45168000</v>
      </c>
    </row>
    <row r="9" spans="1:11" ht="13.5">
      <c r="A9" s="22" t="s">
        <v>21</v>
      </c>
      <c r="B9" s="6">
        <v>5719748</v>
      </c>
      <c r="C9" s="6">
        <v>30221838</v>
      </c>
      <c r="D9" s="23">
        <v>7605141</v>
      </c>
      <c r="E9" s="24">
        <v>5551500</v>
      </c>
      <c r="F9" s="6">
        <v>19605462</v>
      </c>
      <c r="G9" s="25">
        <v>19605462</v>
      </c>
      <c r="H9" s="26">
        <v>0</v>
      </c>
      <c r="I9" s="24">
        <v>27349668</v>
      </c>
      <c r="J9" s="6">
        <v>6467735</v>
      </c>
      <c r="K9" s="25">
        <v>6429892</v>
      </c>
    </row>
    <row r="10" spans="1:11" ht="25.5">
      <c r="A10" s="27" t="s">
        <v>104</v>
      </c>
      <c r="B10" s="28">
        <f>SUM(B5:B9)</f>
        <v>690282517</v>
      </c>
      <c r="C10" s="29">
        <f aca="true" t="shared" si="0" ref="C10:K10">SUM(C5:C9)</f>
        <v>692609595</v>
      </c>
      <c r="D10" s="30">
        <f t="shared" si="0"/>
        <v>698797885</v>
      </c>
      <c r="E10" s="28">
        <f t="shared" si="0"/>
        <v>360394879</v>
      </c>
      <c r="F10" s="29">
        <f t="shared" si="0"/>
        <v>358440841</v>
      </c>
      <c r="G10" s="31">
        <f t="shared" si="0"/>
        <v>358440841</v>
      </c>
      <c r="H10" s="32">
        <f t="shared" si="0"/>
        <v>0</v>
      </c>
      <c r="I10" s="28">
        <f t="shared" si="0"/>
        <v>381081327</v>
      </c>
      <c r="J10" s="29">
        <f t="shared" si="0"/>
        <v>386185147</v>
      </c>
      <c r="K10" s="31">
        <f t="shared" si="0"/>
        <v>417049535</v>
      </c>
    </row>
    <row r="11" spans="1:11" ht="13.5">
      <c r="A11" s="22" t="s">
        <v>22</v>
      </c>
      <c r="B11" s="6">
        <v>105186350</v>
      </c>
      <c r="C11" s="6">
        <v>120964641</v>
      </c>
      <c r="D11" s="23">
        <v>118738025</v>
      </c>
      <c r="E11" s="24">
        <v>138584390</v>
      </c>
      <c r="F11" s="6">
        <v>141735311</v>
      </c>
      <c r="G11" s="25">
        <v>141735311</v>
      </c>
      <c r="H11" s="26">
        <v>0</v>
      </c>
      <c r="I11" s="24">
        <v>151433545</v>
      </c>
      <c r="J11" s="6">
        <v>162336765</v>
      </c>
      <c r="K11" s="25">
        <v>174674359</v>
      </c>
    </row>
    <row r="12" spans="1:11" ht="13.5">
      <c r="A12" s="22" t="s">
        <v>23</v>
      </c>
      <c r="B12" s="6">
        <v>2793291</v>
      </c>
      <c r="C12" s="6">
        <v>2931554</v>
      </c>
      <c r="D12" s="23">
        <v>3540283</v>
      </c>
      <c r="E12" s="24">
        <v>4449308</v>
      </c>
      <c r="F12" s="6">
        <v>4449308</v>
      </c>
      <c r="G12" s="25">
        <v>4449308</v>
      </c>
      <c r="H12" s="26">
        <v>0</v>
      </c>
      <c r="I12" s="24">
        <v>4780491</v>
      </c>
      <c r="J12" s="6">
        <v>5336874</v>
      </c>
      <c r="K12" s="25">
        <v>5742476</v>
      </c>
    </row>
    <row r="13" spans="1:11" ht="13.5">
      <c r="A13" s="22" t="s">
        <v>105</v>
      </c>
      <c r="B13" s="6">
        <v>58417419</v>
      </c>
      <c r="C13" s="6">
        <v>62313450</v>
      </c>
      <c r="D13" s="23">
        <v>54060292</v>
      </c>
      <c r="E13" s="24">
        <v>61502816</v>
      </c>
      <c r="F13" s="6">
        <v>61502816</v>
      </c>
      <c r="G13" s="25">
        <v>61502816</v>
      </c>
      <c r="H13" s="26">
        <v>0</v>
      </c>
      <c r="I13" s="24">
        <v>54060261</v>
      </c>
      <c r="J13" s="6">
        <v>57952600</v>
      </c>
      <c r="K13" s="25">
        <v>62356999</v>
      </c>
    </row>
    <row r="14" spans="1:11" ht="13.5">
      <c r="A14" s="22" t="s">
        <v>24</v>
      </c>
      <c r="B14" s="6">
        <v>3360793</v>
      </c>
      <c r="C14" s="6">
        <v>4880455</v>
      </c>
      <c r="D14" s="23">
        <v>10952965</v>
      </c>
      <c r="E14" s="24">
        <v>3054517</v>
      </c>
      <c r="F14" s="6">
        <v>3054517</v>
      </c>
      <c r="G14" s="25">
        <v>3054517</v>
      </c>
      <c r="H14" s="26">
        <v>0</v>
      </c>
      <c r="I14" s="24">
        <v>3085000</v>
      </c>
      <c r="J14" s="6">
        <v>3307120</v>
      </c>
      <c r="K14" s="25">
        <v>3558461</v>
      </c>
    </row>
    <row r="15" spans="1:11" ht="13.5">
      <c r="A15" s="22" t="s">
        <v>25</v>
      </c>
      <c r="B15" s="6">
        <v>112383480</v>
      </c>
      <c r="C15" s="6">
        <v>113160829</v>
      </c>
      <c r="D15" s="23">
        <v>131134645</v>
      </c>
      <c r="E15" s="24">
        <v>140253079</v>
      </c>
      <c r="F15" s="6">
        <v>140253079</v>
      </c>
      <c r="G15" s="25">
        <v>140253079</v>
      </c>
      <c r="H15" s="26">
        <v>0</v>
      </c>
      <c r="I15" s="24">
        <v>152196781</v>
      </c>
      <c r="J15" s="6">
        <v>163154949</v>
      </c>
      <c r="K15" s="25">
        <v>175554724</v>
      </c>
    </row>
    <row r="16" spans="1:11" ht="13.5">
      <c r="A16" s="33" t="s">
        <v>26</v>
      </c>
      <c r="B16" s="6">
        <v>2402570</v>
      </c>
      <c r="C16" s="6">
        <v>2343317</v>
      </c>
      <c r="D16" s="23">
        <v>2253913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466024602</v>
      </c>
      <c r="C17" s="6">
        <v>478774053</v>
      </c>
      <c r="D17" s="23">
        <v>512864338</v>
      </c>
      <c r="E17" s="24">
        <v>111758607</v>
      </c>
      <c r="F17" s="6">
        <v>123608607</v>
      </c>
      <c r="G17" s="25">
        <v>123608607</v>
      </c>
      <c r="H17" s="26">
        <v>0</v>
      </c>
      <c r="I17" s="24">
        <v>130398748</v>
      </c>
      <c r="J17" s="6">
        <v>137051020</v>
      </c>
      <c r="K17" s="25">
        <v>146571921</v>
      </c>
    </row>
    <row r="18" spans="1:11" ht="13.5">
      <c r="A18" s="34" t="s">
        <v>28</v>
      </c>
      <c r="B18" s="35">
        <f>SUM(B11:B17)</f>
        <v>750568505</v>
      </c>
      <c r="C18" s="36">
        <f aca="true" t="shared" si="1" ref="C18:K18">SUM(C11:C17)</f>
        <v>785368299</v>
      </c>
      <c r="D18" s="37">
        <f t="shared" si="1"/>
        <v>833544461</v>
      </c>
      <c r="E18" s="35">
        <f t="shared" si="1"/>
        <v>459602717</v>
      </c>
      <c r="F18" s="36">
        <f t="shared" si="1"/>
        <v>474603638</v>
      </c>
      <c r="G18" s="38">
        <f t="shared" si="1"/>
        <v>474603638</v>
      </c>
      <c r="H18" s="39">
        <f t="shared" si="1"/>
        <v>0</v>
      </c>
      <c r="I18" s="35">
        <f t="shared" si="1"/>
        <v>495954826</v>
      </c>
      <c r="J18" s="36">
        <f t="shared" si="1"/>
        <v>529139328</v>
      </c>
      <c r="K18" s="38">
        <f t="shared" si="1"/>
        <v>568458940</v>
      </c>
    </row>
    <row r="19" spans="1:11" ht="13.5">
      <c r="A19" s="34" t="s">
        <v>29</v>
      </c>
      <c r="B19" s="40">
        <f>+B10-B18</f>
        <v>-60285988</v>
      </c>
      <c r="C19" s="41">
        <f aca="true" t="shared" si="2" ref="C19:K19">+C10-C18</f>
        <v>-92758704</v>
      </c>
      <c r="D19" s="42">
        <f t="shared" si="2"/>
        <v>-134746576</v>
      </c>
      <c r="E19" s="40">
        <f t="shared" si="2"/>
        <v>-99207838</v>
      </c>
      <c r="F19" s="41">
        <f t="shared" si="2"/>
        <v>-116162797</v>
      </c>
      <c r="G19" s="43">
        <f t="shared" si="2"/>
        <v>-116162797</v>
      </c>
      <c r="H19" s="44">
        <f t="shared" si="2"/>
        <v>0</v>
      </c>
      <c r="I19" s="40">
        <f t="shared" si="2"/>
        <v>-114873499</v>
      </c>
      <c r="J19" s="41">
        <f t="shared" si="2"/>
        <v>-142954181</v>
      </c>
      <c r="K19" s="43">
        <f t="shared" si="2"/>
        <v>-151409405</v>
      </c>
    </row>
    <row r="20" spans="1:11" ht="13.5">
      <c r="A20" s="22" t="s">
        <v>30</v>
      </c>
      <c r="B20" s="24">
        <v>22446598</v>
      </c>
      <c r="C20" s="6">
        <v>15344735</v>
      </c>
      <c r="D20" s="23">
        <v>17667819</v>
      </c>
      <c r="E20" s="24">
        <v>48932000</v>
      </c>
      <c r="F20" s="6">
        <v>53870646</v>
      </c>
      <c r="G20" s="25">
        <v>53870646</v>
      </c>
      <c r="H20" s="26">
        <v>0</v>
      </c>
      <c r="I20" s="24">
        <v>75482000</v>
      </c>
      <c r="J20" s="6">
        <v>102940000</v>
      </c>
      <c r="K20" s="25">
        <v>125151000</v>
      </c>
    </row>
    <row r="21" spans="1:11" ht="13.5">
      <c r="A21" s="22" t="s">
        <v>106</v>
      </c>
      <c r="B21" s="45">
        <v>6408237</v>
      </c>
      <c r="C21" s="46">
        <v>927801</v>
      </c>
      <c r="D21" s="47">
        <v>45954082</v>
      </c>
      <c r="E21" s="45">
        <v>67500000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-31431153</v>
      </c>
      <c r="C22" s="52">
        <f aca="true" t="shared" si="3" ref="C22:K22">SUM(C19:C21)</f>
        <v>-76486168</v>
      </c>
      <c r="D22" s="53">
        <f t="shared" si="3"/>
        <v>-71124675</v>
      </c>
      <c r="E22" s="51">
        <f t="shared" si="3"/>
        <v>17224162</v>
      </c>
      <c r="F22" s="52">
        <f t="shared" si="3"/>
        <v>-62292151</v>
      </c>
      <c r="G22" s="54">
        <f t="shared" si="3"/>
        <v>-62292151</v>
      </c>
      <c r="H22" s="55">
        <f t="shared" si="3"/>
        <v>0</v>
      </c>
      <c r="I22" s="51">
        <f t="shared" si="3"/>
        <v>-39391499</v>
      </c>
      <c r="J22" s="52">
        <f t="shared" si="3"/>
        <v>-40014181</v>
      </c>
      <c r="K22" s="54">
        <f t="shared" si="3"/>
        <v>-26258405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-31431153</v>
      </c>
      <c r="C24" s="41">
        <f aca="true" t="shared" si="4" ref="C24:K24">SUM(C22:C23)</f>
        <v>-76486168</v>
      </c>
      <c r="D24" s="42">
        <f t="shared" si="4"/>
        <v>-71124675</v>
      </c>
      <c r="E24" s="40">
        <f t="shared" si="4"/>
        <v>17224162</v>
      </c>
      <c r="F24" s="41">
        <f t="shared" si="4"/>
        <v>-62292151</v>
      </c>
      <c r="G24" s="43">
        <f t="shared" si="4"/>
        <v>-62292151</v>
      </c>
      <c r="H24" s="44">
        <f t="shared" si="4"/>
        <v>0</v>
      </c>
      <c r="I24" s="40">
        <f t="shared" si="4"/>
        <v>-39391499</v>
      </c>
      <c r="J24" s="41">
        <f t="shared" si="4"/>
        <v>-40014181</v>
      </c>
      <c r="K24" s="43">
        <f t="shared" si="4"/>
        <v>-26258405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70596002</v>
      </c>
      <c r="C27" s="7">
        <v>65309521</v>
      </c>
      <c r="D27" s="64">
        <v>68800677</v>
      </c>
      <c r="E27" s="65">
        <v>208307099</v>
      </c>
      <c r="F27" s="7">
        <v>105013650</v>
      </c>
      <c r="G27" s="66">
        <v>105013650</v>
      </c>
      <c r="H27" s="67">
        <v>0</v>
      </c>
      <c r="I27" s="65">
        <v>75482000</v>
      </c>
      <c r="J27" s="7">
        <v>122940000</v>
      </c>
      <c r="K27" s="66">
        <v>125151000</v>
      </c>
    </row>
    <row r="28" spans="1:11" ht="13.5">
      <c r="A28" s="68" t="s">
        <v>30</v>
      </c>
      <c r="B28" s="6">
        <v>15498645</v>
      </c>
      <c r="C28" s="6">
        <v>28588578</v>
      </c>
      <c r="D28" s="23">
        <v>19911242</v>
      </c>
      <c r="E28" s="24">
        <v>79385506</v>
      </c>
      <c r="F28" s="6">
        <v>53870646</v>
      </c>
      <c r="G28" s="25">
        <v>53870646</v>
      </c>
      <c r="H28" s="26">
        <v>0</v>
      </c>
      <c r="I28" s="24">
        <v>75482000</v>
      </c>
      <c r="J28" s="6">
        <v>102940000</v>
      </c>
      <c r="K28" s="25">
        <v>125151000</v>
      </c>
    </row>
    <row r="29" spans="1:11" ht="13.5">
      <c r="A29" s="22" t="s">
        <v>109</v>
      </c>
      <c r="B29" s="6">
        <v>9442521</v>
      </c>
      <c r="C29" s="6">
        <v>22657769</v>
      </c>
      <c r="D29" s="23">
        <v>39835624</v>
      </c>
      <c r="E29" s="24">
        <v>67500000</v>
      </c>
      <c r="F29" s="6">
        <v>0</v>
      </c>
      <c r="G29" s="25">
        <v>0</v>
      </c>
      <c r="H29" s="26">
        <v>0</v>
      </c>
      <c r="I29" s="24">
        <v>0</v>
      </c>
      <c r="J29" s="6">
        <v>20000000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45654836</v>
      </c>
      <c r="C31" s="6">
        <v>14063174</v>
      </c>
      <c r="D31" s="23">
        <v>9053811</v>
      </c>
      <c r="E31" s="24">
        <v>61421593</v>
      </c>
      <c r="F31" s="6">
        <v>51143004</v>
      </c>
      <c r="G31" s="25">
        <v>51143004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70596002</v>
      </c>
      <c r="C32" s="7">
        <f aca="true" t="shared" si="5" ref="C32:K32">SUM(C28:C31)</f>
        <v>65309521</v>
      </c>
      <c r="D32" s="64">
        <f t="shared" si="5"/>
        <v>68800677</v>
      </c>
      <c r="E32" s="65">
        <f t="shared" si="5"/>
        <v>208307099</v>
      </c>
      <c r="F32" s="7">
        <f t="shared" si="5"/>
        <v>105013650</v>
      </c>
      <c r="G32" s="66">
        <f t="shared" si="5"/>
        <v>105013650</v>
      </c>
      <c r="H32" s="67">
        <f t="shared" si="5"/>
        <v>0</v>
      </c>
      <c r="I32" s="65">
        <f t="shared" si="5"/>
        <v>75482000</v>
      </c>
      <c r="J32" s="7">
        <f t="shared" si="5"/>
        <v>122940000</v>
      </c>
      <c r="K32" s="66">
        <f t="shared" si="5"/>
        <v>125151000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25827967</v>
      </c>
      <c r="C35" s="6">
        <v>22387638</v>
      </c>
      <c r="D35" s="23">
        <v>37069008</v>
      </c>
      <c r="E35" s="24">
        <v>27860332</v>
      </c>
      <c r="F35" s="6">
        <v>53860336</v>
      </c>
      <c r="G35" s="25">
        <v>53860336</v>
      </c>
      <c r="H35" s="26">
        <v>0</v>
      </c>
      <c r="I35" s="24">
        <v>77598954</v>
      </c>
      <c r="J35" s="6">
        <v>31638879</v>
      </c>
      <c r="K35" s="25">
        <v>34043434</v>
      </c>
    </row>
    <row r="36" spans="1:11" ht="13.5">
      <c r="A36" s="22" t="s">
        <v>39</v>
      </c>
      <c r="B36" s="6">
        <v>1088266205</v>
      </c>
      <c r="C36" s="6">
        <v>1162357320</v>
      </c>
      <c r="D36" s="23">
        <v>1125094638</v>
      </c>
      <c r="E36" s="24">
        <v>1290641532</v>
      </c>
      <c r="F36" s="6">
        <v>1290641532</v>
      </c>
      <c r="G36" s="25">
        <v>1290641532</v>
      </c>
      <c r="H36" s="26">
        <v>0</v>
      </c>
      <c r="I36" s="24">
        <v>1165258989</v>
      </c>
      <c r="J36" s="6">
        <v>1477650326</v>
      </c>
      <c r="K36" s="25">
        <v>1589951752</v>
      </c>
    </row>
    <row r="37" spans="1:11" ht="13.5">
      <c r="A37" s="22" t="s">
        <v>40</v>
      </c>
      <c r="B37" s="6">
        <v>75032755</v>
      </c>
      <c r="C37" s="6">
        <v>199590394</v>
      </c>
      <c r="D37" s="23">
        <v>252144710</v>
      </c>
      <c r="E37" s="24">
        <v>47481622</v>
      </c>
      <c r="F37" s="6">
        <v>47481622</v>
      </c>
      <c r="G37" s="25">
        <v>47481622</v>
      </c>
      <c r="H37" s="26">
        <v>0</v>
      </c>
      <c r="I37" s="24">
        <v>105793912</v>
      </c>
      <c r="J37" s="6">
        <v>54361519</v>
      </c>
      <c r="K37" s="25">
        <v>58492995</v>
      </c>
    </row>
    <row r="38" spans="1:11" ht="13.5">
      <c r="A38" s="22" t="s">
        <v>41</v>
      </c>
      <c r="B38" s="6">
        <v>65344366</v>
      </c>
      <c r="C38" s="6">
        <v>68867053</v>
      </c>
      <c r="D38" s="23">
        <v>64856076</v>
      </c>
      <c r="E38" s="24">
        <v>61293725</v>
      </c>
      <c r="F38" s="6">
        <v>61293725</v>
      </c>
      <c r="G38" s="25">
        <v>61293725</v>
      </c>
      <c r="H38" s="26">
        <v>0</v>
      </c>
      <c r="I38" s="24">
        <v>53480187</v>
      </c>
      <c r="J38" s="6">
        <v>70174940</v>
      </c>
      <c r="K38" s="25">
        <v>75508236</v>
      </c>
    </row>
    <row r="39" spans="1:11" ht="13.5">
      <c r="A39" s="22" t="s">
        <v>42</v>
      </c>
      <c r="B39" s="6">
        <v>973717051</v>
      </c>
      <c r="C39" s="6">
        <v>916287511</v>
      </c>
      <c r="D39" s="23">
        <v>845162860</v>
      </c>
      <c r="E39" s="24">
        <v>1209726516</v>
      </c>
      <c r="F39" s="6">
        <v>1235726520</v>
      </c>
      <c r="G39" s="25">
        <v>1235726520</v>
      </c>
      <c r="H39" s="26">
        <v>0</v>
      </c>
      <c r="I39" s="24">
        <v>1083583843</v>
      </c>
      <c r="J39" s="6">
        <v>1384752746</v>
      </c>
      <c r="K39" s="25">
        <v>1489993955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73705973</v>
      </c>
      <c r="C42" s="6">
        <v>95135761</v>
      </c>
      <c r="D42" s="23">
        <v>20430206</v>
      </c>
      <c r="E42" s="24">
        <v>146698871</v>
      </c>
      <c r="F42" s="6">
        <v>138098397</v>
      </c>
      <c r="G42" s="25">
        <v>138098397</v>
      </c>
      <c r="H42" s="26">
        <v>19562366</v>
      </c>
      <c r="I42" s="24">
        <v>-33447246</v>
      </c>
      <c r="J42" s="6">
        <v>-70247623</v>
      </c>
      <c r="K42" s="25">
        <v>-73177146</v>
      </c>
    </row>
    <row r="43" spans="1:11" ht="13.5">
      <c r="A43" s="22" t="s">
        <v>45</v>
      </c>
      <c r="B43" s="6">
        <v>-67978536</v>
      </c>
      <c r="C43" s="6">
        <v>-61669636</v>
      </c>
      <c r="D43" s="23">
        <v>-25273785</v>
      </c>
      <c r="E43" s="24">
        <v>-140807100</v>
      </c>
      <c r="F43" s="6">
        <v>-105244104</v>
      </c>
      <c r="G43" s="25">
        <v>-105244104</v>
      </c>
      <c r="H43" s="26">
        <v>-17597023</v>
      </c>
      <c r="I43" s="24">
        <v>43659688</v>
      </c>
      <c r="J43" s="6">
        <v>103532269</v>
      </c>
      <c r="K43" s="25">
        <v>105827602</v>
      </c>
    </row>
    <row r="44" spans="1:11" ht="13.5">
      <c r="A44" s="22" t="s">
        <v>46</v>
      </c>
      <c r="B44" s="6">
        <v>-4422609</v>
      </c>
      <c r="C44" s="6">
        <v>-532300</v>
      </c>
      <c r="D44" s="23">
        <v>-4999467</v>
      </c>
      <c r="E44" s="24">
        <v>-4592494</v>
      </c>
      <c r="F44" s="6">
        <v>-4592494</v>
      </c>
      <c r="G44" s="25">
        <v>-4592494</v>
      </c>
      <c r="H44" s="26">
        <v>0</v>
      </c>
      <c r="I44" s="24">
        <v>-12093750</v>
      </c>
      <c r="J44" s="6">
        <v>-5218707</v>
      </c>
      <c r="K44" s="25">
        <v>-5531830</v>
      </c>
    </row>
    <row r="45" spans="1:11" ht="13.5">
      <c r="A45" s="34" t="s">
        <v>47</v>
      </c>
      <c r="B45" s="7">
        <v>-19019114</v>
      </c>
      <c r="C45" s="7">
        <v>13916663</v>
      </c>
      <c r="D45" s="64">
        <v>4073614</v>
      </c>
      <c r="E45" s="65">
        <v>5382812</v>
      </c>
      <c r="F45" s="7">
        <v>32345335</v>
      </c>
      <c r="G45" s="66">
        <v>32345335</v>
      </c>
      <c r="H45" s="67">
        <v>4898608</v>
      </c>
      <c r="I45" s="65">
        <v>2202228</v>
      </c>
      <c r="J45" s="7">
        <v>30268167</v>
      </c>
      <c r="K45" s="66">
        <v>57386793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-19019111</v>
      </c>
      <c r="C48" s="6">
        <v>13916660</v>
      </c>
      <c r="D48" s="23">
        <v>4073614</v>
      </c>
      <c r="E48" s="24">
        <v>5608422</v>
      </c>
      <c r="F48" s="6">
        <v>5608422</v>
      </c>
      <c r="G48" s="25">
        <v>5608422</v>
      </c>
      <c r="H48" s="26">
        <v>0</v>
      </c>
      <c r="I48" s="24">
        <v>2427847</v>
      </c>
      <c r="J48" s="6">
        <v>6162756</v>
      </c>
      <c r="K48" s="25">
        <v>6631126</v>
      </c>
    </row>
    <row r="49" spans="1:11" ht="13.5">
      <c r="A49" s="22" t="s">
        <v>50</v>
      </c>
      <c r="B49" s="6">
        <f>+B75</f>
        <v>19953564.02846704</v>
      </c>
      <c r="C49" s="6">
        <f aca="true" t="shared" si="6" ref="C49:K49">+C75</f>
        <v>154320518.90848202</v>
      </c>
      <c r="D49" s="23">
        <f t="shared" si="6"/>
        <v>192827494.8035135</v>
      </c>
      <c r="E49" s="24">
        <f t="shared" si="6"/>
        <v>-20779401.980980918</v>
      </c>
      <c r="F49" s="6">
        <f t="shared" si="6"/>
        <v>-57912952.89259952</v>
      </c>
      <c r="G49" s="25">
        <f t="shared" si="6"/>
        <v>-57912952.89259952</v>
      </c>
      <c r="H49" s="26">
        <f t="shared" si="6"/>
        <v>0</v>
      </c>
      <c r="I49" s="24">
        <f t="shared" si="6"/>
        <v>-28598325.052740976</v>
      </c>
      <c r="J49" s="6">
        <f t="shared" si="6"/>
        <v>-17791558.92774097</v>
      </c>
      <c r="K49" s="25">
        <f t="shared" si="6"/>
        <v>-17496886.00024782</v>
      </c>
    </row>
    <row r="50" spans="1:11" ht="13.5">
      <c r="A50" s="34" t="s">
        <v>51</v>
      </c>
      <c r="B50" s="7">
        <f>+B48-B49</f>
        <v>-38972675.028467044</v>
      </c>
      <c r="C50" s="7">
        <f aca="true" t="shared" si="7" ref="C50:K50">+C48-C49</f>
        <v>-140403858.90848202</v>
      </c>
      <c r="D50" s="64">
        <f t="shared" si="7"/>
        <v>-188753880.8035135</v>
      </c>
      <c r="E50" s="65">
        <f t="shared" si="7"/>
        <v>26387823.980980918</v>
      </c>
      <c r="F50" s="7">
        <f t="shared" si="7"/>
        <v>63521374.89259952</v>
      </c>
      <c r="G50" s="66">
        <f t="shared" si="7"/>
        <v>63521374.89259952</v>
      </c>
      <c r="H50" s="67">
        <f t="shared" si="7"/>
        <v>0</v>
      </c>
      <c r="I50" s="65">
        <f t="shared" si="7"/>
        <v>31026172.052740976</v>
      </c>
      <c r="J50" s="7">
        <f t="shared" si="7"/>
        <v>23954314.92774097</v>
      </c>
      <c r="K50" s="66">
        <f t="shared" si="7"/>
        <v>24128012.00024782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890592400</v>
      </c>
      <c r="C53" s="6">
        <v>1162357321</v>
      </c>
      <c r="D53" s="23">
        <v>1125094641</v>
      </c>
      <c r="E53" s="24">
        <v>1290641531</v>
      </c>
      <c r="F53" s="6">
        <v>1290716112</v>
      </c>
      <c r="G53" s="25">
        <v>1290716112</v>
      </c>
      <c r="H53" s="26">
        <v>1126904311</v>
      </c>
      <c r="I53" s="24">
        <v>1352485113</v>
      </c>
      <c r="J53" s="6">
        <v>1530512113</v>
      </c>
      <c r="K53" s="25">
        <v>2138014750</v>
      </c>
    </row>
    <row r="54" spans="1:11" ht="13.5">
      <c r="A54" s="22" t="s">
        <v>105</v>
      </c>
      <c r="B54" s="6">
        <v>58417419</v>
      </c>
      <c r="C54" s="6">
        <v>62313450</v>
      </c>
      <c r="D54" s="23">
        <v>54060292</v>
      </c>
      <c r="E54" s="24">
        <v>61502816</v>
      </c>
      <c r="F54" s="6">
        <v>61502816</v>
      </c>
      <c r="G54" s="25">
        <v>61502816</v>
      </c>
      <c r="H54" s="26">
        <v>0</v>
      </c>
      <c r="I54" s="24">
        <v>54060261</v>
      </c>
      <c r="J54" s="6">
        <v>57952600</v>
      </c>
      <c r="K54" s="25">
        <v>62356999</v>
      </c>
    </row>
    <row r="55" spans="1:11" ht="13.5">
      <c r="A55" s="22" t="s">
        <v>54</v>
      </c>
      <c r="B55" s="6">
        <v>31317215</v>
      </c>
      <c r="C55" s="6">
        <v>22317301</v>
      </c>
      <c r="D55" s="23">
        <v>15929166</v>
      </c>
      <c r="E55" s="24">
        <v>56326000</v>
      </c>
      <c r="F55" s="6">
        <v>37309600</v>
      </c>
      <c r="G55" s="25">
        <v>37309600</v>
      </c>
      <c r="H55" s="26">
        <v>0</v>
      </c>
      <c r="I55" s="24">
        <v>15748000</v>
      </c>
      <c r="J55" s="6">
        <v>11853000</v>
      </c>
      <c r="K55" s="25">
        <v>12266000</v>
      </c>
    </row>
    <row r="56" spans="1:11" ht="13.5">
      <c r="A56" s="22" t="s">
        <v>55</v>
      </c>
      <c r="B56" s="6">
        <v>15492516</v>
      </c>
      <c r="C56" s="6">
        <v>13578451</v>
      </c>
      <c r="D56" s="23">
        <v>15211544</v>
      </c>
      <c r="E56" s="24">
        <v>10839167</v>
      </c>
      <c r="F56" s="6">
        <v>10839167</v>
      </c>
      <c r="G56" s="25">
        <v>10839167</v>
      </c>
      <c r="H56" s="26">
        <v>0</v>
      </c>
      <c r="I56" s="24">
        <v>13939130</v>
      </c>
      <c r="J56" s="6">
        <v>14942748</v>
      </c>
      <c r="K56" s="25">
        <v>16078395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4201560</v>
      </c>
      <c r="F59" s="6">
        <v>4201560</v>
      </c>
      <c r="G59" s="25">
        <v>4201560</v>
      </c>
      <c r="H59" s="26">
        <v>4201560</v>
      </c>
      <c r="I59" s="24">
        <v>5574420</v>
      </c>
      <c r="J59" s="6">
        <v>5897736</v>
      </c>
      <c r="K59" s="25">
        <v>6239805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5011923</v>
      </c>
      <c r="F60" s="6">
        <v>5011923</v>
      </c>
      <c r="G60" s="25">
        <v>5011923</v>
      </c>
      <c r="H60" s="26">
        <v>5011923</v>
      </c>
      <c r="I60" s="24">
        <v>5356743</v>
      </c>
      <c r="J60" s="6">
        <v>5742429</v>
      </c>
      <c r="K60" s="25">
        <v>6178853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7</v>
      </c>
      <c r="C65" s="92">
        <v>65</v>
      </c>
      <c r="D65" s="93">
        <v>0</v>
      </c>
      <c r="E65" s="91">
        <v>0</v>
      </c>
      <c r="F65" s="92">
        <v>65</v>
      </c>
      <c r="G65" s="93">
        <v>65</v>
      </c>
      <c r="H65" s="94">
        <v>65</v>
      </c>
      <c r="I65" s="91">
        <v>65</v>
      </c>
      <c r="J65" s="92">
        <v>65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1.0226524406059887</v>
      </c>
      <c r="C70" s="5">
        <f aca="true" t="shared" si="8" ref="C70:K70">IF(ISERROR(C71/C72),0,(C71/C72))</f>
        <v>0.37482402691656347</v>
      </c>
      <c r="D70" s="5">
        <f t="shared" si="8"/>
        <v>0.3908907529538779</v>
      </c>
      <c r="E70" s="5">
        <f t="shared" si="8"/>
        <v>1.4624201547734748</v>
      </c>
      <c r="F70" s="5">
        <f t="shared" si="8"/>
        <v>1.4435160611991789</v>
      </c>
      <c r="G70" s="5">
        <f t="shared" si="8"/>
        <v>1.4435160611991789</v>
      </c>
      <c r="H70" s="5">
        <f t="shared" si="8"/>
        <v>0</v>
      </c>
      <c r="I70" s="5">
        <f t="shared" si="8"/>
        <v>1.3059812104000599</v>
      </c>
      <c r="J70" s="5">
        <f t="shared" si="8"/>
        <v>1.2134755196963614</v>
      </c>
      <c r="K70" s="5">
        <f t="shared" si="8"/>
        <v>1.1499595859202851</v>
      </c>
    </row>
    <row r="71" spans="1:11" ht="12.75" hidden="1">
      <c r="A71" s="1" t="s">
        <v>111</v>
      </c>
      <c r="B71" s="1">
        <f>+B83</f>
        <v>678273363</v>
      </c>
      <c r="C71" s="1">
        <f aca="true" t="shared" si="9" ref="C71:K71">+C83</f>
        <v>249019203</v>
      </c>
      <c r="D71" s="1">
        <f t="shared" si="9"/>
        <v>261363848</v>
      </c>
      <c r="E71" s="1">
        <f t="shared" si="9"/>
        <v>482197771</v>
      </c>
      <c r="F71" s="1">
        <f t="shared" si="9"/>
        <v>496251722</v>
      </c>
      <c r="G71" s="1">
        <f t="shared" si="9"/>
        <v>496251722</v>
      </c>
      <c r="H71" s="1">
        <f t="shared" si="9"/>
        <v>230685710</v>
      </c>
      <c r="I71" s="1">
        <f t="shared" si="9"/>
        <v>423154011</v>
      </c>
      <c r="J71" s="1">
        <f t="shared" si="9"/>
        <v>419872416</v>
      </c>
      <c r="K71" s="1">
        <f t="shared" si="9"/>
        <v>427648736</v>
      </c>
    </row>
    <row r="72" spans="1:11" ht="12.75" hidden="1">
      <c r="A72" s="1" t="s">
        <v>112</v>
      </c>
      <c r="B72" s="1">
        <f>+B77</f>
        <v>663249151</v>
      </c>
      <c r="C72" s="1">
        <f aca="true" t="shared" si="10" ref="C72:K72">+C77</f>
        <v>664362968</v>
      </c>
      <c r="D72" s="1">
        <f t="shared" si="10"/>
        <v>668636559</v>
      </c>
      <c r="E72" s="1">
        <f t="shared" si="10"/>
        <v>329725879</v>
      </c>
      <c r="F72" s="1">
        <f t="shared" si="10"/>
        <v>343779841</v>
      </c>
      <c r="G72" s="1">
        <f t="shared" si="10"/>
        <v>343779841</v>
      </c>
      <c r="H72" s="1">
        <f t="shared" si="10"/>
        <v>0</v>
      </c>
      <c r="I72" s="1">
        <f t="shared" si="10"/>
        <v>324012327</v>
      </c>
      <c r="J72" s="1">
        <f t="shared" si="10"/>
        <v>346008147</v>
      </c>
      <c r="K72" s="1">
        <f t="shared" si="10"/>
        <v>371881535</v>
      </c>
    </row>
    <row r="73" spans="1:11" ht="12.75" hidden="1">
      <c r="A73" s="1" t="s">
        <v>113</v>
      </c>
      <c r="B73" s="1">
        <f>+B74</f>
        <v>2221535.4999999977</v>
      </c>
      <c r="C73" s="1">
        <f aca="true" t="shared" si="11" ref="C73:K73">+(C78+C80+C81+C82)-(B78+B80+B81+B82)</f>
        <v>-9355866</v>
      </c>
      <c r="D73" s="1">
        <f t="shared" si="11"/>
        <v>24629825</v>
      </c>
      <c r="E73" s="1">
        <f t="shared" si="11"/>
        <v>-10848893</v>
      </c>
      <c r="F73" s="1">
        <f>+(F78+F80+F81+F82)-(D78+D80+D81+D82)</f>
        <v>15151111</v>
      </c>
      <c r="G73" s="1">
        <f>+(G78+G80+G81+G82)-(D78+D80+D81+D82)</f>
        <v>15151111</v>
      </c>
      <c r="H73" s="1">
        <f>+(H78+H80+H81+H82)-(D78+D80+D81+D82)</f>
        <v>-31895787</v>
      </c>
      <c r="I73" s="1">
        <f>+(I78+I80+I81+I82)-(E78+E80+E81+E82)</f>
        <v>52919197</v>
      </c>
      <c r="J73" s="1">
        <f t="shared" si="11"/>
        <v>-49869586</v>
      </c>
      <c r="K73" s="1">
        <f t="shared" si="11"/>
        <v>1831334</v>
      </c>
    </row>
    <row r="74" spans="1:11" ht="12.75" hidden="1">
      <c r="A74" s="1" t="s">
        <v>114</v>
      </c>
      <c r="B74" s="1">
        <f>+TREND(C74:E74)</f>
        <v>2221535.4999999977</v>
      </c>
      <c r="C74" s="1">
        <f>+C73</f>
        <v>-9355866</v>
      </c>
      <c r="D74" s="1">
        <f aca="true" t="shared" si="12" ref="D74:K74">+D73</f>
        <v>24629825</v>
      </c>
      <c r="E74" s="1">
        <f t="shared" si="12"/>
        <v>-10848893</v>
      </c>
      <c r="F74" s="1">
        <f t="shared" si="12"/>
        <v>15151111</v>
      </c>
      <c r="G74" s="1">
        <f t="shared" si="12"/>
        <v>15151111</v>
      </c>
      <c r="H74" s="1">
        <f t="shared" si="12"/>
        <v>-31895787</v>
      </c>
      <c r="I74" s="1">
        <f t="shared" si="12"/>
        <v>52919197</v>
      </c>
      <c r="J74" s="1">
        <f t="shared" si="12"/>
        <v>-49869586</v>
      </c>
      <c r="K74" s="1">
        <f t="shared" si="12"/>
        <v>1831334</v>
      </c>
    </row>
    <row r="75" spans="1:11" ht="12.75" hidden="1">
      <c r="A75" s="1" t="s">
        <v>115</v>
      </c>
      <c r="B75" s="1">
        <f>+B84-(((B80+B81+B78)*B70)-B79)</f>
        <v>19953564.02846704</v>
      </c>
      <c r="C75" s="1">
        <f aca="true" t="shared" si="13" ref="C75:K75">+C84-(((C80+C81+C78)*C70)-C79)</f>
        <v>154320518.90848202</v>
      </c>
      <c r="D75" s="1">
        <f t="shared" si="13"/>
        <v>192827494.8035135</v>
      </c>
      <c r="E75" s="1">
        <f t="shared" si="13"/>
        <v>-20779401.980980918</v>
      </c>
      <c r="F75" s="1">
        <f t="shared" si="13"/>
        <v>-57912952.89259952</v>
      </c>
      <c r="G75" s="1">
        <f t="shared" si="13"/>
        <v>-57912952.89259952</v>
      </c>
      <c r="H75" s="1">
        <f t="shared" si="13"/>
        <v>0</v>
      </c>
      <c r="I75" s="1">
        <f t="shared" si="13"/>
        <v>-28598325.052740976</v>
      </c>
      <c r="J75" s="1">
        <f t="shared" si="13"/>
        <v>-17791558.92774097</v>
      </c>
      <c r="K75" s="1">
        <f t="shared" si="13"/>
        <v>-17496886.00024782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663249151</v>
      </c>
      <c r="C77" s="3">
        <v>664362968</v>
      </c>
      <c r="D77" s="3">
        <v>668636559</v>
      </c>
      <c r="E77" s="3">
        <v>329725879</v>
      </c>
      <c r="F77" s="3">
        <v>343779841</v>
      </c>
      <c r="G77" s="3">
        <v>343779841</v>
      </c>
      <c r="H77" s="3">
        <v>0</v>
      </c>
      <c r="I77" s="3">
        <v>324012327</v>
      </c>
      <c r="J77" s="3">
        <v>346008147</v>
      </c>
      <c r="K77" s="3">
        <v>371881535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36951917</v>
      </c>
      <c r="C79" s="3">
        <v>157016115</v>
      </c>
      <c r="D79" s="3">
        <v>205295263</v>
      </c>
      <c r="E79" s="3">
        <v>10000000</v>
      </c>
      <c r="F79" s="3">
        <v>10000000</v>
      </c>
      <c r="G79" s="3">
        <v>10000000</v>
      </c>
      <c r="H79" s="3">
        <v>0</v>
      </c>
      <c r="I79" s="3">
        <v>68000000</v>
      </c>
      <c r="J79" s="3">
        <v>11448960</v>
      </c>
      <c r="K79" s="3">
        <v>12319081</v>
      </c>
    </row>
    <row r="80" spans="1:11" ht="12.75" hidden="1">
      <c r="A80" s="2" t="s">
        <v>67</v>
      </c>
      <c r="B80" s="3">
        <v>8941949</v>
      </c>
      <c r="C80" s="3">
        <v>3133389</v>
      </c>
      <c r="D80" s="3">
        <v>28930258</v>
      </c>
      <c r="E80" s="3">
        <v>17464649</v>
      </c>
      <c r="F80" s="3">
        <v>43464653</v>
      </c>
      <c r="G80" s="3">
        <v>43464653</v>
      </c>
      <c r="H80" s="3">
        <v>0</v>
      </c>
      <c r="I80" s="3">
        <v>70383846</v>
      </c>
      <c r="J80" s="3">
        <v>19995207</v>
      </c>
      <c r="K80" s="3">
        <v>21514842</v>
      </c>
    </row>
    <row r="81" spans="1:11" ht="12.75" hidden="1">
      <c r="A81" s="2" t="s">
        <v>68</v>
      </c>
      <c r="B81" s="3">
        <v>7679879</v>
      </c>
      <c r="C81" s="3">
        <v>4058242</v>
      </c>
      <c r="D81" s="3">
        <v>2965529</v>
      </c>
      <c r="E81" s="3">
        <v>3582245</v>
      </c>
      <c r="F81" s="3">
        <v>3582245</v>
      </c>
      <c r="G81" s="3">
        <v>3582245</v>
      </c>
      <c r="H81" s="3">
        <v>0</v>
      </c>
      <c r="I81" s="3">
        <v>3582245</v>
      </c>
      <c r="J81" s="3">
        <v>4101298</v>
      </c>
      <c r="K81" s="3">
        <v>4412997</v>
      </c>
    </row>
    <row r="82" spans="1:11" ht="12.75" hidden="1">
      <c r="A82" s="2" t="s">
        <v>69</v>
      </c>
      <c r="B82" s="3">
        <v>0</v>
      </c>
      <c r="C82" s="3">
        <v>74331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678273363</v>
      </c>
      <c r="C83" s="3">
        <v>249019203</v>
      </c>
      <c r="D83" s="3">
        <v>261363848</v>
      </c>
      <c r="E83" s="3">
        <v>482197771</v>
      </c>
      <c r="F83" s="3">
        <v>496251722</v>
      </c>
      <c r="G83" s="3">
        <v>496251722</v>
      </c>
      <c r="H83" s="3">
        <v>230685710</v>
      </c>
      <c r="I83" s="3">
        <v>423154011</v>
      </c>
      <c r="J83" s="3">
        <v>419872416</v>
      </c>
      <c r="K83" s="3">
        <v>427648736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2718000</v>
      </c>
      <c r="C7" s="6">
        <v>1252900</v>
      </c>
      <c r="D7" s="23">
        <v>268754</v>
      </c>
      <c r="E7" s="24">
        <v>203000</v>
      </c>
      <c r="F7" s="6">
        <v>185964</v>
      </c>
      <c r="G7" s="25">
        <v>185964</v>
      </c>
      <c r="H7" s="26">
        <v>0</v>
      </c>
      <c r="I7" s="24">
        <v>251898</v>
      </c>
      <c r="J7" s="6">
        <v>270000</v>
      </c>
      <c r="K7" s="25">
        <v>291000</v>
      </c>
    </row>
    <row r="8" spans="1:11" ht="13.5">
      <c r="A8" s="22" t="s">
        <v>20</v>
      </c>
      <c r="B8" s="6">
        <v>71073000</v>
      </c>
      <c r="C8" s="6">
        <v>77436889</v>
      </c>
      <c r="D8" s="23">
        <v>74824073</v>
      </c>
      <c r="E8" s="24">
        <v>80278000</v>
      </c>
      <c r="F8" s="6">
        <v>79622990</v>
      </c>
      <c r="G8" s="25">
        <v>79622990</v>
      </c>
      <c r="H8" s="26">
        <v>0</v>
      </c>
      <c r="I8" s="24">
        <v>94024000</v>
      </c>
      <c r="J8" s="6">
        <v>97137448</v>
      </c>
      <c r="K8" s="25">
        <v>101391850</v>
      </c>
    </row>
    <row r="9" spans="1:11" ht="13.5">
      <c r="A9" s="22" t="s">
        <v>21</v>
      </c>
      <c r="B9" s="6">
        <v>5961343</v>
      </c>
      <c r="C9" s="6">
        <v>7834324</v>
      </c>
      <c r="D9" s="23">
        <v>9561477</v>
      </c>
      <c r="E9" s="24">
        <v>1893134</v>
      </c>
      <c r="F9" s="6">
        <v>2618818</v>
      </c>
      <c r="G9" s="25">
        <v>2618818</v>
      </c>
      <c r="H9" s="26">
        <v>0</v>
      </c>
      <c r="I9" s="24">
        <v>6133530</v>
      </c>
      <c r="J9" s="6">
        <v>5215169</v>
      </c>
      <c r="K9" s="25">
        <v>5594049</v>
      </c>
    </row>
    <row r="10" spans="1:11" ht="25.5">
      <c r="A10" s="27" t="s">
        <v>104</v>
      </c>
      <c r="B10" s="28">
        <f>SUM(B5:B9)</f>
        <v>79752343</v>
      </c>
      <c r="C10" s="29">
        <f aca="true" t="shared" si="0" ref="C10:K10">SUM(C5:C9)</f>
        <v>86524113</v>
      </c>
      <c r="D10" s="30">
        <f t="shared" si="0"/>
        <v>84654304</v>
      </c>
      <c r="E10" s="28">
        <f t="shared" si="0"/>
        <v>82374134</v>
      </c>
      <c r="F10" s="29">
        <f t="shared" si="0"/>
        <v>82427772</v>
      </c>
      <c r="G10" s="31">
        <f t="shared" si="0"/>
        <v>82427772</v>
      </c>
      <c r="H10" s="32">
        <f t="shared" si="0"/>
        <v>0</v>
      </c>
      <c r="I10" s="28">
        <f t="shared" si="0"/>
        <v>100409428</v>
      </c>
      <c r="J10" s="29">
        <f t="shared" si="0"/>
        <v>102622617</v>
      </c>
      <c r="K10" s="31">
        <f t="shared" si="0"/>
        <v>107276899</v>
      </c>
    </row>
    <row r="11" spans="1:11" ht="13.5">
      <c r="A11" s="22" t="s">
        <v>22</v>
      </c>
      <c r="B11" s="6">
        <v>54099999</v>
      </c>
      <c r="C11" s="6">
        <v>54557000</v>
      </c>
      <c r="D11" s="23">
        <v>49723699</v>
      </c>
      <c r="E11" s="24">
        <v>55927566</v>
      </c>
      <c r="F11" s="6">
        <v>52081603</v>
      </c>
      <c r="G11" s="25">
        <v>52081603</v>
      </c>
      <c r="H11" s="26">
        <v>0</v>
      </c>
      <c r="I11" s="24">
        <v>61935055</v>
      </c>
      <c r="J11" s="6">
        <v>66903000</v>
      </c>
      <c r="K11" s="25">
        <v>71633000</v>
      </c>
    </row>
    <row r="12" spans="1:11" ht="13.5">
      <c r="A12" s="22" t="s">
        <v>23</v>
      </c>
      <c r="B12" s="6">
        <v>4273000</v>
      </c>
      <c r="C12" s="6">
        <v>4542258</v>
      </c>
      <c r="D12" s="23">
        <v>4014028</v>
      </c>
      <c r="E12" s="24">
        <v>3736777</v>
      </c>
      <c r="F12" s="6">
        <v>3819361</v>
      </c>
      <c r="G12" s="25">
        <v>3819361</v>
      </c>
      <c r="H12" s="26">
        <v>0</v>
      </c>
      <c r="I12" s="24">
        <v>4144541</v>
      </c>
      <c r="J12" s="6">
        <v>4430514</v>
      </c>
      <c r="K12" s="25">
        <v>4729574</v>
      </c>
    </row>
    <row r="13" spans="1:11" ht="13.5">
      <c r="A13" s="22" t="s">
        <v>105</v>
      </c>
      <c r="B13" s="6">
        <v>2357170</v>
      </c>
      <c r="C13" s="6">
        <v>3512600</v>
      </c>
      <c r="D13" s="23">
        <v>3199805</v>
      </c>
      <c r="E13" s="24">
        <v>927000</v>
      </c>
      <c r="F13" s="6">
        <v>397440</v>
      </c>
      <c r="G13" s="25">
        <v>397440</v>
      </c>
      <c r="H13" s="26">
        <v>0</v>
      </c>
      <c r="I13" s="24">
        <v>2954128</v>
      </c>
      <c r="J13" s="6">
        <v>3166825</v>
      </c>
      <c r="K13" s="25">
        <v>3407504</v>
      </c>
    </row>
    <row r="14" spans="1:11" ht="13.5">
      <c r="A14" s="22" t="s">
        <v>24</v>
      </c>
      <c r="B14" s="6">
        <v>799000</v>
      </c>
      <c r="C14" s="6">
        <v>786775</v>
      </c>
      <c r="D14" s="23">
        <v>706318</v>
      </c>
      <c r="E14" s="24">
        <v>430000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628599</v>
      </c>
      <c r="D15" s="23">
        <v>199165</v>
      </c>
      <c r="E15" s="24">
        <v>1496000</v>
      </c>
      <c r="F15" s="6">
        <v>1835745</v>
      </c>
      <c r="G15" s="25">
        <v>1835745</v>
      </c>
      <c r="H15" s="26">
        <v>0</v>
      </c>
      <c r="I15" s="24">
        <v>2376000</v>
      </c>
      <c r="J15" s="6">
        <v>1878000</v>
      </c>
      <c r="K15" s="25">
        <v>2020000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400000</v>
      </c>
      <c r="F16" s="6">
        <v>370130</v>
      </c>
      <c r="G16" s="25">
        <v>370130</v>
      </c>
      <c r="H16" s="26">
        <v>0</v>
      </c>
      <c r="I16" s="24">
        <v>200000</v>
      </c>
      <c r="J16" s="6">
        <v>214000</v>
      </c>
      <c r="K16" s="25">
        <v>231000</v>
      </c>
    </row>
    <row r="17" spans="1:11" ht="13.5">
      <c r="A17" s="22" t="s">
        <v>27</v>
      </c>
      <c r="B17" s="6">
        <v>29503399</v>
      </c>
      <c r="C17" s="6">
        <v>38750593</v>
      </c>
      <c r="D17" s="23">
        <v>26031194</v>
      </c>
      <c r="E17" s="24">
        <v>18511000</v>
      </c>
      <c r="F17" s="6">
        <v>22707676</v>
      </c>
      <c r="G17" s="25">
        <v>22707676</v>
      </c>
      <c r="H17" s="26">
        <v>0</v>
      </c>
      <c r="I17" s="24">
        <v>28029276</v>
      </c>
      <c r="J17" s="6">
        <v>23385661</v>
      </c>
      <c r="K17" s="25">
        <v>23402000</v>
      </c>
    </row>
    <row r="18" spans="1:11" ht="13.5">
      <c r="A18" s="34" t="s">
        <v>28</v>
      </c>
      <c r="B18" s="35">
        <f>SUM(B11:B17)</f>
        <v>91032568</v>
      </c>
      <c r="C18" s="36">
        <f aca="true" t="shared" si="1" ref="C18:K18">SUM(C11:C17)</f>
        <v>102777825</v>
      </c>
      <c r="D18" s="37">
        <f t="shared" si="1"/>
        <v>83874209</v>
      </c>
      <c r="E18" s="35">
        <f t="shared" si="1"/>
        <v>81428343</v>
      </c>
      <c r="F18" s="36">
        <f t="shared" si="1"/>
        <v>81211955</v>
      </c>
      <c r="G18" s="38">
        <f t="shared" si="1"/>
        <v>81211955</v>
      </c>
      <c r="H18" s="39">
        <f t="shared" si="1"/>
        <v>0</v>
      </c>
      <c r="I18" s="35">
        <f t="shared" si="1"/>
        <v>99639000</v>
      </c>
      <c r="J18" s="36">
        <f t="shared" si="1"/>
        <v>99978000</v>
      </c>
      <c r="K18" s="38">
        <f t="shared" si="1"/>
        <v>105423078</v>
      </c>
    </row>
    <row r="19" spans="1:11" ht="13.5">
      <c r="A19" s="34" t="s">
        <v>29</v>
      </c>
      <c r="B19" s="40">
        <f>+B10-B18</f>
        <v>-11280225</v>
      </c>
      <c r="C19" s="41">
        <f aca="true" t="shared" si="2" ref="C19:K19">+C10-C18</f>
        <v>-16253712</v>
      </c>
      <c r="D19" s="42">
        <f t="shared" si="2"/>
        <v>780095</v>
      </c>
      <c r="E19" s="40">
        <f t="shared" si="2"/>
        <v>945791</v>
      </c>
      <c r="F19" s="41">
        <f t="shared" si="2"/>
        <v>1215817</v>
      </c>
      <c r="G19" s="43">
        <f t="shared" si="2"/>
        <v>1215817</v>
      </c>
      <c r="H19" s="44">
        <f t="shared" si="2"/>
        <v>0</v>
      </c>
      <c r="I19" s="40">
        <f t="shared" si="2"/>
        <v>770428</v>
      </c>
      <c r="J19" s="41">
        <f t="shared" si="2"/>
        <v>2644617</v>
      </c>
      <c r="K19" s="43">
        <f t="shared" si="2"/>
        <v>1853821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106</v>
      </c>
      <c r="B21" s="45">
        <v>-965000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-12245225</v>
      </c>
      <c r="C22" s="52">
        <f aca="true" t="shared" si="3" ref="C22:K22">SUM(C19:C21)</f>
        <v>-16253712</v>
      </c>
      <c r="D22" s="53">
        <f t="shared" si="3"/>
        <v>780095</v>
      </c>
      <c r="E22" s="51">
        <f t="shared" si="3"/>
        <v>945791</v>
      </c>
      <c r="F22" s="52">
        <f t="shared" si="3"/>
        <v>1215817</v>
      </c>
      <c r="G22" s="54">
        <f t="shared" si="3"/>
        <v>1215817</v>
      </c>
      <c r="H22" s="55">
        <f t="shared" si="3"/>
        <v>0</v>
      </c>
      <c r="I22" s="51">
        <f t="shared" si="3"/>
        <v>770428</v>
      </c>
      <c r="J22" s="52">
        <f t="shared" si="3"/>
        <v>2644617</v>
      </c>
      <c r="K22" s="54">
        <f t="shared" si="3"/>
        <v>1853821</v>
      </c>
    </row>
    <row r="23" spans="1:11" ht="13.5">
      <c r="A23" s="56" t="s">
        <v>31</v>
      </c>
      <c r="B23" s="6">
        <v>1235000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-11010225</v>
      </c>
      <c r="C24" s="41">
        <f aca="true" t="shared" si="4" ref="C24:K24">SUM(C22:C23)</f>
        <v>-16253712</v>
      </c>
      <c r="D24" s="42">
        <f t="shared" si="4"/>
        <v>780095</v>
      </c>
      <c r="E24" s="40">
        <f t="shared" si="4"/>
        <v>945791</v>
      </c>
      <c r="F24" s="41">
        <f t="shared" si="4"/>
        <v>1215817</v>
      </c>
      <c r="G24" s="43">
        <f t="shared" si="4"/>
        <v>1215817</v>
      </c>
      <c r="H24" s="44">
        <f t="shared" si="4"/>
        <v>0</v>
      </c>
      <c r="I24" s="40">
        <f t="shared" si="4"/>
        <v>770428</v>
      </c>
      <c r="J24" s="41">
        <f t="shared" si="4"/>
        <v>2644617</v>
      </c>
      <c r="K24" s="43">
        <f t="shared" si="4"/>
        <v>1853821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7518000</v>
      </c>
      <c r="C27" s="7">
        <v>2033273</v>
      </c>
      <c r="D27" s="64">
        <v>801530</v>
      </c>
      <c r="E27" s="65">
        <v>946000</v>
      </c>
      <c r="F27" s="7">
        <v>1216000</v>
      </c>
      <c r="G27" s="66">
        <v>1216000</v>
      </c>
      <c r="H27" s="67">
        <v>0</v>
      </c>
      <c r="I27" s="65">
        <v>770000</v>
      </c>
      <c r="J27" s="7">
        <v>2645000</v>
      </c>
      <c r="K27" s="66">
        <v>1854000</v>
      </c>
    </row>
    <row r="28" spans="1:11" ht="13.5">
      <c r="A28" s="68" t="s">
        <v>30</v>
      </c>
      <c r="B28" s="6">
        <v>0</v>
      </c>
      <c r="C28" s="6">
        <v>257412</v>
      </c>
      <c r="D28" s="23">
        <v>801530</v>
      </c>
      <c r="E28" s="24">
        <v>946000</v>
      </c>
      <c r="F28" s="6">
        <v>40000</v>
      </c>
      <c r="G28" s="25">
        <v>40000</v>
      </c>
      <c r="H28" s="26">
        <v>0</v>
      </c>
      <c r="I28" s="24">
        <v>770000</v>
      </c>
      <c r="J28" s="6">
        <v>2645000</v>
      </c>
      <c r="K28" s="25">
        <v>1854000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1176000</v>
      </c>
      <c r="G29" s="25">
        <v>1176000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7518000</v>
      </c>
      <c r="C31" s="6">
        <v>1775861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7518000</v>
      </c>
      <c r="C32" s="7">
        <f aca="true" t="shared" si="5" ref="C32:K32">SUM(C28:C31)</f>
        <v>2033273</v>
      </c>
      <c r="D32" s="64">
        <f t="shared" si="5"/>
        <v>801530</v>
      </c>
      <c r="E32" s="65">
        <f t="shared" si="5"/>
        <v>946000</v>
      </c>
      <c r="F32" s="7">
        <f t="shared" si="5"/>
        <v>1216000</v>
      </c>
      <c r="G32" s="66">
        <f t="shared" si="5"/>
        <v>1216000</v>
      </c>
      <c r="H32" s="67">
        <f t="shared" si="5"/>
        <v>0</v>
      </c>
      <c r="I32" s="65">
        <f t="shared" si="5"/>
        <v>770000</v>
      </c>
      <c r="J32" s="7">
        <f t="shared" si="5"/>
        <v>2645000</v>
      </c>
      <c r="K32" s="66">
        <f t="shared" si="5"/>
        <v>1854000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42970966</v>
      </c>
      <c r="C35" s="6">
        <v>29848815</v>
      </c>
      <c r="D35" s="23">
        <v>25715271</v>
      </c>
      <c r="E35" s="24">
        <v>30725245</v>
      </c>
      <c r="F35" s="6">
        <v>25715271</v>
      </c>
      <c r="G35" s="25">
        <v>25715271</v>
      </c>
      <c r="H35" s="26">
        <v>24439626</v>
      </c>
      <c r="I35" s="24">
        <v>25541678</v>
      </c>
      <c r="J35" s="6">
        <v>27245502</v>
      </c>
      <c r="K35" s="25">
        <v>28898220</v>
      </c>
    </row>
    <row r="36" spans="1:11" ht="13.5">
      <c r="A36" s="22" t="s">
        <v>39</v>
      </c>
      <c r="B36" s="6">
        <v>79258197</v>
      </c>
      <c r="C36" s="6">
        <v>74925358</v>
      </c>
      <c r="D36" s="23">
        <v>88216568</v>
      </c>
      <c r="E36" s="24">
        <v>76127163</v>
      </c>
      <c r="F36" s="6">
        <v>88216568</v>
      </c>
      <c r="G36" s="25">
        <v>88216568</v>
      </c>
      <c r="H36" s="26">
        <v>86748630</v>
      </c>
      <c r="I36" s="24">
        <v>69204281</v>
      </c>
      <c r="J36" s="6">
        <v>74186989</v>
      </c>
      <c r="K36" s="25">
        <v>79825200</v>
      </c>
    </row>
    <row r="37" spans="1:11" ht="13.5">
      <c r="A37" s="22" t="s">
        <v>40</v>
      </c>
      <c r="B37" s="6">
        <v>18081228</v>
      </c>
      <c r="C37" s="6">
        <v>17918795</v>
      </c>
      <c r="D37" s="23">
        <v>17799786</v>
      </c>
      <c r="E37" s="24">
        <v>6230723</v>
      </c>
      <c r="F37" s="6">
        <v>17799055</v>
      </c>
      <c r="G37" s="25">
        <v>17799055</v>
      </c>
      <c r="H37" s="26">
        <v>18535618</v>
      </c>
      <c r="I37" s="24">
        <v>17290320</v>
      </c>
      <c r="J37" s="6">
        <v>18535222</v>
      </c>
      <c r="K37" s="25">
        <v>19943899</v>
      </c>
    </row>
    <row r="38" spans="1:11" ht="13.5">
      <c r="A38" s="22" t="s">
        <v>41</v>
      </c>
      <c r="B38" s="6">
        <v>8727055</v>
      </c>
      <c r="C38" s="6">
        <v>7504254</v>
      </c>
      <c r="D38" s="23">
        <v>5329745</v>
      </c>
      <c r="E38" s="24">
        <v>7504254</v>
      </c>
      <c r="F38" s="6">
        <v>5330476</v>
      </c>
      <c r="G38" s="25">
        <v>5330476</v>
      </c>
      <c r="H38" s="26">
        <v>5304796</v>
      </c>
      <c r="I38" s="24">
        <v>5692068</v>
      </c>
      <c r="J38" s="6">
        <v>6101896</v>
      </c>
      <c r="K38" s="25">
        <v>6565641</v>
      </c>
    </row>
    <row r="39" spans="1:11" ht="13.5">
      <c r="A39" s="22" t="s">
        <v>42</v>
      </c>
      <c r="B39" s="6">
        <v>95420880</v>
      </c>
      <c r="C39" s="6">
        <v>79351124</v>
      </c>
      <c r="D39" s="23">
        <v>90802308</v>
      </c>
      <c r="E39" s="24">
        <v>93117431</v>
      </c>
      <c r="F39" s="6">
        <v>90802308</v>
      </c>
      <c r="G39" s="25">
        <v>90802308</v>
      </c>
      <c r="H39" s="26">
        <v>87347842</v>
      </c>
      <c r="I39" s="24">
        <v>71763571</v>
      </c>
      <c r="J39" s="6">
        <v>76795373</v>
      </c>
      <c r="K39" s="25">
        <v>82213880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-9438658</v>
      </c>
      <c r="C42" s="6">
        <v>-14729194</v>
      </c>
      <c r="D42" s="23">
        <v>491861</v>
      </c>
      <c r="E42" s="24">
        <v>1872220</v>
      </c>
      <c r="F42" s="6">
        <v>1387188</v>
      </c>
      <c r="G42" s="25">
        <v>1387188</v>
      </c>
      <c r="H42" s="26">
        <v>97200</v>
      </c>
      <c r="I42" s="24">
        <v>2577866</v>
      </c>
      <c r="J42" s="6">
        <v>4581837</v>
      </c>
      <c r="K42" s="25">
        <v>3938090</v>
      </c>
    </row>
    <row r="43" spans="1:11" ht="13.5">
      <c r="A43" s="22" t="s">
        <v>45</v>
      </c>
      <c r="B43" s="6">
        <v>-7518473</v>
      </c>
      <c r="C43" s="6">
        <v>-1577323</v>
      </c>
      <c r="D43" s="23">
        <v>-801530</v>
      </c>
      <c r="E43" s="24">
        <v>-946000</v>
      </c>
      <c r="F43" s="6">
        <v>0</v>
      </c>
      <c r="G43" s="25">
        <v>0</v>
      </c>
      <c r="H43" s="26">
        <v>2095489</v>
      </c>
      <c r="I43" s="24">
        <v>-770000</v>
      </c>
      <c r="J43" s="6">
        <v>-2716340</v>
      </c>
      <c r="K43" s="25">
        <v>-1988423</v>
      </c>
    </row>
    <row r="44" spans="1:11" ht="13.5">
      <c r="A44" s="22" t="s">
        <v>46</v>
      </c>
      <c r="B44" s="6">
        <v>227000</v>
      </c>
      <c r="C44" s="6">
        <v>-658369</v>
      </c>
      <c r="D44" s="23">
        <v>-465429</v>
      </c>
      <c r="E44" s="24">
        <v>0</v>
      </c>
      <c r="F44" s="6">
        <v>0</v>
      </c>
      <c r="G44" s="25">
        <v>0</v>
      </c>
      <c r="H44" s="26">
        <v>-395122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17888215</v>
      </c>
      <c r="C45" s="7">
        <v>922893</v>
      </c>
      <c r="D45" s="64">
        <v>147795</v>
      </c>
      <c r="E45" s="65">
        <v>1849113</v>
      </c>
      <c r="F45" s="7">
        <v>1534966</v>
      </c>
      <c r="G45" s="66">
        <v>1534966</v>
      </c>
      <c r="H45" s="67">
        <v>1945346</v>
      </c>
      <c r="I45" s="65">
        <v>2026867</v>
      </c>
      <c r="J45" s="7">
        <v>3892364</v>
      </c>
      <c r="K45" s="66">
        <v>5842031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17887779</v>
      </c>
      <c r="C48" s="6">
        <v>922893</v>
      </c>
      <c r="D48" s="23">
        <v>147795</v>
      </c>
      <c r="E48" s="24">
        <v>2940326</v>
      </c>
      <c r="F48" s="6">
        <v>147795</v>
      </c>
      <c r="G48" s="25">
        <v>147795</v>
      </c>
      <c r="H48" s="26">
        <v>105847</v>
      </c>
      <c r="I48" s="24">
        <v>7396000</v>
      </c>
      <c r="J48" s="6">
        <v>7793336</v>
      </c>
      <c r="K48" s="25">
        <v>7967689</v>
      </c>
    </row>
    <row r="49" spans="1:11" ht="13.5">
      <c r="A49" s="22" t="s">
        <v>50</v>
      </c>
      <c r="B49" s="6">
        <f>+B75</f>
        <v>11365994.472756222</v>
      </c>
      <c r="C49" s="6">
        <f aca="true" t="shared" si="6" ref="C49:K49">+C75</f>
        <v>9049757.863370216</v>
      </c>
      <c r="D49" s="23">
        <f t="shared" si="6"/>
        <v>4442963.995230652</v>
      </c>
      <c r="E49" s="24">
        <f t="shared" si="6"/>
        <v>-13890209.585133433</v>
      </c>
      <c r="F49" s="6">
        <f t="shared" si="6"/>
        <v>1691556</v>
      </c>
      <c r="G49" s="25">
        <f t="shared" si="6"/>
        <v>1691556</v>
      </c>
      <c r="H49" s="26">
        <f t="shared" si="6"/>
        <v>10761119</v>
      </c>
      <c r="I49" s="24">
        <f t="shared" si="6"/>
        <v>-1370047.917635683</v>
      </c>
      <c r="J49" s="6">
        <f t="shared" si="6"/>
        <v>-1469458.4095345698</v>
      </c>
      <c r="K49" s="25">
        <f t="shared" si="6"/>
        <v>-1582528.2017308027</v>
      </c>
    </row>
    <row r="50" spans="1:11" ht="13.5">
      <c r="A50" s="34" t="s">
        <v>51</v>
      </c>
      <c r="B50" s="7">
        <f>+B48-B49</f>
        <v>6521784.527243778</v>
      </c>
      <c r="C50" s="7">
        <f aca="true" t="shared" si="7" ref="C50:K50">+C48-C49</f>
        <v>-8126864.8633702155</v>
      </c>
      <c r="D50" s="64">
        <f t="shared" si="7"/>
        <v>-4295168.995230652</v>
      </c>
      <c r="E50" s="65">
        <f t="shared" si="7"/>
        <v>16830535.585133433</v>
      </c>
      <c r="F50" s="7">
        <f t="shared" si="7"/>
        <v>-1543761</v>
      </c>
      <c r="G50" s="66">
        <f t="shared" si="7"/>
        <v>-1543761</v>
      </c>
      <c r="H50" s="67">
        <f t="shared" si="7"/>
        <v>-10655272</v>
      </c>
      <c r="I50" s="65">
        <f t="shared" si="7"/>
        <v>8766047.917635683</v>
      </c>
      <c r="J50" s="7">
        <f t="shared" si="7"/>
        <v>9262794.40953457</v>
      </c>
      <c r="K50" s="66">
        <f t="shared" si="7"/>
        <v>9550217.201730803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79258234</v>
      </c>
      <c r="C53" s="6">
        <v>74925356</v>
      </c>
      <c r="D53" s="23">
        <v>88216572</v>
      </c>
      <c r="E53" s="24">
        <v>74962000</v>
      </c>
      <c r="F53" s="6">
        <v>142000</v>
      </c>
      <c r="G53" s="25">
        <v>142000</v>
      </c>
      <c r="H53" s="26">
        <v>75468126</v>
      </c>
      <c r="I53" s="24">
        <v>69204281</v>
      </c>
      <c r="J53" s="6">
        <v>74187000</v>
      </c>
      <c r="K53" s="25">
        <v>79825000</v>
      </c>
    </row>
    <row r="54" spans="1:11" ht="13.5">
      <c r="A54" s="22" t="s">
        <v>105</v>
      </c>
      <c r="B54" s="6">
        <v>2357170</v>
      </c>
      <c r="C54" s="6">
        <v>3512600</v>
      </c>
      <c r="D54" s="23">
        <v>3199805</v>
      </c>
      <c r="E54" s="24">
        <v>927000</v>
      </c>
      <c r="F54" s="6">
        <v>397440</v>
      </c>
      <c r="G54" s="25">
        <v>397440</v>
      </c>
      <c r="H54" s="26">
        <v>0</v>
      </c>
      <c r="I54" s="24">
        <v>2954128</v>
      </c>
      <c r="J54" s="6">
        <v>3166825</v>
      </c>
      <c r="K54" s="25">
        <v>3407504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628599</v>
      </c>
      <c r="D56" s="23">
        <v>199165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0.3802834361317576</v>
      </c>
      <c r="C70" s="5">
        <f aca="true" t="shared" si="8" ref="C70:K70">IF(ISERROR(C71/C72),0,(C71/C72))</f>
        <v>0.3556250673319102</v>
      </c>
      <c r="D70" s="5">
        <f t="shared" si="8"/>
        <v>0.7317549370248969</v>
      </c>
      <c r="E70" s="5">
        <f t="shared" si="8"/>
        <v>0.999998943550747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0.9999375563500953</v>
      </c>
      <c r="J70" s="5">
        <f t="shared" si="8"/>
        <v>0.9999769901991671</v>
      </c>
      <c r="K70" s="5">
        <f t="shared" si="8"/>
        <v>1.0000434390188573</v>
      </c>
    </row>
    <row r="71" spans="1:11" ht="12.75" hidden="1">
      <c r="A71" s="1" t="s">
        <v>111</v>
      </c>
      <c r="B71" s="1">
        <f>+B83</f>
        <v>2267000</v>
      </c>
      <c r="C71" s="1">
        <f aca="true" t="shared" si="9" ref="C71:K71">+C83</f>
        <v>2786082</v>
      </c>
      <c r="D71" s="1">
        <f t="shared" si="9"/>
        <v>6996658</v>
      </c>
      <c r="E71" s="1">
        <f t="shared" si="9"/>
        <v>1893132</v>
      </c>
      <c r="F71" s="1">
        <f t="shared" si="9"/>
        <v>2618818</v>
      </c>
      <c r="G71" s="1">
        <f t="shared" si="9"/>
        <v>2618818</v>
      </c>
      <c r="H71" s="1">
        <f t="shared" si="9"/>
        <v>14947597</v>
      </c>
      <c r="I71" s="1">
        <f t="shared" si="9"/>
        <v>6133147</v>
      </c>
      <c r="J71" s="1">
        <f t="shared" si="9"/>
        <v>5215049</v>
      </c>
      <c r="K71" s="1">
        <f t="shared" si="9"/>
        <v>5594292</v>
      </c>
    </row>
    <row r="72" spans="1:11" ht="12.75" hidden="1">
      <c r="A72" s="1" t="s">
        <v>112</v>
      </c>
      <c r="B72" s="1">
        <f>+B77</f>
        <v>5961343</v>
      </c>
      <c r="C72" s="1">
        <f aca="true" t="shared" si="10" ref="C72:K72">+C77</f>
        <v>7834324</v>
      </c>
      <c r="D72" s="1">
        <f t="shared" si="10"/>
        <v>9561477</v>
      </c>
      <c r="E72" s="1">
        <f t="shared" si="10"/>
        <v>1893134</v>
      </c>
      <c r="F72" s="1">
        <f t="shared" si="10"/>
        <v>2618818</v>
      </c>
      <c r="G72" s="1">
        <f t="shared" si="10"/>
        <v>2618818</v>
      </c>
      <c r="H72" s="1">
        <f t="shared" si="10"/>
        <v>0</v>
      </c>
      <c r="I72" s="1">
        <f t="shared" si="10"/>
        <v>6133530</v>
      </c>
      <c r="J72" s="1">
        <f t="shared" si="10"/>
        <v>5215169</v>
      </c>
      <c r="K72" s="1">
        <f t="shared" si="10"/>
        <v>5594049</v>
      </c>
    </row>
    <row r="73" spans="1:11" ht="12.75" hidden="1">
      <c r="A73" s="1" t="s">
        <v>113</v>
      </c>
      <c r="B73" s="1">
        <f>+B74</f>
        <v>1485451.6666666672</v>
      </c>
      <c r="C73" s="1">
        <f aca="true" t="shared" si="11" ref="C73:K73">+(C78+C80+C81+C82)-(B78+B80+B81+B82)</f>
        <v>3809198</v>
      </c>
      <c r="D73" s="1">
        <f t="shared" si="11"/>
        <v>-3358446</v>
      </c>
      <c r="E73" s="1">
        <f t="shared" si="11"/>
        <v>3416388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-1233697</v>
      </c>
      <c r="I73" s="1">
        <f>+(I78+I80+I81+I82)-(E78+E80+E81+E82)</f>
        <v>714773</v>
      </c>
      <c r="J73" s="1">
        <f t="shared" si="11"/>
        <v>1306488</v>
      </c>
      <c r="K73" s="1">
        <f t="shared" si="11"/>
        <v>1478365</v>
      </c>
    </row>
    <row r="74" spans="1:11" ht="12.75" hidden="1">
      <c r="A74" s="1" t="s">
        <v>114</v>
      </c>
      <c r="B74" s="1">
        <f>+TREND(C74:E74)</f>
        <v>1485451.6666666672</v>
      </c>
      <c r="C74" s="1">
        <f>+C73</f>
        <v>3809198</v>
      </c>
      <c r="D74" s="1">
        <f aca="true" t="shared" si="12" ref="D74:K74">+D73</f>
        <v>-3358446</v>
      </c>
      <c r="E74" s="1">
        <f t="shared" si="12"/>
        <v>3416388</v>
      </c>
      <c r="F74" s="1">
        <f t="shared" si="12"/>
        <v>0</v>
      </c>
      <c r="G74" s="1">
        <f t="shared" si="12"/>
        <v>0</v>
      </c>
      <c r="H74" s="1">
        <f t="shared" si="12"/>
        <v>-1233697</v>
      </c>
      <c r="I74" s="1">
        <f t="shared" si="12"/>
        <v>714773</v>
      </c>
      <c r="J74" s="1">
        <f t="shared" si="12"/>
        <v>1306488</v>
      </c>
      <c r="K74" s="1">
        <f t="shared" si="12"/>
        <v>1478365</v>
      </c>
    </row>
    <row r="75" spans="1:11" ht="12.75" hidden="1">
      <c r="A75" s="1" t="s">
        <v>115</v>
      </c>
      <c r="B75" s="1">
        <f>+B84-(((B80+B81+B78)*B70)-B79)</f>
        <v>11365994.472756222</v>
      </c>
      <c r="C75" s="1">
        <f aca="true" t="shared" si="13" ref="C75:K75">+C84-(((C80+C81+C78)*C70)-C79)</f>
        <v>9049757.863370216</v>
      </c>
      <c r="D75" s="1">
        <f t="shared" si="13"/>
        <v>4442963.995230652</v>
      </c>
      <c r="E75" s="1">
        <f t="shared" si="13"/>
        <v>-13890209.585133433</v>
      </c>
      <c r="F75" s="1">
        <f t="shared" si="13"/>
        <v>1691556</v>
      </c>
      <c r="G75" s="1">
        <f t="shared" si="13"/>
        <v>1691556</v>
      </c>
      <c r="H75" s="1">
        <f t="shared" si="13"/>
        <v>10761119</v>
      </c>
      <c r="I75" s="1">
        <f t="shared" si="13"/>
        <v>-1370047.917635683</v>
      </c>
      <c r="J75" s="1">
        <f t="shared" si="13"/>
        <v>-1469458.4095345698</v>
      </c>
      <c r="K75" s="1">
        <f t="shared" si="13"/>
        <v>-1582528.2017308027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5961343</v>
      </c>
      <c r="C77" s="3">
        <v>7834324</v>
      </c>
      <c r="D77" s="3">
        <v>9561477</v>
      </c>
      <c r="E77" s="3">
        <v>1893134</v>
      </c>
      <c r="F77" s="3">
        <v>2618818</v>
      </c>
      <c r="G77" s="3">
        <v>2618818</v>
      </c>
      <c r="H77" s="3">
        <v>0</v>
      </c>
      <c r="I77" s="3">
        <v>6133530</v>
      </c>
      <c r="J77" s="3">
        <v>5215169</v>
      </c>
      <c r="K77" s="3">
        <v>5594049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16214228</v>
      </c>
      <c r="C79" s="3">
        <v>15228019</v>
      </c>
      <c r="D79" s="3">
        <v>14698156</v>
      </c>
      <c r="E79" s="3">
        <v>3540677</v>
      </c>
      <c r="F79" s="3">
        <v>15706073</v>
      </c>
      <c r="G79" s="3">
        <v>15706073</v>
      </c>
      <c r="H79" s="3">
        <v>10761119</v>
      </c>
      <c r="I79" s="3">
        <v>16774497</v>
      </c>
      <c r="J79" s="3">
        <v>17982260</v>
      </c>
      <c r="K79" s="3">
        <v>19348912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16990336</v>
      </c>
      <c r="F80" s="3">
        <v>0</v>
      </c>
      <c r="G80" s="3">
        <v>0</v>
      </c>
      <c r="H80" s="3">
        <v>11900869</v>
      </c>
      <c r="I80" s="3">
        <v>18145678</v>
      </c>
      <c r="J80" s="3">
        <v>19452166</v>
      </c>
      <c r="K80" s="3">
        <v>20930531</v>
      </c>
    </row>
    <row r="81" spans="1:11" ht="12.75" hidden="1">
      <c r="A81" s="2" t="s">
        <v>68</v>
      </c>
      <c r="B81" s="3">
        <v>12749000</v>
      </c>
      <c r="C81" s="3">
        <v>17372963</v>
      </c>
      <c r="D81" s="3">
        <v>14014517</v>
      </c>
      <c r="E81" s="3">
        <v>440569</v>
      </c>
      <c r="F81" s="3">
        <v>14014517</v>
      </c>
      <c r="G81" s="3">
        <v>14014517</v>
      </c>
      <c r="H81" s="3">
        <v>879951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814765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2267000</v>
      </c>
      <c r="C83" s="3">
        <v>2786082</v>
      </c>
      <c r="D83" s="3">
        <v>6996658</v>
      </c>
      <c r="E83" s="3">
        <v>1893132</v>
      </c>
      <c r="F83" s="3">
        <v>2618818</v>
      </c>
      <c r="G83" s="3">
        <v>2618818</v>
      </c>
      <c r="H83" s="3">
        <v>14947597</v>
      </c>
      <c r="I83" s="3">
        <v>6133147</v>
      </c>
      <c r="J83" s="3">
        <v>5215049</v>
      </c>
      <c r="K83" s="3">
        <v>5594292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8774965</v>
      </c>
      <c r="C5" s="6">
        <v>10295897</v>
      </c>
      <c r="D5" s="23">
        <v>9950891</v>
      </c>
      <c r="E5" s="24">
        <v>12993749</v>
      </c>
      <c r="F5" s="6">
        <v>12993749</v>
      </c>
      <c r="G5" s="25">
        <v>12993749</v>
      </c>
      <c r="H5" s="26">
        <v>0</v>
      </c>
      <c r="I5" s="24">
        <v>13682417</v>
      </c>
      <c r="J5" s="6">
        <v>14421268</v>
      </c>
      <c r="K5" s="25">
        <v>15214438</v>
      </c>
    </row>
    <row r="6" spans="1:11" ht="13.5">
      <c r="A6" s="22" t="s">
        <v>18</v>
      </c>
      <c r="B6" s="6">
        <v>19749606</v>
      </c>
      <c r="C6" s="6">
        <v>21148445</v>
      </c>
      <c r="D6" s="23">
        <v>22226161</v>
      </c>
      <c r="E6" s="24">
        <v>28036960</v>
      </c>
      <c r="F6" s="6">
        <v>28036960</v>
      </c>
      <c r="G6" s="25">
        <v>28036960</v>
      </c>
      <c r="H6" s="26">
        <v>0</v>
      </c>
      <c r="I6" s="24">
        <v>29704716</v>
      </c>
      <c r="J6" s="6">
        <v>31308767</v>
      </c>
      <c r="K6" s="25">
        <v>33030751</v>
      </c>
    </row>
    <row r="7" spans="1:11" ht="13.5">
      <c r="A7" s="22" t="s">
        <v>19</v>
      </c>
      <c r="B7" s="6">
        <v>325454</v>
      </c>
      <c r="C7" s="6">
        <v>390007</v>
      </c>
      <c r="D7" s="23">
        <v>186692</v>
      </c>
      <c r="E7" s="24">
        <v>429643</v>
      </c>
      <c r="F7" s="6">
        <v>429643</v>
      </c>
      <c r="G7" s="25">
        <v>429643</v>
      </c>
      <c r="H7" s="26">
        <v>0</v>
      </c>
      <c r="I7" s="24">
        <v>455421</v>
      </c>
      <c r="J7" s="6">
        <v>480014</v>
      </c>
      <c r="K7" s="25">
        <v>506415</v>
      </c>
    </row>
    <row r="8" spans="1:11" ht="13.5">
      <c r="A8" s="22" t="s">
        <v>20</v>
      </c>
      <c r="B8" s="6">
        <v>20680644</v>
      </c>
      <c r="C8" s="6">
        <v>18238941</v>
      </c>
      <c r="D8" s="23">
        <v>18076646</v>
      </c>
      <c r="E8" s="24">
        <v>18104261</v>
      </c>
      <c r="F8" s="6">
        <v>18858900</v>
      </c>
      <c r="G8" s="25">
        <v>18858900</v>
      </c>
      <c r="H8" s="26">
        <v>0</v>
      </c>
      <c r="I8" s="24">
        <v>19071000</v>
      </c>
      <c r="J8" s="6">
        <v>19372000</v>
      </c>
      <c r="K8" s="25">
        <v>21289000</v>
      </c>
    </row>
    <row r="9" spans="1:11" ht="13.5">
      <c r="A9" s="22" t="s">
        <v>21</v>
      </c>
      <c r="B9" s="6">
        <v>7004943</v>
      </c>
      <c r="C9" s="6">
        <v>5258966</v>
      </c>
      <c r="D9" s="23">
        <v>8406131</v>
      </c>
      <c r="E9" s="24">
        <v>6632655</v>
      </c>
      <c r="F9" s="6">
        <v>6632745</v>
      </c>
      <c r="G9" s="25">
        <v>6632745</v>
      </c>
      <c r="H9" s="26">
        <v>0</v>
      </c>
      <c r="I9" s="24">
        <v>7011629</v>
      </c>
      <c r="J9" s="6">
        <v>7390261</v>
      </c>
      <c r="K9" s="25">
        <v>7796722</v>
      </c>
    </row>
    <row r="10" spans="1:11" ht="25.5">
      <c r="A10" s="27" t="s">
        <v>104</v>
      </c>
      <c r="B10" s="28">
        <f>SUM(B5:B9)</f>
        <v>56535612</v>
      </c>
      <c r="C10" s="29">
        <f aca="true" t="shared" si="0" ref="C10:K10">SUM(C5:C9)</f>
        <v>55332256</v>
      </c>
      <c r="D10" s="30">
        <f t="shared" si="0"/>
        <v>58846521</v>
      </c>
      <c r="E10" s="28">
        <f t="shared" si="0"/>
        <v>66197268</v>
      </c>
      <c r="F10" s="29">
        <f t="shared" si="0"/>
        <v>66951997</v>
      </c>
      <c r="G10" s="31">
        <f t="shared" si="0"/>
        <v>66951997</v>
      </c>
      <c r="H10" s="32">
        <f t="shared" si="0"/>
        <v>0</v>
      </c>
      <c r="I10" s="28">
        <f t="shared" si="0"/>
        <v>69925183</v>
      </c>
      <c r="J10" s="29">
        <f t="shared" si="0"/>
        <v>72972310</v>
      </c>
      <c r="K10" s="31">
        <f t="shared" si="0"/>
        <v>77837326</v>
      </c>
    </row>
    <row r="11" spans="1:11" ht="13.5">
      <c r="A11" s="22" t="s">
        <v>22</v>
      </c>
      <c r="B11" s="6">
        <v>18833825</v>
      </c>
      <c r="C11" s="6">
        <v>21028626</v>
      </c>
      <c r="D11" s="23">
        <v>24919348</v>
      </c>
      <c r="E11" s="24">
        <v>25017983</v>
      </c>
      <c r="F11" s="6">
        <v>26032821</v>
      </c>
      <c r="G11" s="25">
        <v>26032821</v>
      </c>
      <c r="H11" s="26">
        <v>0</v>
      </c>
      <c r="I11" s="24">
        <v>26568805</v>
      </c>
      <c r="J11" s="6">
        <v>28220224</v>
      </c>
      <c r="K11" s="25">
        <v>30045369</v>
      </c>
    </row>
    <row r="12" spans="1:11" ht="13.5">
      <c r="A12" s="22" t="s">
        <v>23</v>
      </c>
      <c r="B12" s="6">
        <v>1980471</v>
      </c>
      <c r="C12" s="6">
        <v>2219566</v>
      </c>
      <c r="D12" s="23">
        <v>2119241</v>
      </c>
      <c r="E12" s="24">
        <v>2058041</v>
      </c>
      <c r="F12" s="6">
        <v>2264907</v>
      </c>
      <c r="G12" s="25">
        <v>2264907</v>
      </c>
      <c r="H12" s="26">
        <v>0</v>
      </c>
      <c r="I12" s="24">
        <v>2407597</v>
      </c>
      <c r="J12" s="6">
        <v>2561683</v>
      </c>
      <c r="K12" s="25">
        <v>2728193</v>
      </c>
    </row>
    <row r="13" spans="1:11" ht="13.5">
      <c r="A13" s="22" t="s">
        <v>105</v>
      </c>
      <c r="B13" s="6">
        <v>4795697</v>
      </c>
      <c r="C13" s="6">
        <v>5701267</v>
      </c>
      <c r="D13" s="23">
        <v>7581735</v>
      </c>
      <c r="E13" s="24">
        <v>5053528</v>
      </c>
      <c r="F13" s="6">
        <v>7053530</v>
      </c>
      <c r="G13" s="25">
        <v>7053530</v>
      </c>
      <c r="H13" s="26">
        <v>0</v>
      </c>
      <c r="I13" s="24">
        <v>5985013</v>
      </c>
      <c r="J13" s="6">
        <v>5985003</v>
      </c>
      <c r="K13" s="25">
        <v>5985003</v>
      </c>
    </row>
    <row r="14" spans="1:11" ht="13.5">
      <c r="A14" s="22" t="s">
        <v>24</v>
      </c>
      <c r="B14" s="6">
        <v>1148921</v>
      </c>
      <c r="C14" s="6">
        <v>1164156</v>
      </c>
      <c r="D14" s="23">
        <v>1658317</v>
      </c>
      <c r="E14" s="24">
        <v>1387126</v>
      </c>
      <c r="F14" s="6">
        <v>1387126</v>
      </c>
      <c r="G14" s="25">
        <v>1387126</v>
      </c>
      <c r="H14" s="26">
        <v>0</v>
      </c>
      <c r="I14" s="24">
        <v>1117860</v>
      </c>
      <c r="J14" s="6">
        <v>1099707</v>
      </c>
      <c r="K14" s="25">
        <v>1183343</v>
      </c>
    </row>
    <row r="15" spans="1:11" ht="13.5">
      <c r="A15" s="22" t="s">
        <v>25</v>
      </c>
      <c r="B15" s="6">
        <v>10421122</v>
      </c>
      <c r="C15" s="6">
        <v>12021117</v>
      </c>
      <c r="D15" s="23">
        <v>12921312</v>
      </c>
      <c r="E15" s="24">
        <v>13581201</v>
      </c>
      <c r="F15" s="6">
        <v>13676202</v>
      </c>
      <c r="G15" s="25">
        <v>13676202</v>
      </c>
      <c r="H15" s="26">
        <v>0</v>
      </c>
      <c r="I15" s="24">
        <v>14972539</v>
      </c>
      <c r="J15" s="6">
        <v>16040604</v>
      </c>
      <c r="K15" s="25">
        <v>17186876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20052748</v>
      </c>
      <c r="C17" s="6">
        <v>21139855</v>
      </c>
      <c r="D17" s="23">
        <v>25127461</v>
      </c>
      <c r="E17" s="24">
        <v>18291411</v>
      </c>
      <c r="F17" s="6">
        <v>23826112</v>
      </c>
      <c r="G17" s="25">
        <v>23826112</v>
      </c>
      <c r="H17" s="26">
        <v>0</v>
      </c>
      <c r="I17" s="24">
        <v>19572247</v>
      </c>
      <c r="J17" s="6">
        <v>20629173</v>
      </c>
      <c r="K17" s="25">
        <v>21763802</v>
      </c>
    </row>
    <row r="18" spans="1:11" ht="13.5">
      <c r="A18" s="34" t="s">
        <v>28</v>
      </c>
      <c r="B18" s="35">
        <f>SUM(B11:B17)</f>
        <v>57232784</v>
      </c>
      <c r="C18" s="36">
        <f aca="true" t="shared" si="1" ref="C18:K18">SUM(C11:C17)</f>
        <v>63274587</v>
      </c>
      <c r="D18" s="37">
        <f t="shared" si="1"/>
        <v>74327414</v>
      </c>
      <c r="E18" s="35">
        <f t="shared" si="1"/>
        <v>65389290</v>
      </c>
      <c r="F18" s="36">
        <f t="shared" si="1"/>
        <v>74240698</v>
      </c>
      <c r="G18" s="38">
        <f t="shared" si="1"/>
        <v>74240698</v>
      </c>
      <c r="H18" s="39">
        <f t="shared" si="1"/>
        <v>0</v>
      </c>
      <c r="I18" s="35">
        <f t="shared" si="1"/>
        <v>70624061</v>
      </c>
      <c r="J18" s="36">
        <f t="shared" si="1"/>
        <v>74536394</v>
      </c>
      <c r="K18" s="38">
        <f t="shared" si="1"/>
        <v>78892586</v>
      </c>
    </row>
    <row r="19" spans="1:11" ht="13.5">
      <c r="A19" s="34" t="s">
        <v>29</v>
      </c>
      <c r="B19" s="40">
        <f>+B10-B18</f>
        <v>-697172</v>
      </c>
      <c r="C19" s="41">
        <f aca="true" t="shared" si="2" ref="C19:K19">+C10-C18</f>
        <v>-7942331</v>
      </c>
      <c r="D19" s="42">
        <f t="shared" si="2"/>
        <v>-15480893</v>
      </c>
      <c r="E19" s="40">
        <f t="shared" si="2"/>
        <v>807978</v>
      </c>
      <c r="F19" s="41">
        <f t="shared" si="2"/>
        <v>-7288701</v>
      </c>
      <c r="G19" s="43">
        <f t="shared" si="2"/>
        <v>-7288701</v>
      </c>
      <c r="H19" s="44">
        <f t="shared" si="2"/>
        <v>0</v>
      </c>
      <c r="I19" s="40">
        <f t="shared" si="2"/>
        <v>-698878</v>
      </c>
      <c r="J19" s="41">
        <f t="shared" si="2"/>
        <v>-1564084</v>
      </c>
      <c r="K19" s="43">
        <f t="shared" si="2"/>
        <v>-1055260</v>
      </c>
    </row>
    <row r="20" spans="1:11" ht="13.5">
      <c r="A20" s="22" t="s">
        <v>30</v>
      </c>
      <c r="B20" s="24">
        <v>8655456</v>
      </c>
      <c r="C20" s="6">
        <v>5361516</v>
      </c>
      <c r="D20" s="23">
        <v>8387259</v>
      </c>
      <c r="E20" s="24">
        <v>20684100</v>
      </c>
      <c r="F20" s="6">
        <v>35881100</v>
      </c>
      <c r="G20" s="25">
        <v>35881100</v>
      </c>
      <c r="H20" s="26">
        <v>0</v>
      </c>
      <c r="I20" s="24">
        <v>26587000</v>
      </c>
      <c r="J20" s="6">
        <v>35520000</v>
      </c>
      <c r="K20" s="25">
        <v>34399000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7958284</v>
      </c>
      <c r="C22" s="52">
        <f aca="true" t="shared" si="3" ref="C22:K22">SUM(C19:C21)</f>
        <v>-2580815</v>
      </c>
      <c r="D22" s="53">
        <f t="shared" si="3"/>
        <v>-7093634</v>
      </c>
      <c r="E22" s="51">
        <f t="shared" si="3"/>
        <v>21492078</v>
      </c>
      <c r="F22" s="52">
        <f t="shared" si="3"/>
        <v>28592399</v>
      </c>
      <c r="G22" s="54">
        <f t="shared" si="3"/>
        <v>28592399</v>
      </c>
      <c r="H22" s="55">
        <f t="shared" si="3"/>
        <v>0</v>
      </c>
      <c r="I22" s="51">
        <f t="shared" si="3"/>
        <v>25888122</v>
      </c>
      <c r="J22" s="52">
        <f t="shared" si="3"/>
        <v>33955916</v>
      </c>
      <c r="K22" s="54">
        <f t="shared" si="3"/>
        <v>33343740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7958284</v>
      </c>
      <c r="C24" s="41">
        <f aca="true" t="shared" si="4" ref="C24:K24">SUM(C22:C23)</f>
        <v>-2580815</v>
      </c>
      <c r="D24" s="42">
        <f t="shared" si="4"/>
        <v>-7093634</v>
      </c>
      <c r="E24" s="40">
        <f t="shared" si="4"/>
        <v>21492078</v>
      </c>
      <c r="F24" s="41">
        <f t="shared" si="4"/>
        <v>28592399</v>
      </c>
      <c r="G24" s="43">
        <f t="shared" si="4"/>
        <v>28592399</v>
      </c>
      <c r="H24" s="44">
        <f t="shared" si="4"/>
        <v>0</v>
      </c>
      <c r="I24" s="40">
        <f t="shared" si="4"/>
        <v>25888122</v>
      </c>
      <c r="J24" s="41">
        <f t="shared" si="4"/>
        <v>33955916</v>
      </c>
      <c r="K24" s="43">
        <f t="shared" si="4"/>
        <v>33343740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11355935</v>
      </c>
      <c r="C27" s="7">
        <v>22304082</v>
      </c>
      <c r="D27" s="64">
        <v>17477277</v>
      </c>
      <c r="E27" s="65">
        <v>21947600</v>
      </c>
      <c r="F27" s="7">
        <v>37144600</v>
      </c>
      <c r="G27" s="66">
        <v>37144600</v>
      </c>
      <c r="H27" s="67">
        <v>0</v>
      </c>
      <c r="I27" s="65">
        <v>26661700</v>
      </c>
      <c r="J27" s="7">
        <v>35520000</v>
      </c>
      <c r="K27" s="66">
        <v>34399000</v>
      </c>
    </row>
    <row r="28" spans="1:11" ht="13.5">
      <c r="A28" s="68" t="s">
        <v>30</v>
      </c>
      <c r="B28" s="6">
        <v>11232104</v>
      </c>
      <c r="C28" s="6">
        <v>18945278</v>
      </c>
      <c r="D28" s="23">
        <v>14925634</v>
      </c>
      <c r="E28" s="24">
        <v>20684100</v>
      </c>
      <c r="F28" s="6">
        <v>35881100</v>
      </c>
      <c r="G28" s="25">
        <v>35881100</v>
      </c>
      <c r="H28" s="26">
        <v>0</v>
      </c>
      <c r="I28" s="24">
        <v>26587000</v>
      </c>
      <c r="J28" s="6">
        <v>35520000</v>
      </c>
      <c r="K28" s="25">
        <v>34399000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3064789</v>
      </c>
      <c r="D30" s="23">
        <v>1524482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123831</v>
      </c>
      <c r="C31" s="6">
        <v>294015</v>
      </c>
      <c r="D31" s="23">
        <v>1027161</v>
      </c>
      <c r="E31" s="24">
        <v>1263500</v>
      </c>
      <c r="F31" s="6">
        <v>1263500</v>
      </c>
      <c r="G31" s="25">
        <v>1263500</v>
      </c>
      <c r="H31" s="26">
        <v>0</v>
      </c>
      <c r="I31" s="24">
        <v>74700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11355935</v>
      </c>
      <c r="C32" s="7">
        <f aca="true" t="shared" si="5" ref="C32:K32">SUM(C28:C31)</f>
        <v>22304082</v>
      </c>
      <c r="D32" s="64">
        <f t="shared" si="5"/>
        <v>17477277</v>
      </c>
      <c r="E32" s="65">
        <f t="shared" si="5"/>
        <v>21947600</v>
      </c>
      <c r="F32" s="7">
        <f t="shared" si="5"/>
        <v>37144600</v>
      </c>
      <c r="G32" s="66">
        <f t="shared" si="5"/>
        <v>37144600</v>
      </c>
      <c r="H32" s="67">
        <f t="shared" si="5"/>
        <v>0</v>
      </c>
      <c r="I32" s="65">
        <f t="shared" si="5"/>
        <v>26661700</v>
      </c>
      <c r="J32" s="7">
        <f t="shared" si="5"/>
        <v>35520000</v>
      </c>
      <c r="K32" s="66">
        <f t="shared" si="5"/>
        <v>34399000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5305265</v>
      </c>
      <c r="C35" s="6">
        <v>6000532</v>
      </c>
      <c r="D35" s="23">
        <v>4730835</v>
      </c>
      <c r="E35" s="24">
        <v>38195005</v>
      </c>
      <c r="F35" s="6">
        <v>32098602</v>
      </c>
      <c r="G35" s="25">
        <v>32098602</v>
      </c>
      <c r="H35" s="26">
        <v>8170651</v>
      </c>
      <c r="I35" s="24">
        <v>10263987</v>
      </c>
      <c r="J35" s="6">
        <v>16268388</v>
      </c>
      <c r="K35" s="25">
        <v>23174610</v>
      </c>
    </row>
    <row r="36" spans="1:11" ht="13.5">
      <c r="A36" s="22" t="s">
        <v>39</v>
      </c>
      <c r="B36" s="6">
        <v>172667334</v>
      </c>
      <c r="C36" s="6">
        <v>146499918</v>
      </c>
      <c r="D36" s="23">
        <v>147574757</v>
      </c>
      <c r="E36" s="24">
        <v>200234138</v>
      </c>
      <c r="F36" s="6">
        <v>165475944</v>
      </c>
      <c r="G36" s="25">
        <v>165475944</v>
      </c>
      <c r="H36" s="26">
        <v>-4534353</v>
      </c>
      <c r="I36" s="24">
        <v>171783593</v>
      </c>
      <c r="J36" s="6">
        <v>201304080</v>
      </c>
      <c r="K36" s="25">
        <v>229718067</v>
      </c>
    </row>
    <row r="37" spans="1:11" ht="13.5">
      <c r="A37" s="22" t="s">
        <v>40</v>
      </c>
      <c r="B37" s="6">
        <v>8834870</v>
      </c>
      <c r="C37" s="6">
        <v>12590299</v>
      </c>
      <c r="D37" s="23">
        <v>18180481</v>
      </c>
      <c r="E37" s="24">
        <v>15501638</v>
      </c>
      <c r="F37" s="6">
        <v>23927263</v>
      </c>
      <c r="G37" s="25">
        <v>23927263</v>
      </c>
      <c r="H37" s="26">
        <v>2815036</v>
      </c>
      <c r="I37" s="24">
        <v>13041503</v>
      </c>
      <c r="J37" s="6">
        <v>13558575</v>
      </c>
      <c r="K37" s="25">
        <v>14394162</v>
      </c>
    </row>
    <row r="38" spans="1:11" ht="13.5">
      <c r="A38" s="22" t="s">
        <v>41</v>
      </c>
      <c r="B38" s="6">
        <v>14336446</v>
      </c>
      <c r="C38" s="6">
        <v>20340116</v>
      </c>
      <c r="D38" s="23">
        <v>21648711</v>
      </c>
      <c r="E38" s="24">
        <v>14454490</v>
      </c>
      <c r="F38" s="6">
        <v>21472041</v>
      </c>
      <c r="G38" s="25">
        <v>21472041</v>
      </c>
      <c r="H38" s="26">
        <v>145871</v>
      </c>
      <c r="I38" s="24">
        <v>21831944</v>
      </c>
      <c r="J38" s="6">
        <v>22883854</v>
      </c>
      <c r="K38" s="25">
        <v>24024746</v>
      </c>
    </row>
    <row r="39" spans="1:11" ht="13.5">
      <c r="A39" s="22" t="s">
        <v>42</v>
      </c>
      <c r="B39" s="6">
        <v>154801283</v>
      </c>
      <c r="C39" s="6">
        <v>119570035</v>
      </c>
      <c r="D39" s="23">
        <v>112476399</v>
      </c>
      <c r="E39" s="24">
        <v>208473015</v>
      </c>
      <c r="F39" s="6">
        <v>152175242</v>
      </c>
      <c r="G39" s="25">
        <v>152175242</v>
      </c>
      <c r="H39" s="26">
        <v>675390</v>
      </c>
      <c r="I39" s="24">
        <v>147174133</v>
      </c>
      <c r="J39" s="6">
        <v>181130039</v>
      </c>
      <c r="K39" s="25">
        <v>214473769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8482679</v>
      </c>
      <c r="C42" s="6">
        <v>5499527</v>
      </c>
      <c r="D42" s="23">
        <v>7763997</v>
      </c>
      <c r="E42" s="24">
        <v>25480968</v>
      </c>
      <c r="F42" s="6">
        <v>38581570</v>
      </c>
      <c r="G42" s="25">
        <v>38581570</v>
      </c>
      <c r="H42" s="26">
        <v>11697116</v>
      </c>
      <c r="I42" s="24">
        <v>31686481</v>
      </c>
      <c r="J42" s="6">
        <v>41494078</v>
      </c>
      <c r="K42" s="25">
        <v>41274899</v>
      </c>
    </row>
    <row r="43" spans="1:11" ht="13.5">
      <c r="A43" s="22" t="s">
        <v>45</v>
      </c>
      <c r="B43" s="6">
        <v>-10314650</v>
      </c>
      <c r="C43" s="6">
        <v>-6171541</v>
      </c>
      <c r="D43" s="23">
        <v>-7878870</v>
      </c>
      <c r="E43" s="24">
        <v>-22109683</v>
      </c>
      <c r="F43" s="6">
        <v>-37306681</v>
      </c>
      <c r="G43" s="25">
        <v>-37306681</v>
      </c>
      <c r="H43" s="26">
        <v>-10198638</v>
      </c>
      <c r="I43" s="24">
        <v>-26499621</v>
      </c>
      <c r="J43" s="6">
        <v>-35520000</v>
      </c>
      <c r="K43" s="25">
        <v>-34399000</v>
      </c>
    </row>
    <row r="44" spans="1:11" ht="13.5">
      <c r="A44" s="22" t="s">
        <v>46</v>
      </c>
      <c r="B44" s="6">
        <v>-1103392</v>
      </c>
      <c r="C44" s="6">
        <v>-674425</v>
      </c>
      <c r="D44" s="23">
        <v>-1810042</v>
      </c>
      <c r="E44" s="24">
        <v>1025363</v>
      </c>
      <c r="F44" s="6">
        <v>1025363</v>
      </c>
      <c r="G44" s="25">
        <v>1025363</v>
      </c>
      <c r="H44" s="26">
        <v>-1746508</v>
      </c>
      <c r="I44" s="24">
        <v>-768231</v>
      </c>
      <c r="J44" s="6">
        <v>30000</v>
      </c>
      <c r="K44" s="25">
        <v>30000</v>
      </c>
    </row>
    <row r="45" spans="1:11" ht="13.5">
      <c r="A45" s="34" t="s">
        <v>47</v>
      </c>
      <c r="B45" s="7">
        <v>3641679</v>
      </c>
      <c r="C45" s="7">
        <v>2295242</v>
      </c>
      <c r="D45" s="64">
        <v>370327</v>
      </c>
      <c r="E45" s="65">
        <v>2341354</v>
      </c>
      <c r="F45" s="7">
        <v>244957</v>
      </c>
      <c r="G45" s="66">
        <v>244957</v>
      </c>
      <c r="H45" s="67">
        <v>289402</v>
      </c>
      <c r="I45" s="65">
        <v>4663585</v>
      </c>
      <c r="J45" s="7">
        <v>10667663</v>
      </c>
      <c r="K45" s="66">
        <v>17573562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3641681</v>
      </c>
      <c r="C48" s="6">
        <v>2295244</v>
      </c>
      <c r="D48" s="23">
        <v>612167</v>
      </c>
      <c r="E48" s="24">
        <v>2341359</v>
      </c>
      <c r="F48" s="6">
        <v>244957</v>
      </c>
      <c r="G48" s="25">
        <v>244957</v>
      </c>
      <c r="H48" s="26">
        <v>10903640</v>
      </c>
      <c r="I48" s="24">
        <v>4663581</v>
      </c>
      <c r="J48" s="6">
        <v>10667659</v>
      </c>
      <c r="K48" s="25">
        <v>17573558</v>
      </c>
    </row>
    <row r="49" spans="1:11" ht="13.5">
      <c r="A49" s="22" t="s">
        <v>50</v>
      </c>
      <c r="B49" s="6">
        <f>+B75</f>
        <v>4107055.169656613</v>
      </c>
      <c r="C49" s="6">
        <f aca="true" t="shared" si="6" ref="C49:K49">+C75</f>
        <v>5659422.107446227</v>
      </c>
      <c r="D49" s="23">
        <f t="shared" si="6"/>
        <v>10446538.025596637</v>
      </c>
      <c r="E49" s="24">
        <f t="shared" si="6"/>
        <v>-10557577.668283068</v>
      </c>
      <c r="F49" s="6">
        <f t="shared" si="6"/>
        <v>961655.9531559758</v>
      </c>
      <c r="G49" s="25">
        <f t="shared" si="6"/>
        <v>961655.9531559758</v>
      </c>
      <c r="H49" s="26">
        <f t="shared" si="6"/>
        <v>5461750</v>
      </c>
      <c r="I49" s="24">
        <f t="shared" si="6"/>
        <v>6971564.754759412</v>
      </c>
      <c r="J49" s="6">
        <f t="shared" si="6"/>
        <v>7475555.3923693495</v>
      </c>
      <c r="K49" s="25">
        <f t="shared" si="6"/>
        <v>8281142.290102902</v>
      </c>
    </row>
    <row r="50" spans="1:11" ht="13.5">
      <c r="A50" s="34" t="s">
        <v>51</v>
      </c>
      <c r="B50" s="7">
        <f>+B48-B49</f>
        <v>-465374.1696566129</v>
      </c>
      <c r="C50" s="7">
        <f aca="true" t="shared" si="7" ref="C50:K50">+C48-C49</f>
        <v>-3364178.107446227</v>
      </c>
      <c r="D50" s="64">
        <f t="shared" si="7"/>
        <v>-9834371.025596637</v>
      </c>
      <c r="E50" s="65">
        <f t="shared" si="7"/>
        <v>12898936.668283068</v>
      </c>
      <c r="F50" s="7">
        <f t="shared" si="7"/>
        <v>-716698.9531559758</v>
      </c>
      <c r="G50" s="66">
        <f t="shared" si="7"/>
        <v>-716698.9531559758</v>
      </c>
      <c r="H50" s="67">
        <f t="shared" si="7"/>
        <v>5441890</v>
      </c>
      <c r="I50" s="65">
        <f t="shared" si="7"/>
        <v>-2307983.7547594123</v>
      </c>
      <c r="J50" s="7">
        <f t="shared" si="7"/>
        <v>3192103.6076306505</v>
      </c>
      <c r="K50" s="66">
        <f t="shared" si="7"/>
        <v>9292415.709897097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175457475</v>
      </c>
      <c r="C53" s="6">
        <v>108525683</v>
      </c>
      <c r="D53" s="23">
        <v>109672270</v>
      </c>
      <c r="E53" s="24">
        <v>200072057</v>
      </c>
      <c r="F53" s="6">
        <v>165313865</v>
      </c>
      <c r="G53" s="25">
        <v>165313865</v>
      </c>
      <c r="H53" s="26">
        <v>205242569</v>
      </c>
      <c r="I53" s="24">
        <v>171783593</v>
      </c>
      <c r="J53" s="6">
        <v>201304080</v>
      </c>
      <c r="K53" s="25">
        <v>229718067</v>
      </c>
    </row>
    <row r="54" spans="1:11" ht="13.5">
      <c r="A54" s="22" t="s">
        <v>105</v>
      </c>
      <c r="B54" s="6">
        <v>4795697</v>
      </c>
      <c r="C54" s="6">
        <v>5701267</v>
      </c>
      <c r="D54" s="23">
        <v>7581735</v>
      </c>
      <c r="E54" s="24">
        <v>5053528</v>
      </c>
      <c r="F54" s="6">
        <v>7053530</v>
      </c>
      <c r="G54" s="25">
        <v>7053530</v>
      </c>
      <c r="H54" s="26">
        <v>0</v>
      </c>
      <c r="I54" s="24">
        <v>5985013</v>
      </c>
      <c r="J54" s="6">
        <v>5985003</v>
      </c>
      <c r="K54" s="25">
        <v>5985003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4800000</v>
      </c>
      <c r="F55" s="6">
        <v>4800000</v>
      </c>
      <c r="G55" s="25">
        <v>4800000</v>
      </c>
      <c r="H55" s="26">
        <v>0</v>
      </c>
      <c r="I55" s="24">
        <v>4000000</v>
      </c>
      <c r="J55" s="6">
        <v>6400000</v>
      </c>
      <c r="K55" s="25">
        <v>1920000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1729142</v>
      </c>
      <c r="F56" s="6">
        <v>2997439</v>
      </c>
      <c r="G56" s="25">
        <v>2997439</v>
      </c>
      <c r="H56" s="26">
        <v>0</v>
      </c>
      <c r="I56" s="24">
        <v>2565040</v>
      </c>
      <c r="J56" s="6">
        <v>2703555</v>
      </c>
      <c r="K56" s="25">
        <v>2852251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282021</v>
      </c>
      <c r="C59" s="6">
        <v>0</v>
      </c>
      <c r="D59" s="23">
        <v>0</v>
      </c>
      <c r="E59" s="24">
        <v>0</v>
      </c>
      <c r="F59" s="6">
        <v>1138643</v>
      </c>
      <c r="G59" s="25">
        <v>1138643</v>
      </c>
      <c r="H59" s="26">
        <v>1138643</v>
      </c>
      <c r="I59" s="24">
        <v>1210589</v>
      </c>
      <c r="J59" s="6">
        <v>1275961</v>
      </c>
      <c r="K59" s="25">
        <v>1346139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1266568</v>
      </c>
      <c r="G60" s="25">
        <v>1266568</v>
      </c>
      <c r="H60" s="26">
        <v>1266568</v>
      </c>
      <c r="I60" s="24">
        <v>1341606</v>
      </c>
      <c r="J60" s="6">
        <v>1414052</v>
      </c>
      <c r="K60" s="25">
        <v>1491824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3199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0.7189328004880675</v>
      </c>
      <c r="C70" s="5">
        <f aca="true" t="shared" si="8" ref="C70:K70">IF(ISERROR(C71/C72),0,(C71/C72))</f>
        <v>0.7737714540607621</v>
      </c>
      <c r="D70" s="5">
        <f t="shared" si="8"/>
        <v>0.8056126351646691</v>
      </c>
      <c r="E70" s="5">
        <f t="shared" si="8"/>
        <v>0.659628493700109</v>
      </c>
      <c r="F70" s="5">
        <f t="shared" si="8"/>
        <v>0.659627353065936</v>
      </c>
      <c r="G70" s="5">
        <f t="shared" si="8"/>
        <v>0.659627353065936</v>
      </c>
      <c r="H70" s="5">
        <f t="shared" si="8"/>
        <v>0</v>
      </c>
      <c r="I70" s="5">
        <f t="shared" si="8"/>
        <v>0.7918363351861698</v>
      </c>
      <c r="J70" s="5">
        <f t="shared" si="8"/>
        <v>0.78862030437481</v>
      </c>
      <c r="K70" s="5">
        <f t="shared" si="8"/>
        <v>0.7886203238144395</v>
      </c>
    </row>
    <row r="71" spans="1:11" ht="12.75" hidden="1">
      <c r="A71" s="1" t="s">
        <v>111</v>
      </c>
      <c r="B71" s="1">
        <f>+B83</f>
        <v>25543333</v>
      </c>
      <c r="C71" s="1">
        <f aca="true" t="shared" si="9" ref="C71:K71">+C83</f>
        <v>28399972</v>
      </c>
      <c r="D71" s="1">
        <f t="shared" si="9"/>
        <v>32694325</v>
      </c>
      <c r="E71" s="1">
        <f t="shared" si="9"/>
        <v>31440113</v>
      </c>
      <c r="F71" s="1">
        <f t="shared" si="9"/>
        <v>31440118</v>
      </c>
      <c r="G71" s="1">
        <f t="shared" si="9"/>
        <v>31440118</v>
      </c>
      <c r="H71" s="1">
        <f t="shared" si="9"/>
        <v>43984740</v>
      </c>
      <c r="I71" s="1">
        <f t="shared" si="9"/>
        <v>39907571</v>
      </c>
      <c r="J71" s="1">
        <f t="shared" si="9"/>
        <v>41891744</v>
      </c>
      <c r="K71" s="1">
        <f t="shared" si="9"/>
        <v>44195790</v>
      </c>
    </row>
    <row r="72" spans="1:11" ht="12.75" hidden="1">
      <c r="A72" s="1" t="s">
        <v>112</v>
      </c>
      <c r="B72" s="1">
        <f>+B77</f>
        <v>35529514</v>
      </c>
      <c r="C72" s="1">
        <f aca="true" t="shared" si="10" ref="C72:K72">+C77</f>
        <v>36703308</v>
      </c>
      <c r="D72" s="1">
        <f t="shared" si="10"/>
        <v>40583183</v>
      </c>
      <c r="E72" s="1">
        <f t="shared" si="10"/>
        <v>47663364</v>
      </c>
      <c r="F72" s="1">
        <f t="shared" si="10"/>
        <v>47663454</v>
      </c>
      <c r="G72" s="1">
        <f t="shared" si="10"/>
        <v>47663454</v>
      </c>
      <c r="H72" s="1">
        <f t="shared" si="10"/>
        <v>0</v>
      </c>
      <c r="I72" s="1">
        <f t="shared" si="10"/>
        <v>50398762</v>
      </c>
      <c r="J72" s="1">
        <f t="shared" si="10"/>
        <v>53120296</v>
      </c>
      <c r="K72" s="1">
        <f t="shared" si="10"/>
        <v>56041911</v>
      </c>
    </row>
    <row r="73" spans="1:11" ht="12.75" hidden="1">
      <c r="A73" s="1" t="s">
        <v>113</v>
      </c>
      <c r="B73" s="1">
        <f>+B74</f>
        <v>-3609112.83333333</v>
      </c>
      <c r="C73" s="1">
        <f aca="true" t="shared" si="11" ref="C73:K73">+(C78+C80+C81+C82)-(B78+B80+B81+B82)</f>
        <v>1955337</v>
      </c>
      <c r="D73" s="1">
        <f t="shared" si="11"/>
        <v>301227</v>
      </c>
      <c r="E73" s="1">
        <f t="shared" si="11"/>
        <v>32033816</v>
      </c>
      <c r="F73" s="1">
        <f>+(F78+F80+F81+F82)-(D78+D80+D81+D82)</f>
        <v>28033817</v>
      </c>
      <c r="G73" s="1">
        <f>+(G78+G80+G81+G82)-(D78+D80+D81+D82)</f>
        <v>28033817</v>
      </c>
      <c r="H73" s="1">
        <f>+(H78+H80+H81+H82)-(D78+D80+D81+D82)</f>
        <v>-6529068</v>
      </c>
      <c r="I73" s="1">
        <f>+(I78+I80+I81+I82)-(E78+E80+E81+E82)</f>
        <v>-30569175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-3609112.83333333</v>
      </c>
      <c r="C74" s="1">
        <f>+C73</f>
        <v>1955337</v>
      </c>
      <c r="D74" s="1">
        <f aca="true" t="shared" si="12" ref="D74:K74">+D73</f>
        <v>301227</v>
      </c>
      <c r="E74" s="1">
        <f t="shared" si="12"/>
        <v>32033816</v>
      </c>
      <c r="F74" s="1">
        <f t="shared" si="12"/>
        <v>28033817</v>
      </c>
      <c r="G74" s="1">
        <f t="shared" si="12"/>
        <v>28033817</v>
      </c>
      <c r="H74" s="1">
        <f t="shared" si="12"/>
        <v>-6529068</v>
      </c>
      <c r="I74" s="1">
        <f t="shared" si="12"/>
        <v>-30569175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4107055.169656613</v>
      </c>
      <c r="C75" s="1">
        <f aca="true" t="shared" si="13" ref="C75:K75">+C84-(((C80+C81+C78)*C70)-C79)</f>
        <v>5659422.107446227</v>
      </c>
      <c r="D75" s="1">
        <f t="shared" si="13"/>
        <v>10446538.025596637</v>
      </c>
      <c r="E75" s="1">
        <f t="shared" si="13"/>
        <v>-10557577.668283068</v>
      </c>
      <c r="F75" s="1">
        <f t="shared" si="13"/>
        <v>961655.9531559758</v>
      </c>
      <c r="G75" s="1">
        <f t="shared" si="13"/>
        <v>961655.9531559758</v>
      </c>
      <c r="H75" s="1">
        <f t="shared" si="13"/>
        <v>5461750</v>
      </c>
      <c r="I75" s="1">
        <f t="shared" si="13"/>
        <v>6971564.754759412</v>
      </c>
      <c r="J75" s="1">
        <f t="shared" si="13"/>
        <v>7475555.3923693495</v>
      </c>
      <c r="K75" s="1">
        <f t="shared" si="13"/>
        <v>8281142.290102902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35529514</v>
      </c>
      <c r="C77" s="3">
        <v>36703308</v>
      </c>
      <c r="D77" s="3">
        <v>40583183</v>
      </c>
      <c r="E77" s="3">
        <v>47663364</v>
      </c>
      <c r="F77" s="3">
        <v>47663454</v>
      </c>
      <c r="G77" s="3">
        <v>47663454</v>
      </c>
      <c r="H77" s="3">
        <v>0</v>
      </c>
      <c r="I77" s="3">
        <v>50398762</v>
      </c>
      <c r="J77" s="3">
        <v>53120296</v>
      </c>
      <c r="K77" s="3">
        <v>56041911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162078</v>
      </c>
      <c r="F78" s="3">
        <v>162079</v>
      </c>
      <c r="G78" s="3">
        <v>162079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5213863</v>
      </c>
      <c r="C79" s="3">
        <v>8359763</v>
      </c>
      <c r="D79" s="3">
        <v>13503784</v>
      </c>
      <c r="E79" s="3">
        <v>10967790</v>
      </c>
      <c r="F79" s="3">
        <v>19393414</v>
      </c>
      <c r="G79" s="3">
        <v>19393414</v>
      </c>
      <c r="H79" s="3">
        <v>2897638</v>
      </c>
      <c r="I79" s="3">
        <v>8136237</v>
      </c>
      <c r="J79" s="3">
        <v>8623484</v>
      </c>
      <c r="K79" s="3">
        <v>9146460</v>
      </c>
    </row>
    <row r="80" spans="1:11" ht="12.75" hidden="1">
      <c r="A80" s="2" t="s">
        <v>67</v>
      </c>
      <c r="B80" s="3">
        <v>1494460</v>
      </c>
      <c r="C80" s="3">
        <v>3093891</v>
      </c>
      <c r="D80" s="3">
        <v>2894157</v>
      </c>
      <c r="E80" s="3">
        <v>35667817</v>
      </c>
      <c r="F80" s="3">
        <v>20341843</v>
      </c>
      <c r="G80" s="3">
        <v>20341843</v>
      </c>
      <c r="H80" s="3">
        <v>-2721919</v>
      </c>
      <c r="I80" s="3">
        <v>4149613</v>
      </c>
      <c r="J80" s="3">
        <v>4149613</v>
      </c>
      <c r="K80" s="3">
        <v>4149613</v>
      </c>
    </row>
    <row r="81" spans="1:11" ht="12.75" hidden="1">
      <c r="A81" s="2" t="s">
        <v>68</v>
      </c>
      <c r="B81" s="3">
        <v>45055</v>
      </c>
      <c r="C81" s="3">
        <v>395952</v>
      </c>
      <c r="D81" s="3">
        <v>900776</v>
      </c>
      <c r="E81" s="3">
        <v>0</v>
      </c>
      <c r="F81" s="3">
        <v>11325974</v>
      </c>
      <c r="G81" s="3">
        <v>11325974</v>
      </c>
      <c r="H81" s="3">
        <v>-11070</v>
      </c>
      <c r="I81" s="3">
        <v>1111107</v>
      </c>
      <c r="J81" s="3">
        <v>1111107</v>
      </c>
      <c r="K81" s="3">
        <v>1111107</v>
      </c>
    </row>
    <row r="82" spans="1:11" ht="12.75" hidden="1">
      <c r="A82" s="2" t="s">
        <v>69</v>
      </c>
      <c r="B82" s="3">
        <v>0</v>
      </c>
      <c r="C82" s="3">
        <v>5009</v>
      </c>
      <c r="D82" s="3">
        <v>1146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25543333</v>
      </c>
      <c r="C83" s="3">
        <v>28399972</v>
      </c>
      <c r="D83" s="3">
        <v>32694325</v>
      </c>
      <c r="E83" s="3">
        <v>31440113</v>
      </c>
      <c r="F83" s="3">
        <v>31440118</v>
      </c>
      <c r="G83" s="3">
        <v>31440118</v>
      </c>
      <c r="H83" s="3">
        <v>43984740</v>
      </c>
      <c r="I83" s="3">
        <v>39907571</v>
      </c>
      <c r="J83" s="3">
        <v>41891744</v>
      </c>
      <c r="K83" s="3">
        <v>44195790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2109052</v>
      </c>
      <c r="F84" s="3">
        <v>2564112</v>
      </c>
      <c r="G84" s="3">
        <v>2564112</v>
      </c>
      <c r="H84" s="3">
        <v>2564112</v>
      </c>
      <c r="I84" s="3">
        <v>3000957</v>
      </c>
      <c r="J84" s="3">
        <v>3000782</v>
      </c>
      <c r="K84" s="3">
        <v>3283393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35813662</v>
      </c>
      <c r="C5" s="6">
        <v>34187763</v>
      </c>
      <c r="D5" s="23">
        <v>42273194</v>
      </c>
      <c r="E5" s="24">
        <v>44116516</v>
      </c>
      <c r="F5" s="6">
        <v>45264003</v>
      </c>
      <c r="G5" s="25">
        <v>45264003</v>
      </c>
      <c r="H5" s="26">
        <v>45165614</v>
      </c>
      <c r="I5" s="24">
        <v>49087458</v>
      </c>
      <c r="J5" s="6">
        <v>51738181</v>
      </c>
      <c r="K5" s="25">
        <v>54583781</v>
      </c>
    </row>
    <row r="6" spans="1:11" ht="13.5">
      <c r="A6" s="22" t="s">
        <v>18</v>
      </c>
      <c r="B6" s="6">
        <v>96775138</v>
      </c>
      <c r="C6" s="6">
        <v>113539693</v>
      </c>
      <c r="D6" s="23">
        <v>117289694</v>
      </c>
      <c r="E6" s="24">
        <v>130189033</v>
      </c>
      <c r="F6" s="6">
        <v>129291745</v>
      </c>
      <c r="G6" s="25">
        <v>129291745</v>
      </c>
      <c r="H6" s="26">
        <v>123371175</v>
      </c>
      <c r="I6" s="24">
        <v>140309625</v>
      </c>
      <c r="J6" s="6">
        <v>144621805</v>
      </c>
      <c r="K6" s="25">
        <v>153826942</v>
      </c>
    </row>
    <row r="7" spans="1:11" ht="13.5">
      <c r="A7" s="22" t="s">
        <v>19</v>
      </c>
      <c r="B7" s="6">
        <v>1531974</v>
      </c>
      <c r="C7" s="6">
        <v>1784635</v>
      </c>
      <c r="D7" s="23">
        <v>1107091</v>
      </c>
      <c r="E7" s="24">
        <v>1361235</v>
      </c>
      <c r="F7" s="6">
        <v>2073853</v>
      </c>
      <c r="G7" s="25">
        <v>2073853</v>
      </c>
      <c r="H7" s="26">
        <v>1327937</v>
      </c>
      <c r="I7" s="24">
        <v>2183767</v>
      </c>
      <c r="J7" s="6">
        <v>2301690</v>
      </c>
      <c r="K7" s="25">
        <v>2428283</v>
      </c>
    </row>
    <row r="8" spans="1:11" ht="13.5">
      <c r="A8" s="22" t="s">
        <v>20</v>
      </c>
      <c r="B8" s="6">
        <v>40111673</v>
      </c>
      <c r="C8" s="6">
        <v>49558510</v>
      </c>
      <c r="D8" s="23">
        <v>43140167</v>
      </c>
      <c r="E8" s="24">
        <v>44440507</v>
      </c>
      <c r="F8" s="6">
        <v>43635507</v>
      </c>
      <c r="G8" s="25">
        <v>43635507</v>
      </c>
      <c r="H8" s="26">
        <v>44765962</v>
      </c>
      <c r="I8" s="24">
        <v>47927000</v>
      </c>
      <c r="J8" s="6">
        <v>51262000</v>
      </c>
      <c r="K8" s="25">
        <v>55579000</v>
      </c>
    </row>
    <row r="9" spans="1:11" ht="13.5">
      <c r="A9" s="22" t="s">
        <v>21</v>
      </c>
      <c r="B9" s="6">
        <v>11700751</v>
      </c>
      <c r="C9" s="6">
        <v>14493939</v>
      </c>
      <c r="D9" s="23">
        <v>14531187</v>
      </c>
      <c r="E9" s="24">
        <v>12339943</v>
      </c>
      <c r="F9" s="6">
        <v>18565154</v>
      </c>
      <c r="G9" s="25">
        <v>18565154</v>
      </c>
      <c r="H9" s="26">
        <v>15858450</v>
      </c>
      <c r="I9" s="24">
        <v>19128743</v>
      </c>
      <c r="J9" s="6">
        <v>12783695</v>
      </c>
      <c r="K9" s="25">
        <v>13486798</v>
      </c>
    </row>
    <row r="10" spans="1:11" ht="25.5">
      <c r="A10" s="27" t="s">
        <v>104</v>
      </c>
      <c r="B10" s="28">
        <f>SUM(B5:B9)</f>
        <v>185933198</v>
      </c>
      <c r="C10" s="29">
        <f aca="true" t="shared" si="0" ref="C10:K10">SUM(C5:C9)</f>
        <v>213564540</v>
      </c>
      <c r="D10" s="30">
        <f t="shared" si="0"/>
        <v>218341333</v>
      </c>
      <c r="E10" s="28">
        <f t="shared" si="0"/>
        <v>232447234</v>
      </c>
      <c r="F10" s="29">
        <f t="shared" si="0"/>
        <v>238830262</v>
      </c>
      <c r="G10" s="31">
        <f t="shared" si="0"/>
        <v>238830262</v>
      </c>
      <c r="H10" s="32">
        <f t="shared" si="0"/>
        <v>230489138</v>
      </c>
      <c r="I10" s="28">
        <f t="shared" si="0"/>
        <v>258636593</v>
      </c>
      <c r="J10" s="29">
        <f t="shared" si="0"/>
        <v>262707371</v>
      </c>
      <c r="K10" s="31">
        <f t="shared" si="0"/>
        <v>279904804</v>
      </c>
    </row>
    <row r="11" spans="1:11" ht="13.5">
      <c r="A11" s="22" t="s">
        <v>22</v>
      </c>
      <c r="B11" s="6">
        <v>65797740</v>
      </c>
      <c r="C11" s="6">
        <v>77438812</v>
      </c>
      <c r="D11" s="23">
        <v>81670073</v>
      </c>
      <c r="E11" s="24">
        <v>82830098</v>
      </c>
      <c r="F11" s="6">
        <v>82830095</v>
      </c>
      <c r="G11" s="25">
        <v>82830095</v>
      </c>
      <c r="H11" s="26">
        <v>79993865</v>
      </c>
      <c r="I11" s="24">
        <v>87600199</v>
      </c>
      <c r="J11" s="6">
        <v>93644615</v>
      </c>
      <c r="K11" s="25">
        <v>101042541</v>
      </c>
    </row>
    <row r="12" spans="1:11" ht="13.5">
      <c r="A12" s="22" t="s">
        <v>23</v>
      </c>
      <c r="B12" s="6">
        <v>4738763</v>
      </c>
      <c r="C12" s="6">
        <v>5057830</v>
      </c>
      <c r="D12" s="23">
        <v>5164653</v>
      </c>
      <c r="E12" s="24">
        <v>5367519</v>
      </c>
      <c r="F12" s="6">
        <v>5367521</v>
      </c>
      <c r="G12" s="25">
        <v>5367521</v>
      </c>
      <c r="H12" s="26">
        <v>5791509</v>
      </c>
      <c r="I12" s="24">
        <v>5791509</v>
      </c>
      <c r="J12" s="6">
        <v>6191123</v>
      </c>
      <c r="K12" s="25">
        <v>6680222</v>
      </c>
    </row>
    <row r="13" spans="1:11" ht="13.5">
      <c r="A13" s="22" t="s">
        <v>105</v>
      </c>
      <c r="B13" s="6">
        <v>38167156</v>
      </c>
      <c r="C13" s="6">
        <v>42777035</v>
      </c>
      <c r="D13" s="23">
        <v>41149795</v>
      </c>
      <c r="E13" s="24">
        <v>43517405</v>
      </c>
      <c r="F13" s="6">
        <v>43517406</v>
      </c>
      <c r="G13" s="25">
        <v>43517406</v>
      </c>
      <c r="H13" s="26">
        <v>35788517</v>
      </c>
      <c r="I13" s="24">
        <v>40787397</v>
      </c>
      <c r="J13" s="6">
        <v>40787397</v>
      </c>
      <c r="K13" s="25">
        <v>40787397</v>
      </c>
    </row>
    <row r="14" spans="1:11" ht="13.5">
      <c r="A14" s="22" t="s">
        <v>24</v>
      </c>
      <c r="B14" s="6">
        <v>7085062</v>
      </c>
      <c r="C14" s="6">
        <v>2946140</v>
      </c>
      <c r="D14" s="23">
        <v>3518535</v>
      </c>
      <c r="E14" s="24">
        <v>750000</v>
      </c>
      <c r="F14" s="6">
        <v>750000</v>
      </c>
      <c r="G14" s="25">
        <v>750000</v>
      </c>
      <c r="H14" s="26">
        <v>12118051</v>
      </c>
      <c r="I14" s="24">
        <v>7200000</v>
      </c>
      <c r="J14" s="6">
        <v>7588800</v>
      </c>
      <c r="K14" s="25">
        <v>8006184</v>
      </c>
    </row>
    <row r="15" spans="1:11" ht="13.5">
      <c r="A15" s="22" t="s">
        <v>25</v>
      </c>
      <c r="B15" s="6">
        <v>89297523</v>
      </c>
      <c r="C15" s="6">
        <v>84145507</v>
      </c>
      <c r="D15" s="23">
        <v>91638427</v>
      </c>
      <c r="E15" s="24">
        <v>106800772</v>
      </c>
      <c r="F15" s="6">
        <v>106876390</v>
      </c>
      <c r="G15" s="25">
        <v>106876390</v>
      </c>
      <c r="H15" s="26">
        <v>97978266</v>
      </c>
      <c r="I15" s="24">
        <v>113931392</v>
      </c>
      <c r="J15" s="6">
        <v>122240931</v>
      </c>
      <c r="K15" s="25">
        <v>132021135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50776526</v>
      </c>
      <c r="C17" s="6">
        <v>46082605</v>
      </c>
      <c r="D17" s="23">
        <v>79728496</v>
      </c>
      <c r="E17" s="24">
        <v>51479842</v>
      </c>
      <c r="F17" s="6">
        <v>55703770</v>
      </c>
      <c r="G17" s="25">
        <v>55703770</v>
      </c>
      <c r="H17" s="26">
        <v>74146252</v>
      </c>
      <c r="I17" s="24">
        <v>69649172</v>
      </c>
      <c r="J17" s="6">
        <v>61571689</v>
      </c>
      <c r="K17" s="25">
        <v>56991032</v>
      </c>
    </row>
    <row r="18" spans="1:11" ht="13.5">
      <c r="A18" s="34" t="s">
        <v>28</v>
      </c>
      <c r="B18" s="35">
        <f>SUM(B11:B17)</f>
        <v>255862770</v>
      </c>
      <c r="C18" s="36">
        <f aca="true" t="shared" si="1" ref="C18:K18">SUM(C11:C17)</f>
        <v>258447929</v>
      </c>
      <c r="D18" s="37">
        <f t="shared" si="1"/>
        <v>302869979</v>
      </c>
      <c r="E18" s="35">
        <f t="shared" si="1"/>
        <v>290745636</v>
      </c>
      <c r="F18" s="36">
        <f t="shared" si="1"/>
        <v>295045182</v>
      </c>
      <c r="G18" s="38">
        <f t="shared" si="1"/>
        <v>295045182</v>
      </c>
      <c r="H18" s="39">
        <f t="shared" si="1"/>
        <v>305816460</v>
      </c>
      <c r="I18" s="35">
        <f t="shared" si="1"/>
        <v>324959669</v>
      </c>
      <c r="J18" s="36">
        <f t="shared" si="1"/>
        <v>332024555</v>
      </c>
      <c r="K18" s="38">
        <f t="shared" si="1"/>
        <v>345528511</v>
      </c>
    </row>
    <row r="19" spans="1:11" ht="13.5">
      <c r="A19" s="34" t="s">
        <v>29</v>
      </c>
      <c r="B19" s="40">
        <f>+B10-B18</f>
        <v>-69929572</v>
      </c>
      <c r="C19" s="41">
        <f aca="true" t="shared" si="2" ref="C19:K19">+C10-C18</f>
        <v>-44883389</v>
      </c>
      <c r="D19" s="42">
        <f t="shared" si="2"/>
        <v>-84528646</v>
      </c>
      <c r="E19" s="40">
        <f t="shared" si="2"/>
        <v>-58298402</v>
      </c>
      <c r="F19" s="41">
        <f t="shared" si="2"/>
        <v>-56214920</v>
      </c>
      <c r="G19" s="43">
        <f t="shared" si="2"/>
        <v>-56214920</v>
      </c>
      <c r="H19" s="44">
        <f t="shared" si="2"/>
        <v>-75327322</v>
      </c>
      <c r="I19" s="40">
        <f t="shared" si="2"/>
        <v>-66323076</v>
      </c>
      <c r="J19" s="41">
        <f t="shared" si="2"/>
        <v>-69317184</v>
      </c>
      <c r="K19" s="43">
        <f t="shared" si="2"/>
        <v>-65623707</v>
      </c>
    </row>
    <row r="20" spans="1:11" ht="13.5">
      <c r="A20" s="22" t="s">
        <v>30</v>
      </c>
      <c r="B20" s="24">
        <v>8788251</v>
      </c>
      <c r="C20" s="6">
        <v>15339401</v>
      </c>
      <c r="D20" s="23">
        <v>13327000</v>
      </c>
      <c r="E20" s="24">
        <v>24774000</v>
      </c>
      <c r="F20" s="6">
        <v>37421000</v>
      </c>
      <c r="G20" s="25">
        <v>37421000</v>
      </c>
      <c r="H20" s="26">
        <v>24821101</v>
      </c>
      <c r="I20" s="24">
        <v>23384000</v>
      </c>
      <c r="J20" s="6">
        <v>17793000</v>
      </c>
      <c r="K20" s="25">
        <v>17092000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-61141321</v>
      </c>
      <c r="C22" s="52">
        <f aca="true" t="shared" si="3" ref="C22:K22">SUM(C19:C21)</f>
        <v>-29543988</v>
      </c>
      <c r="D22" s="53">
        <f t="shared" si="3"/>
        <v>-71201646</v>
      </c>
      <c r="E22" s="51">
        <f t="shared" si="3"/>
        <v>-33524402</v>
      </c>
      <c r="F22" s="52">
        <f t="shared" si="3"/>
        <v>-18793920</v>
      </c>
      <c r="G22" s="54">
        <f t="shared" si="3"/>
        <v>-18793920</v>
      </c>
      <c r="H22" s="55">
        <f t="shared" si="3"/>
        <v>-50506221</v>
      </c>
      <c r="I22" s="51">
        <f t="shared" si="3"/>
        <v>-42939076</v>
      </c>
      <c r="J22" s="52">
        <f t="shared" si="3"/>
        <v>-51524184</v>
      </c>
      <c r="K22" s="54">
        <f t="shared" si="3"/>
        <v>-48531707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-61141321</v>
      </c>
      <c r="C24" s="41">
        <f aca="true" t="shared" si="4" ref="C24:K24">SUM(C22:C23)</f>
        <v>-29543988</v>
      </c>
      <c r="D24" s="42">
        <f t="shared" si="4"/>
        <v>-71201646</v>
      </c>
      <c r="E24" s="40">
        <f t="shared" si="4"/>
        <v>-33524402</v>
      </c>
      <c r="F24" s="41">
        <f t="shared" si="4"/>
        <v>-18793920</v>
      </c>
      <c r="G24" s="43">
        <f t="shared" si="4"/>
        <v>-18793920</v>
      </c>
      <c r="H24" s="44">
        <f t="shared" si="4"/>
        <v>-50506221</v>
      </c>
      <c r="I24" s="40">
        <f t="shared" si="4"/>
        <v>-42939076</v>
      </c>
      <c r="J24" s="41">
        <f t="shared" si="4"/>
        <v>-51524184</v>
      </c>
      <c r="K24" s="43">
        <f t="shared" si="4"/>
        <v>-48531707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14873751</v>
      </c>
      <c r="C27" s="7">
        <v>24055132</v>
      </c>
      <c r="D27" s="64">
        <v>17475716</v>
      </c>
      <c r="E27" s="65">
        <v>24774000</v>
      </c>
      <c r="F27" s="7">
        <v>44421000</v>
      </c>
      <c r="G27" s="66">
        <v>44421000</v>
      </c>
      <c r="H27" s="67">
        <v>22651339</v>
      </c>
      <c r="I27" s="65">
        <v>23384000</v>
      </c>
      <c r="J27" s="7">
        <v>17793000</v>
      </c>
      <c r="K27" s="66">
        <v>17092000</v>
      </c>
    </row>
    <row r="28" spans="1:11" ht="13.5">
      <c r="A28" s="68" t="s">
        <v>30</v>
      </c>
      <c r="B28" s="6">
        <v>14873751</v>
      </c>
      <c r="C28" s="6">
        <v>21350004</v>
      </c>
      <c r="D28" s="23">
        <v>14544176</v>
      </c>
      <c r="E28" s="24">
        <v>24774000</v>
      </c>
      <c r="F28" s="6">
        <v>37421000</v>
      </c>
      <c r="G28" s="25">
        <v>37421000</v>
      </c>
      <c r="H28" s="26">
        <v>22462262</v>
      </c>
      <c r="I28" s="24">
        <v>23384000</v>
      </c>
      <c r="J28" s="6">
        <v>17793000</v>
      </c>
      <c r="K28" s="25">
        <v>17092000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2705128</v>
      </c>
      <c r="D31" s="23">
        <v>2931540</v>
      </c>
      <c r="E31" s="24">
        <v>0</v>
      </c>
      <c r="F31" s="6">
        <v>7000000</v>
      </c>
      <c r="G31" s="25">
        <v>7000000</v>
      </c>
      <c r="H31" s="26">
        <v>189077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14873751</v>
      </c>
      <c r="C32" s="7">
        <f aca="true" t="shared" si="5" ref="C32:K32">SUM(C28:C31)</f>
        <v>24055132</v>
      </c>
      <c r="D32" s="64">
        <f t="shared" si="5"/>
        <v>17475716</v>
      </c>
      <c r="E32" s="65">
        <f t="shared" si="5"/>
        <v>24774000</v>
      </c>
      <c r="F32" s="7">
        <f t="shared" si="5"/>
        <v>44421000</v>
      </c>
      <c r="G32" s="66">
        <f t="shared" si="5"/>
        <v>44421000</v>
      </c>
      <c r="H32" s="67">
        <f t="shared" si="5"/>
        <v>22651339</v>
      </c>
      <c r="I32" s="65">
        <f t="shared" si="5"/>
        <v>23384000</v>
      </c>
      <c r="J32" s="7">
        <f t="shared" si="5"/>
        <v>17793000</v>
      </c>
      <c r="K32" s="66">
        <f t="shared" si="5"/>
        <v>17092000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55818257</v>
      </c>
      <c r="C35" s="6">
        <v>89808903</v>
      </c>
      <c r="D35" s="23">
        <v>79690581</v>
      </c>
      <c r="E35" s="24">
        <v>23716964</v>
      </c>
      <c r="F35" s="6">
        <v>23424949</v>
      </c>
      <c r="G35" s="25">
        <v>23424949</v>
      </c>
      <c r="H35" s="26">
        <v>85544080</v>
      </c>
      <c r="I35" s="24">
        <v>49776860</v>
      </c>
      <c r="J35" s="6">
        <v>34311326</v>
      </c>
      <c r="K35" s="25">
        <v>33908903</v>
      </c>
    </row>
    <row r="36" spans="1:11" ht="13.5">
      <c r="A36" s="22" t="s">
        <v>39</v>
      </c>
      <c r="B36" s="6">
        <v>628201371</v>
      </c>
      <c r="C36" s="6">
        <v>814314033</v>
      </c>
      <c r="D36" s="23">
        <v>780875711</v>
      </c>
      <c r="E36" s="24">
        <v>567674753</v>
      </c>
      <c r="F36" s="6">
        <v>587321755</v>
      </c>
      <c r="G36" s="25">
        <v>587321755</v>
      </c>
      <c r="H36" s="26">
        <v>767663871</v>
      </c>
      <c r="I36" s="24">
        <v>752460120</v>
      </c>
      <c r="J36" s="6">
        <v>729465723</v>
      </c>
      <c r="K36" s="25">
        <v>705770326</v>
      </c>
    </row>
    <row r="37" spans="1:11" ht="13.5">
      <c r="A37" s="22" t="s">
        <v>40</v>
      </c>
      <c r="B37" s="6">
        <v>194819036</v>
      </c>
      <c r="C37" s="6">
        <v>189505728</v>
      </c>
      <c r="D37" s="23">
        <v>222029695</v>
      </c>
      <c r="E37" s="24">
        <v>122380582</v>
      </c>
      <c r="F37" s="6">
        <v>126714974</v>
      </c>
      <c r="G37" s="25">
        <v>126714974</v>
      </c>
      <c r="H37" s="26">
        <v>260618839</v>
      </c>
      <c r="I37" s="24">
        <v>122402092</v>
      </c>
      <c r="J37" s="6">
        <v>123382370</v>
      </c>
      <c r="K37" s="25">
        <v>135821955</v>
      </c>
    </row>
    <row r="38" spans="1:11" ht="13.5">
      <c r="A38" s="22" t="s">
        <v>41</v>
      </c>
      <c r="B38" s="6">
        <v>40905784</v>
      </c>
      <c r="C38" s="6">
        <v>43357386</v>
      </c>
      <c r="D38" s="23">
        <v>38478421</v>
      </c>
      <c r="E38" s="24">
        <v>111585948</v>
      </c>
      <c r="F38" s="6">
        <v>111585947</v>
      </c>
      <c r="G38" s="25">
        <v>111585947</v>
      </c>
      <c r="H38" s="26">
        <v>43304219</v>
      </c>
      <c r="I38" s="24">
        <v>170514762</v>
      </c>
      <c r="J38" s="6">
        <v>182598740</v>
      </c>
      <c r="K38" s="25">
        <v>194593037</v>
      </c>
    </row>
    <row r="39" spans="1:11" ht="13.5">
      <c r="A39" s="22" t="s">
        <v>42</v>
      </c>
      <c r="B39" s="6">
        <v>448294808</v>
      </c>
      <c r="C39" s="6">
        <v>671259822</v>
      </c>
      <c r="D39" s="23">
        <v>600058176</v>
      </c>
      <c r="E39" s="24">
        <v>357425187</v>
      </c>
      <c r="F39" s="6">
        <v>372445783</v>
      </c>
      <c r="G39" s="25">
        <v>372445783</v>
      </c>
      <c r="H39" s="26">
        <v>549284893</v>
      </c>
      <c r="I39" s="24">
        <v>509320126</v>
      </c>
      <c r="J39" s="6">
        <v>457795939</v>
      </c>
      <c r="K39" s="25">
        <v>409264237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71905718</v>
      </c>
      <c r="C42" s="6">
        <v>10248453</v>
      </c>
      <c r="D42" s="23">
        <v>11276089</v>
      </c>
      <c r="E42" s="24">
        <v>23884322</v>
      </c>
      <c r="F42" s="6">
        <v>32248728</v>
      </c>
      <c r="G42" s="25">
        <v>32248728</v>
      </c>
      <c r="H42" s="26">
        <v>25152542</v>
      </c>
      <c r="I42" s="24">
        <v>23869693</v>
      </c>
      <c r="J42" s="6">
        <v>2212532</v>
      </c>
      <c r="K42" s="25">
        <v>16565602</v>
      </c>
    </row>
    <row r="43" spans="1:11" ht="13.5">
      <c r="A43" s="22" t="s">
        <v>45</v>
      </c>
      <c r="B43" s="6">
        <v>-63698487</v>
      </c>
      <c r="C43" s="6">
        <v>-21126802</v>
      </c>
      <c r="D43" s="23">
        <v>-18533909</v>
      </c>
      <c r="E43" s="24">
        <v>-24774000</v>
      </c>
      <c r="F43" s="6">
        <v>-37421000</v>
      </c>
      <c r="G43" s="25">
        <v>-37421000</v>
      </c>
      <c r="H43" s="26">
        <v>-22651349</v>
      </c>
      <c r="I43" s="24">
        <v>-17422554</v>
      </c>
      <c r="J43" s="6">
        <v>-17793000</v>
      </c>
      <c r="K43" s="25">
        <v>-17092000</v>
      </c>
    </row>
    <row r="44" spans="1:11" ht="13.5">
      <c r="A44" s="22" t="s">
        <v>46</v>
      </c>
      <c r="B44" s="6">
        <v>2589325</v>
      </c>
      <c r="C44" s="6">
        <v>-146668</v>
      </c>
      <c r="D44" s="23">
        <v>-439760</v>
      </c>
      <c r="E44" s="24">
        <v>158397</v>
      </c>
      <c r="F44" s="6">
        <v>158402</v>
      </c>
      <c r="G44" s="25">
        <v>158402</v>
      </c>
      <c r="H44" s="26">
        <v>-119830</v>
      </c>
      <c r="I44" s="24">
        <v>-239338</v>
      </c>
      <c r="J44" s="6">
        <v>60000</v>
      </c>
      <c r="K44" s="25">
        <v>65000</v>
      </c>
    </row>
    <row r="45" spans="1:11" ht="13.5">
      <c r="A45" s="34" t="s">
        <v>47</v>
      </c>
      <c r="B45" s="7">
        <v>30020459</v>
      </c>
      <c r="C45" s="7">
        <v>18992442</v>
      </c>
      <c r="D45" s="64">
        <v>11294862</v>
      </c>
      <c r="E45" s="65">
        <v>4000006</v>
      </c>
      <c r="F45" s="7">
        <v>6229933</v>
      </c>
      <c r="G45" s="66">
        <v>6229933</v>
      </c>
      <c r="H45" s="67">
        <v>13701958</v>
      </c>
      <c r="I45" s="65">
        <v>16915787</v>
      </c>
      <c r="J45" s="7">
        <v>1395319</v>
      </c>
      <c r="K45" s="66">
        <v>933921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30020459</v>
      </c>
      <c r="C48" s="6">
        <v>18992442</v>
      </c>
      <c r="D48" s="23">
        <v>11294862</v>
      </c>
      <c r="E48" s="24">
        <v>4000000</v>
      </c>
      <c r="F48" s="6">
        <v>3707985</v>
      </c>
      <c r="G48" s="25">
        <v>3707985</v>
      </c>
      <c r="H48" s="26">
        <v>16059267</v>
      </c>
      <c r="I48" s="24">
        <v>16915794</v>
      </c>
      <c r="J48" s="6">
        <v>1395326</v>
      </c>
      <c r="K48" s="25">
        <v>933929</v>
      </c>
    </row>
    <row r="49" spans="1:11" ht="13.5">
      <c r="A49" s="22" t="s">
        <v>50</v>
      </c>
      <c r="B49" s="6">
        <f>+B75</f>
        <v>164142115.21355855</v>
      </c>
      <c r="C49" s="6">
        <f aca="true" t="shared" si="6" ref="C49:K49">+C75</f>
        <v>160298015.43292266</v>
      </c>
      <c r="D49" s="23">
        <f t="shared" si="6"/>
        <v>189646502.00354055</v>
      </c>
      <c r="E49" s="24">
        <f t="shared" si="6"/>
        <v>94674288.95358007</v>
      </c>
      <c r="F49" s="6">
        <f t="shared" si="6"/>
        <v>99026452.9529167</v>
      </c>
      <c r="G49" s="25">
        <f t="shared" si="6"/>
        <v>99026452.9529167</v>
      </c>
      <c r="H49" s="26">
        <f t="shared" si="6"/>
        <v>215298726.84225145</v>
      </c>
      <c r="I49" s="24">
        <f t="shared" si="6"/>
        <v>81827027.21826726</v>
      </c>
      <c r="J49" s="6">
        <f t="shared" si="6"/>
        <v>82772217.14029004</v>
      </c>
      <c r="K49" s="25">
        <f t="shared" si="6"/>
        <v>92688006.29696772</v>
      </c>
    </row>
    <row r="50" spans="1:11" ht="13.5">
      <c r="A50" s="34" t="s">
        <v>51</v>
      </c>
      <c r="B50" s="7">
        <f>+B48-B49</f>
        <v>-134121656.21355855</v>
      </c>
      <c r="C50" s="7">
        <f aca="true" t="shared" si="7" ref="C50:K50">+C48-C49</f>
        <v>-141305573.43292266</v>
      </c>
      <c r="D50" s="64">
        <f t="shared" si="7"/>
        <v>-178351640.00354055</v>
      </c>
      <c r="E50" s="65">
        <f t="shared" si="7"/>
        <v>-90674288.95358007</v>
      </c>
      <c r="F50" s="7">
        <f t="shared" si="7"/>
        <v>-95318467.9529167</v>
      </c>
      <c r="G50" s="66">
        <f t="shared" si="7"/>
        <v>-95318467.9529167</v>
      </c>
      <c r="H50" s="67">
        <f t="shared" si="7"/>
        <v>-199239459.84225145</v>
      </c>
      <c r="I50" s="65">
        <f t="shared" si="7"/>
        <v>-64911233.21826726</v>
      </c>
      <c r="J50" s="7">
        <f t="shared" si="7"/>
        <v>-81376891.14029004</v>
      </c>
      <c r="K50" s="66">
        <f t="shared" si="7"/>
        <v>-91754077.29696772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628201371</v>
      </c>
      <c r="C53" s="6">
        <v>814314034</v>
      </c>
      <c r="D53" s="23">
        <v>780875803</v>
      </c>
      <c r="E53" s="24">
        <v>567674754</v>
      </c>
      <c r="F53" s="6">
        <v>587321755</v>
      </c>
      <c r="G53" s="25">
        <v>587321755</v>
      </c>
      <c r="H53" s="26">
        <v>767663872</v>
      </c>
      <c r="I53" s="24">
        <v>752460120</v>
      </c>
      <c r="J53" s="6">
        <v>729465723</v>
      </c>
      <c r="K53" s="25">
        <v>705770326</v>
      </c>
    </row>
    <row r="54" spans="1:11" ht="13.5">
      <c r="A54" s="22" t="s">
        <v>105</v>
      </c>
      <c r="B54" s="6">
        <v>38167156</v>
      </c>
      <c r="C54" s="6">
        <v>42777035</v>
      </c>
      <c r="D54" s="23">
        <v>41149795</v>
      </c>
      <c r="E54" s="24">
        <v>43517405</v>
      </c>
      <c r="F54" s="6">
        <v>43517406</v>
      </c>
      <c r="G54" s="25">
        <v>43517406</v>
      </c>
      <c r="H54" s="26">
        <v>35788517</v>
      </c>
      <c r="I54" s="24">
        <v>40787397</v>
      </c>
      <c r="J54" s="6">
        <v>40787397</v>
      </c>
      <c r="K54" s="25">
        <v>40787397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23274000</v>
      </c>
      <c r="F55" s="6">
        <v>23274000</v>
      </c>
      <c r="G55" s="25">
        <v>23274000</v>
      </c>
      <c r="H55" s="26">
        <v>0</v>
      </c>
      <c r="I55" s="24">
        <v>0</v>
      </c>
      <c r="J55" s="6">
        <v>3200000</v>
      </c>
      <c r="K55" s="25">
        <v>1920000</v>
      </c>
    </row>
    <row r="56" spans="1:11" ht="13.5">
      <c r="A56" s="22" t="s">
        <v>55</v>
      </c>
      <c r="B56" s="6">
        <v>9925901</v>
      </c>
      <c r="C56" s="6">
        <v>10064082</v>
      </c>
      <c r="D56" s="23">
        <v>13291463</v>
      </c>
      <c r="E56" s="24">
        <v>13865050</v>
      </c>
      <c r="F56" s="6">
        <v>15794887</v>
      </c>
      <c r="G56" s="25">
        <v>15794887</v>
      </c>
      <c r="H56" s="26">
        <v>7651339</v>
      </c>
      <c r="I56" s="24">
        <v>16632017</v>
      </c>
      <c r="J56" s="6">
        <v>16476145</v>
      </c>
      <c r="K56" s="25">
        <v>17382333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15036227</v>
      </c>
      <c r="F59" s="6">
        <v>15036227</v>
      </c>
      <c r="G59" s="25">
        <v>15036227</v>
      </c>
      <c r="H59" s="26">
        <v>15036227</v>
      </c>
      <c r="I59" s="24">
        <v>16086498</v>
      </c>
      <c r="J59" s="6">
        <v>16955168</v>
      </c>
      <c r="K59" s="25">
        <v>17887703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305679</v>
      </c>
      <c r="F60" s="6">
        <v>611358</v>
      </c>
      <c r="G60" s="25">
        <v>611358</v>
      </c>
      <c r="H60" s="26">
        <v>611358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25</v>
      </c>
      <c r="C63" s="92">
        <v>25</v>
      </c>
      <c r="D63" s="93">
        <v>18</v>
      </c>
      <c r="E63" s="91">
        <v>5</v>
      </c>
      <c r="F63" s="92">
        <v>5</v>
      </c>
      <c r="G63" s="93">
        <v>5</v>
      </c>
      <c r="H63" s="94">
        <v>5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11283</v>
      </c>
      <c r="C65" s="92">
        <v>11283</v>
      </c>
      <c r="D65" s="93">
        <v>11262</v>
      </c>
      <c r="E65" s="91">
        <v>12106</v>
      </c>
      <c r="F65" s="92">
        <v>12106</v>
      </c>
      <c r="G65" s="93">
        <v>12106</v>
      </c>
      <c r="H65" s="94">
        <v>12106</v>
      </c>
      <c r="I65" s="91">
        <v>12747</v>
      </c>
      <c r="J65" s="92">
        <v>13436</v>
      </c>
      <c r="K65" s="93">
        <v>2083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1.007671324723992</v>
      </c>
      <c r="C70" s="5">
        <f aca="true" t="shared" si="8" ref="C70:K70">IF(ISERROR(C71/C72),0,(C71/C72))</f>
        <v>0.9206622360956299</v>
      </c>
      <c r="D70" s="5">
        <f t="shared" si="8"/>
        <v>0.8647933940313592</v>
      </c>
      <c r="E70" s="5">
        <f t="shared" si="8"/>
        <v>0.9375486014952882</v>
      </c>
      <c r="F70" s="5">
        <f t="shared" si="8"/>
        <v>0.936597072799486</v>
      </c>
      <c r="G70" s="5">
        <f t="shared" si="8"/>
        <v>0.936597072799486</v>
      </c>
      <c r="H70" s="5">
        <f t="shared" si="8"/>
        <v>0.8562920000336885</v>
      </c>
      <c r="I70" s="5">
        <f t="shared" si="8"/>
        <v>0.8968800554624696</v>
      </c>
      <c r="J70" s="5">
        <f t="shared" si="8"/>
        <v>0.9061891045132747</v>
      </c>
      <c r="K70" s="5">
        <f t="shared" si="8"/>
        <v>0.9436573696557881</v>
      </c>
    </row>
    <row r="71" spans="1:11" ht="12.75" hidden="1">
      <c r="A71" s="1" t="s">
        <v>111</v>
      </c>
      <c r="B71" s="1">
        <f>+B83</f>
        <v>145396443</v>
      </c>
      <c r="C71" s="1">
        <f aca="true" t="shared" si="9" ref="C71:K71">+C83</f>
        <v>149237915</v>
      </c>
      <c r="D71" s="1">
        <f t="shared" si="9"/>
        <v>150555406</v>
      </c>
      <c r="E71" s="1">
        <f t="shared" si="9"/>
        <v>174989220</v>
      </c>
      <c r="F71" s="1">
        <f t="shared" si="9"/>
        <v>174320292</v>
      </c>
      <c r="G71" s="1">
        <f t="shared" si="9"/>
        <v>174320292</v>
      </c>
      <c r="H71" s="1">
        <f t="shared" si="9"/>
        <v>157896168</v>
      </c>
      <c r="I71" s="1">
        <f t="shared" si="9"/>
        <v>180744494</v>
      </c>
      <c r="J71" s="1">
        <f t="shared" si="9"/>
        <v>189523725</v>
      </c>
      <c r="K71" s="1">
        <f t="shared" si="9"/>
        <v>209395231</v>
      </c>
    </row>
    <row r="72" spans="1:11" ht="12.75" hidden="1">
      <c r="A72" s="1" t="s">
        <v>112</v>
      </c>
      <c r="B72" s="1">
        <f>+B77</f>
        <v>144289551</v>
      </c>
      <c r="C72" s="1">
        <f aca="true" t="shared" si="10" ref="C72:K72">+C77</f>
        <v>162098443</v>
      </c>
      <c r="D72" s="1">
        <f t="shared" si="10"/>
        <v>174094075</v>
      </c>
      <c r="E72" s="1">
        <f t="shared" si="10"/>
        <v>186645492</v>
      </c>
      <c r="F72" s="1">
        <f t="shared" si="10"/>
        <v>186120902</v>
      </c>
      <c r="G72" s="1">
        <f t="shared" si="10"/>
        <v>186120902</v>
      </c>
      <c r="H72" s="1">
        <f t="shared" si="10"/>
        <v>184395239</v>
      </c>
      <c r="I72" s="1">
        <f t="shared" si="10"/>
        <v>201525826</v>
      </c>
      <c r="J72" s="1">
        <f t="shared" si="10"/>
        <v>209143681</v>
      </c>
      <c r="K72" s="1">
        <f t="shared" si="10"/>
        <v>221897521</v>
      </c>
    </row>
    <row r="73" spans="1:11" ht="12.75" hidden="1">
      <c r="A73" s="1" t="s">
        <v>113</v>
      </c>
      <c r="B73" s="1">
        <f>+B74</f>
        <v>810957.833333333</v>
      </c>
      <c r="C73" s="1">
        <f aca="true" t="shared" si="11" ref="C73:K73">+(C78+C80+C81+C82)-(B78+B80+B81+B82)</f>
        <v>1019196</v>
      </c>
      <c r="D73" s="1">
        <f t="shared" si="11"/>
        <v>-2469446</v>
      </c>
      <c r="E73" s="1">
        <f t="shared" si="11"/>
        <v>-4708659</v>
      </c>
      <c r="F73" s="1">
        <f>+(F78+F80+F81+F82)-(D78+D80+D81+D82)</f>
        <v>-4708659</v>
      </c>
      <c r="G73" s="1">
        <f>+(G78+G80+G81+G82)-(D78+D80+D81+D82)</f>
        <v>-4708659</v>
      </c>
      <c r="H73" s="1">
        <f>+(H78+H80+H81+H82)-(D78+D80+D81+D82)</f>
        <v>1207487</v>
      </c>
      <c r="I73" s="1">
        <f>+(I78+I80+I81+I82)-(E78+E80+E81+E82)</f>
        <v>13165381</v>
      </c>
      <c r="J73" s="1">
        <f t="shared" si="11"/>
        <v>-1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810957.833333333</v>
      </c>
      <c r="C74" s="1">
        <f>+C73</f>
        <v>1019196</v>
      </c>
      <c r="D74" s="1">
        <f aca="true" t="shared" si="12" ref="D74:K74">+D73</f>
        <v>-2469446</v>
      </c>
      <c r="E74" s="1">
        <f t="shared" si="12"/>
        <v>-4708659</v>
      </c>
      <c r="F74" s="1">
        <f t="shared" si="12"/>
        <v>-4708659</v>
      </c>
      <c r="G74" s="1">
        <f t="shared" si="12"/>
        <v>-4708659</v>
      </c>
      <c r="H74" s="1">
        <f t="shared" si="12"/>
        <v>1207487</v>
      </c>
      <c r="I74" s="1">
        <f t="shared" si="12"/>
        <v>13165381</v>
      </c>
      <c r="J74" s="1">
        <f t="shared" si="12"/>
        <v>-1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164142115.21355855</v>
      </c>
      <c r="C75" s="1">
        <f aca="true" t="shared" si="13" ref="C75:K75">+C84-(((C80+C81+C78)*C70)-C79)</f>
        <v>160298015.43292266</v>
      </c>
      <c r="D75" s="1">
        <f t="shared" si="13"/>
        <v>189646502.00354055</v>
      </c>
      <c r="E75" s="1">
        <f t="shared" si="13"/>
        <v>94674288.95358007</v>
      </c>
      <c r="F75" s="1">
        <f t="shared" si="13"/>
        <v>99026452.9529167</v>
      </c>
      <c r="G75" s="1">
        <f t="shared" si="13"/>
        <v>99026452.9529167</v>
      </c>
      <c r="H75" s="1">
        <f t="shared" si="13"/>
        <v>215298726.84225145</v>
      </c>
      <c r="I75" s="1">
        <f t="shared" si="13"/>
        <v>81827027.21826726</v>
      </c>
      <c r="J75" s="1">
        <f t="shared" si="13"/>
        <v>82772217.14029004</v>
      </c>
      <c r="K75" s="1">
        <f t="shared" si="13"/>
        <v>92688006.29696772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144289551</v>
      </c>
      <c r="C77" s="3">
        <v>162098443</v>
      </c>
      <c r="D77" s="3">
        <v>174094075</v>
      </c>
      <c r="E77" s="3">
        <v>186645492</v>
      </c>
      <c r="F77" s="3">
        <v>186120902</v>
      </c>
      <c r="G77" s="3">
        <v>186120902</v>
      </c>
      <c r="H77" s="3">
        <v>184395239</v>
      </c>
      <c r="I77" s="3">
        <v>201525826</v>
      </c>
      <c r="J77" s="3">
        <v>209143681</v>
      </c>
      <c r="K77" s="3">
        <v>221897521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189169923</v>
      </c>
      <c r="C79" s="3">
        <v>184103090</v>
      </c>
      <c r="D79" s="3">
        <v>209871445</v>
      </c>
      <c r="E79" s="3">
        <v>112186163</v>
      </c>
      <c r="F79" s="3">
        <v>116520554</v>
      </c>
      <c r="G79" s="3">
        <v>116520554</v>
      </c>
      <c r="H79" s="3">
        <v>236358809</v>
      </c>
      <c r="I79" s="3">
        <v>110387047</v>
      </c>
      <c r="J79" s="3">
        <v>111628671</v>
      </c>
      <c r="K79" s="3">
        <v>122737590</v>
      </c>
    </row>
    <row r="80" spans="1:11" ht="12.75" hidden="1">
      <c r="A80" s="2" t="s">
        <v>67</v>
      </c>
      <c r="B80" s="3">
        <v>10838438</v>
      </c>
      <c r="C80" s="3">
        <v>8166142</v>
      </c>
      <c r="D80" s="3">
        <v>7386368</v>
      </c>
      <c r="E80" s="3">
        <v>16963979</v>
      </c>
      <c r="F80" s="3">
        <v>16963979</v>
      </c>
      <c r="G80" s="3">
        <v>16963979</v>
      </c>
      <c r="H80" s="3">
        <v>11465576</v>
      </c>
      <c r="I80" s="3">
        <v>19262418</v>
      </c>
      <c r="J80" s="3">
        <v>19262418</v>
      </c>
      <c r="K80" s="3">
        <v>19262418</v>
      </c>
    </row>
    <row r="81" spans="1:11" ht="12.75" hidden="1">
      <c r="A81" s="2" t="s">
        <v>68</v>
      </c>
      <c r="B81" s="3">
        <v>13998835</v>
      </c>
      <c r="C81" s="3">
        <v>17690327</v>
      </c>
      <c r="D81" s="3">
        <v>16000655</v>
      </c>
      <c r="E81" s="3">
        <v>1714385</v>
      </c>
      <c r="F81" s="3">
        <v>1714385</v>
      </c>
      <c r="G81" s="3">
        <v>1714385</v>
      </c>
      <c r="H81" s="3">
        <v>13128934</v>
      </c>
      <c r="I81" s="3">
        <v>12581327</v>
      </c>
      <c r="J81" s="3">
        <v>12581326</v>
      </c>
      <c r="K81" s="3">
        <v>12581326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145396443</v>
      </c>
      <c r="C83" s="3">
        <v>149237915</v>
      </c>
      <c r="D83" s="3">
        <v>150555406</v>
      </c>
      <c r="E83" s="3">
        <v>174989220</v>
      </c>
      <c r="F83" s="3">
        <v>174320292</v>
      </c>
      <c r="G83" s="3">
        <v>174320292</v>
      </c>
      <c r="H83" s="3">
        <v>157896168</v>
      </c>
      <c r="I83" s="3">
        <v>180744494</v>
      </c>
      <c r="J83" s="3">
        <v>189523725</v>
      </c>
      <c r="K83" s="3">
        <v>209395231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6293251</v>
      </c>
      <c r="C5" s="6">
        <v>5747423</v>
      </c>
      <c r="D5" s="23">
        <v>5811564</v>
      </c>
      <c r="E5" s="24">
        <v>8237000</v>
      </c>
      <c r="F5" s="6">
        <v>7907000</v>
      </c>
      <c r="G5" s="25">
        <v>7907000</v>
      </c>
      <c r="H5" s="26">
        <v>0</v>
      </c>
      <c r="I5" s="24">
        <v>8382000</v>
      </c>
      <c r="J5" s="6">
        <v>8885000</v>
      </c>
      <c r="K5" s="25">
        <v>9418000</v>
      </c>
    </row>
    <row r="6" spans="1:11" ht="13.5">
      <c r="A6" s="22" t="s">
        <v>18</v>
      </c>
      <c r="B6" s="6">
        <v>9839999</v>
      </c>
      <c r="C6" s="6">
        <v>8938199</v>
      </c>
      <c r="D6" s="23">
        <v>13149152</v>
      </c>
      <c r="E6" s="24">
        <v>14385000</v>
      </c>
      <c r="F6" s="6">
        <v>15644250</v>
      </c>
      <c r="G6" s="25">
        <v>15644250</v>
      </c>
      <c r="H6" s="26">
        <v>0</v>
      </c>
      <c r="I6" s="24">
        <v>17539000</v>
      </c>
      <c r="J6" s="6">
        <v>14703000</v>
      </c>
      <c r="K6" s="25">
        <v>15655000</v>
      </c>
    </row>
    <row r="7" spans="1:11" ht="13.5">
      <c r="A7" s="22" t="s">
        <v>19</v>
      </c>
      <c r="B7" s="6">
        <v>140637</v>
      </c>
      <c r="C7" s="6">
        <v>141101</v>
      </c>
      <c r="D7" s="23">
        <v>885060</v>
      </c>
      <c r="E7" s="24">
        <v>799000</v>
      </c>
      <c r="F7" s="6">
        <v>799250</v>
      </c>
      <c r="G7" s="25">
        <v>799250</v>
      </c>
      <c r="H7" s="26">
        <v>0</v>
      </c>
      <c r="I7" s="24">
        <v>11067</v>
      </c>
      <c r="J7" s="6">
        <v>11664</v>
      </c>
      <c r="K7" s="25">
        <v>12306</v>
      </c>
    </row>
    <row r="8" spans="1:11" ht="13.5">
      <c r="A8" s="22" t="s">
        <v>20</v>
      </c>
      <c r="B8" s="6">
        <v>16861178</v>
      </c>
      <c r="C8" s="6">
        <v>19686661</v>
      </c>
      <c r="D8" s="23">
        <v>114127944</v>
      </c>
      <c r="E8" s="24">
        <v>23498000</v>
      </c>
      <c r="F8" s="6">
        <v>22498000</v>
      </c>
      <c r="G8" s="25">
        <v>22498000</v>
      </c>
      <c r="H8" s="26">
        <v>0</v>
      </c>
      <c r="I8" s="24">
        <v>23183000</v>
      </c>
      <c r="J8" s="6">
        <v>25385000</v>
      </c>
      <c r="K8" s="25">
        <v>27418000</v>
      </c>
    </row>
    <row r="9" spans="1:11" ht="13.5">
      <c r="A9" s="22" t="s">
        <v>21</v>
      </c>
      <c r="B9" s="6">
        <v>4187388</v>
      </c>
      <c r="C9" s="6">
        <v>5302133</v>
      </c>
      <c r="D9" s="23">
        <v>8440242</v>
      </c>
      <c r="E9" s="24">
        <v>5301250</v>
      </c>
      <c r="F9" s="6">
        <v>5458500</v>
      </c>
      <c r="G9" s="25">
        <v>5458500</v>
      </c>
      <c r="H9" s="26">
        <v>0</v>
      </c>
      <c r="I9" s="24">
        <v>5246773</v>
      </c>
      <c r="J9" s="6">
        <v>5566235</v>
      </c>
      <c r="K9" s="25">
        <v>5881524</v>
      </c>
    </row>
    <row r="10" spans="1:11" ht="25.5">
      <c r="A10" s="27" t="s">
        <v>104</v>
      </c>
      <c r="B10" s="28">
        <f>SUM(B5:B9)</f>
        <v>37322453</v>
      </c>
      <c r="C10" s="29">
        <f aca="true" t="shared" si="0" ref="C10:K10">SUM(C5:C9)</f>
        <v>39815517</v>
      </c>
      <c r="D10" s="30">
        <f t="shared" si="0"/>
        <v>142413962</v>
      </c>
      <c r="E10" s="28">
        <f t="shared" si="0"/>
        <v>52220250</v>
      </c>
      <c r="F10" s="29">
        <f t="shared" si="0"/>
        <v>52307000</v>
      </c>
      <c r="G10" s="31">
        <f t="shared" si="0"/>
        <v>52307000</v>
      </c>
      <c r="H10" s="32">
        <f t="shared" si="0"/>
        <v>0</v>
      </c>
      <c r="I10" s="28">
        <f t="shared" si="0"/>
        <v>54361840</v>
      </c>
      <c r="J10" s="29">
        <f t="shared" si="0"/>
        <v>54550899</v>
      </c>
      <c r="K10" s="31">
        <f t="shared" si="0"/>
        <v>58384830</v>
      </c>
    </row>
    <row r="11" spans="1:11" ht="13.5">
      <c r="A11" s="22" t="s">
        <v>22</v>
      </c>
      <c r="B11" s="6">
        <v>16043976</v>
      </c>
      <c r="C11" s="6">
        <v>17425900</v>
      </c>
      <c r="D11" s="23">
        <v>20678162</v>
      </c>
      <c r="E11" s="24">
        <v>25014000</v>
      </c>
      <c r="F11" s="6">
        <v>25764800</v>
      </c>
      <c r="G11" s="25">
        <v>25764800</v>
      </c>
      <c r="H11" s="26">
        <v>0</v>
      </c>
      <c r="I11" s="24">
        <v>22517214</v>
      </c>
      <c r="J11" s="6">
        <v>25342508</v>
      </c>
      <c r="K11" s="25">
        <v>26947668</v>
      </c>
    </row>
    <row r="12" spans="1:11" ht="13.5">
      <c r="A12" s="22" t="s">
        <v>23</v>
      </c>
      <c r="B12" s="6">
        <v>2292447</v>
      </c>
      <c r="C12" s="6">
        <v>2126003</v>
      </c>
      <c r="D12" s="23">
        <v>2154343</v>
      </c>
      <c r="E12" s="24">
        <v>2387000</v>
      </c>
      <c r="F12" s="6">
        <v>2905000</v>
      </c>
      <c r="G12" s="25">
        <v>2905000</v>
      </c>
      <c r="H12" s="26">
        <v>0</v>
      </c>
      <c r="I12" s="24">
        <v>2597157</v>
      </c>
      <c r="J12" s="6">
        <v>2749883</v>
      </c>
      <c r="K12" s="25">
        <v>2908194</v>
      </c>
    </row>
    <row r="13" spans="1:11" ht="13.5">
      <c r="A13" s="22" t="s">
        <v>105</v>
      </c>
      <c r="B13" s="6">
        <v>9647947</v>
      </c>
      <c r="C13" s="6">
        <v>11320721</v>
      </c>
      <c r="D13" s="23">
        <v>14806846</v>
      </c>
      <c r="E13" s="24">
        <v>8923000</v>
      </c>
      <c r="F13" s="6">
        <v>8923000</v>
      </c>
      <c r="G13" s="25">
        <v>8923000</v>
      </c>
      <c r="H13" s="26">
        <v>0</v>
      </c>
      <c r="I13" s="24">
        <v>8923000</v>
      </c>
      <c r="J13" s="6">
        <v>8923000</v>
      </c>
      <c r="K13" s="25">
        <v>8923000</v>
      </c>
    </row>
    <row r="14" spans="1:11" ht="13.5">
      <c r="A14" s="22" t="s">
        <v>24</v>
      </c>
      <c r="B14" s="6">
        <v>1692000</v>
      </c>
      <c r="C14" s="6">
        <v>3586147</v>
      </c>
      <c r="D14" s="23">
        <v>3331689</v>
      </c>
      <c r="E14" s="24">
        <v>172000</v>
      </c>
      <c r="F14" s="6">
        <v>199000</v>
      </c>
      <c r="G14" s="25">
        <v>199000</v>
      </c>
      <c r="H14" s="26">
        <v>0</v>
      </c>
      <c r="I14" s="24">
        <v>211736</v>
      </c>
      <c r="J14" s="6">
        <v>224440</v>
      </c>
      <c r="K14" s="25">
        <v>238804</v>
      </c>
    </row>
    <row r="15" spans="1:11" ht="13.5">
      <c r="A15" s="22" t="s">
        <v>25</v>
      </c>
      <c r="B15" s="6">
        <v>5462267</v>
      </c>
      <c r="C15" s="6">
        <v>9977428</v>
      </c>
      <c r="D15" s="23">
        <v>12283691</v>
      </c>
      <c r="E15" s="24">
        <v>14034000</v>
      </c>
      <c r="F15" s="6">
        <v>12323000</v>
      </c>
      <c r="G15" s="25">
        <v>12323000</v>
      </c>
      <c r="H15" s="26">
        <v>0</v>
      </c>
      <c r="I15" s="24">
        <v>12845732</v>
      </c>
      <c r="J15" s="6">
        <v>13616776</v>
      </c>
      <c r="K15" s="25">
        <v>14479909</v>
      </c>
    </row>
    <row r="16" spans="1:11" ht="13.5">
      <c r="A16" s="33" t="s">
        <v>26</v>
      </c>
      <c r="B16" s="6">
        <v>1623401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16926779</v>
      </c>
      <c r="C17" s="6">
        <v>11826109</v>
      </c>
      <c r="D17" s="23">
        <v>19642434</v>
      </c>
      <c r="E17" s="24">
        <v>12731250</v>
      </c>
      <c r="F17" s="6">
        <v>13454450</v>
      </c>
      <c r="G17" s="25">
        <v>13454450</v>
      </c>
      <c r="H17" s="26">
        <v>0</v>
      </c>
      <c r="I17" s="24">
        <v>15192520</v>
      </c>
      <c r="J17" s="6">
        <v>15844991</v>
      </c>
      <c r="K17" s="25">
        <v>16535071</v>
      </c>
    </row>
    <row r="18" spans="1:11" ht="13.5">
      <c r="A18" s="34" t="s">
        <v>28</v>
      </c>
      <c r="B18" s="35">
        <f>SUM(B11:B17)</f>
        <v>53688817</v>
      </c>
      <c r="C18" s="36">
        <f aca="true" t="shared" si="1" ref="C18:K18">SUM(C11:C17)</f>
        <v>56262308</v>
      </c>
      <c r="D18" s="37">
        <f t="shared" si="1"/>
        <v>72897165</v>
      </c>
      <c r="E18" s="35">
        <f t="shared" si="1"/>
        <v>63261250</v>
      </c>
      <c r="F18" s="36">
        <f t="shared" si="1"/>
        <v>63569250</v>
      </c>
      <c r="G18" s="38">
        <f t="shared" si="1"/>
        <v>63569250</v>
      </c>
      <c r="H18" s="39">
        <f t="shared" si="1"/>
        <v>0</v>
      </c>
      <c r="I18" s="35">
        <f t="shared" si="1"/>
        <v>62287359</v>
      </c>
      <c r="J18" s="36">
        <f t="shared" si="1"/>
        <v>66701598</v>
      </c>
      <c r="K18" s="38">
        <f t="shared" si="1"/>
        <v>70032646</v>
      </c>
    </row>
    <row r="19" spans="1:11" ht="13.5">
      <c r="A19" s="34" t="s">
        <v>29</v>
      </c>
      <c r="B19" s="40">
        <f>+B10-B18</f>
        <v>-16366364</v>
      </c>
      <c r="C19" s="41">
        <f aca="true" t="shared" si="2" ref="C19:K19">+C10-C18</f>
        <v>-16446791</v>
      </c>
      <c r="D19" s="42">
        <f t="shared" si="2"/>
        <v>69516797</v>
      </c>
      <c r="E19" s="40">
        <f t="shared" si="2"/>
        <v>-11041000</v>
      </c>
      <c r="F19" s="41">
        <f t="shared" si="2"/>
        <v>-11262250</v>
      </c>
      <c r="G19" s="43">
        <f t="shared" si="2"/>
        <v>-11262250</v>
      </c>
      <c r="H19" s="44">
        <f t="shared" si="2"/>
        <v>0</v>
      </c>
      <c r="I19" s="40">
        <f t="shared" si="2"/>
        <v>-7925519</v>
      </c>
      <c r="J19" s="41">
        <f t="shared" si="2"/>
        <v>-12150699</v>
      </c>
      <c r="K19" s="43">
        <f t="shared" si="2"/>
        <v>-11647816</v>
      </c>
    </row>
    <row r="20" spans="1:11" ht="13.5">
      <c r="A20" s="22" t="s">
        <v>30</v>
      </c>
      <c r="B20" s="24">
        <v>8634981</v>
      </c>
      <c r="C20" s="6">
        <v>9168623</v>
      </c>
      <c r="D20" s="23">
        <v>8964858</v>
      </c>
      <c r="E20" s="24">
        <v>11601000</v>
      </c>
      <c r="F20" s="6">
        <v>25672000</v>
      </c>
      <c r="G20" s="25">
        <v>25672000</v>
      </c>
      <c r="H20" s="26">
        <v>0</v>
      </c>
      <c r="I20" s="24">
        <v>20145118</v>
      </c>
      <c r="J20" s="6">
        <v>8165804</v>
      </c>
      <c r="K20" s="25">
        <v>10276574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-7731383</v>
      </c>
      <c r="C22" s="52">
        <f aca="true" t="shared" si="3" ref="C22:K22">SUM(C19:C21)</f>
        <v>-7278168</v>
      </c>
      <c r="D22" s="53">
        <f t="shared" si="3"/>
        <v>78481655</v>
      </c>
      <c r="E22" s="51">
        <f t="shared" si="3"/>
        <v>560000</v>
      </c>
      <c r="F22" s="52">
        <f t="shared" si="3"/>
        <v>14409750</v>
      </c>
      <c r="G22" s="54">
        <f t="shared" si="3"/>
        <v>14409750</v>
      </c>
      <c r="H22" s="55">
        <f t="shared" si="3"/>
        <v>0</v>
      </c>
      <c r="I22" s="51">
        <f t="shared" si="3"/>
        <v>12219599</v>
      </c>
      <c r="J22" s="52">
        <f t="shared" si="3"/>
        <v>-3984895</v>
      </c>
      <c r="K22" s="54">
        <f t="shared" si="3"/>
        <v>-1371242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-7731383</v>
      </c>
      <c r="C24" s="41">
        <f aca="true" t="shared" si="4" ref="C24:K24">SUM(C22:C23)</f>
        <v>-7278168</v>
      </c>
      <c r="D24" s="42">
        <f t="shared" si="4"/>
        <v>78481655</v>
      </c>
      <c r="E24" s="40">
        <f t="shared" si="4"/>
        <v>560000</v>
      </c>
      <c r="F24" s="41">
        <f t="shared" si="4"/>
        <v>14409750</v>
      </c>
      <c r="G24" s="43">
        <f t="shared" si="4"/>
        <v>14409750</v>
      </c>
      <c r="H24" s="44">
        <f t="shared" si="4"/>
        <v>0</v>
      </c>
      <c r="I24" s="40">
        <f t="shared" si="4"/>
        <v>12219599</v>
      </c>
      <c r="J24" s="41">
        <f t="shared" si="4"/>
        <v>-3984895</v>
      </c>
      <c r="K24" s="43">
        <f t="shared" si="4"/>
        <v>-1371242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9092247</v>
      </c>
      <c r="C27" s="7">
        <v>9765814</v>
      </c>
      <c r="D27" s="64">
        <v>12441972</v>
      </c>
      <c r="E27" s="65">
        <v>11601000</v>
      </c>
      <c r="F27" s="7">
        <v>25672000</v>
      </c>
      <c r="G27" s="66">
        <v>25672000</v>
      </c>
      <c r="H27" s="67">
        <v>0</v>
      </c>
      <c r="I27" s="65">
        <v>20145000</v>
      </c>
      <c r="J27" s="7">
        <v>8166000</v>
      </c>
      <c r="K27" s="66">
        <v>10276000</v>
      </c>
    </row>
    <row r="28" spans="1:11" ht="13.5">
      <c r="A28" s="68" t="s">
        <v>30</v>
      </c>
      <c r="B28" s="6">
        <v>8256637</v>
      </c>
      <c r="C28" s="6">
        <v>6536128</v>
      </c>
      <c r="D28" s="23">
        <v>8160509</v>
      </c>
      <c r="E28" s="24">
        <v>11601000</v>
      </c>
      <c r="F28" s="6">
        <v>22569000</v>
      </c>
      <c r="G28" s="25">
        <v>22569000</v>
      </c>
      <c r="H28" s="26">
        <v>0</v>
      </c>
      <c r="I28" s="24">
        <v>19566882</v>
      </c>
      <c r="J28" s="6">
        <v>7700000</v>
      </c>
      <c r="K28" s="25">
        <v>7862000</v>
      </c>
    </row>
    <row r="29" spans="1:11" ht="13.5">
      <c r="A29" s="22" t="s">
        <v>109</v>
      </c>
      <c r="B29" s="6">
        <v>0</v>
      </c>
      <c r="C29" s="6">
        <v>0</v>
      </c>
      <c r="D29" s="23">
        <v>71463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273960</v>
      </c>
      <c r="C30" s="6">
        <v>487948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561650</v>
      </c>
      <c r="C31" s="6">
        <v>2741738</v>
      </c>
      <c r="D31" s="23">
        <v>4210000</v>
      </c>
      <c r="E31" s="24">
        <v>0</v>
      </c>
      <c r="F31" s="6">
        <v>3103000</v>
      </c>
      <c r="G31" s="25">
        <v>3103000</v>
      </c>
      <c r="H31" s="26">
        <v>0</v>
      </c>
      <c r="I31" s="24">
        <v>578118</v>
      </c>
      <c r="J31" s="6">
        <v>466000</v>
      </c>
      <c r="K31" s="25">
        <v>2414000</v>
      </c>
    </row>
    <row r="32" spans="1:11" ht="13.5">
      <c r="A32" s="34" t="s">
        <v>36</v>
      </c>
      <c r="B32" s="7">
        <f>SUM(B28:B31)</f>
        <v>9092247</v>
      </c>
      <c r="C32" s="7">
        <f aca="true" t="shared" si="5" ref="C32:K32">SUM(C28:C31)</f>
        <v>9765814</v>
      </c>
      <c r="D32" s="64">
        <f t="shared" si="5"/>
        <v>12441972</v>
      </c>
      <c r="E32" s="65">
        <f t="shared" si="5"/>
        <v>11601000</v>
      </c>
      <c r="F32" s="7">
        <f t="shared" si="5"/>
        <v>25672000</v>
      </c>
      <c r="G32" s="66">
        <f t="shared" si="5"/>
        <v>25672000</v>
      </c>
      <c r="H32" s="67">
        <f t="shared" si="5"/>
        <v>0</v>
      </c>
      <c r="I32" s="65">
        <f t="shared" si="5"/>
        <v>20145000</v>
      </c>
      <c r="J32" s="7">
        <f t="shared" si="5"/>
        <v>8166000</v>
      </c>
      <c r="K32" s="66">
        <f t="shared" si="5"/>
        <v>10276000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9427186</v>
      </c>
      <c r="C35" s="6">
        <v>15711061</v>
      </c>
      <c r="D35" s="23">
        <v>22880665</v>
      </c>
      <c r="E35" s="24">
        <v>21680000</v>
      </c>
      <c r="F35" s="6">
        <v>24449000</v>
      </c>
      <c r="G35" s="25">
        <v>24449000</v>
      </c>
      <c r="H35" s="26">
        <v>-3594244</v>
      </c>
      <c r="I35" s="24">
        <v>23474000</v>
      </c>
      <c r="J35" s="6">
        <v>24907000</v>
      </c>
      <c r="K35" s="25">
        <v>25369000</v>
      </c>
    </row>
    <row r="36" spans="1:11" ht="13.5">
      <c r="A36" s="22" t="s">
        <v>39</v>
      </c>
      <c r="B36" s="6">
        <v>111819185</v>
      </c>
      <c r="C36" s="6">
        <v>156670117</v>
      </c>
      <c r="D36" s="23">
        <v>215041763</v>
      </c>
      <c r="E36" s="24">
        <v>112375000</v>
      </c>
      <c r="F36" s="6">
        <v>229242000</v>
      </c>
      <c r="G36" s="25">
        <v>229242000</v>
      </c>
      <c r="H36" s="26">
        <v>2253418</v>
      </c>
      <c r="I36" s="24">
        <v>215037000</v>
      </c>
      <c r="J36" s="6">
        <v>256511000</v>
      </c>
      <c r="K36" s="25">
        <v>275492500</v>
      </c>
    </row>
    <row r="37" spans="1:11" ht="13.5">
      <c r="A37" s="22" t="s">
        <v>40</v>
      </c>
      <c r="B37" s="6">
        <v>44935343</v>
      </c>
      <c r="C37" s="6">
        <v>51080424</v>
      </c>
      <c r="D37" s="23">
        <v>35022521</v>
      </c>
      <c r="E37" s="24">
        <v>23109000</v>
      </c>
      <c r="F37" s="6">
        <v>29022000</v>
      </c>
      <c r="G37" s="25">
        <v>29022000</v>
      </c>
      <c r="H37" s="26">
        <v>652455</v>
      </c>
      <c r="I37" s="24">
        <v>29962500</v>
      </c>
      <c r="J37" s="6">
        <v>23555000</v>
      </c>
      <c r="K37" s="25">
        <v>18818150</v>
      </c>
    </row>
    <row r="38" spans="1:11" ht="13.5">
      <c r="A38" s="22" t="s">
        <v>41</v>
      </c>
      <c r="B38" s="6">
        <v>18469596</v>
      </c>
      <c r="C38" s="6">
        <v>15377367</v>
      </c>
      <c r="D38" s="23">
        <v>18494863</v>
      </c>
      <c r="E38" s="24">
        <v>21481000</v>
      </c>
      <c r="F38" s="6">
        <v>17664000</v>
      </c>
      <c r="G38" s="25">
        <v>17664000</v>
      </c>
      <c r="H38" s="26">
        <v>0</v>
      </c>
      <c r="I38" s="24">
        <v>15236250</v>
      </c>
      <c r="J38" s="6">
        <v>15902000</v>
      </c>
      <c r="K38" s="25">
        <v>15757600</v>
      </c>
    </row>
    <row r="39" spans="1:11" ht="13.5">
      <c r="A39" s="22" t="s">
        <v>42</v>
      </c>
      <c r="B39" s="6">
        <v>57841432</v>
      </c>
      <c r="C39" s="6">
        <v>105923387</v>
      </c>
      <c r="D39" s="23">
        <v>184405044</v>
      </c>
      <c r="E39" s="24">
        <v>89465000</v>
      </c>
      <c r="F39" s="6">
        <v>207005000</v>
      </c>
      <c r="G39" s="25">
        <v>207005000</v>
      </c>
      <c r="H39" s="26">
        <v>-1993281</v>
      </c>
      <c r="I39" s="24">
        <v>193312250</v>
      </c>
      <c r="J39" s="6">
        <v>241961000</v>
      </c>
      <c r="K39" s="25">
        <v>266285750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8337335</v>
      </c>
      <c r="C42" s="6">
        <v>8992664</v>
      </c>
      <c r="D42" s="23">
        <v>17812245</v>
      </c>
      <c r="E42" s="24">
        <v>51000</v>
      </c>
      <c r="F42" s="6">
        <v>22581000</v>
      </c>
      <c r="G42" s="25">
        <v>22581000</v>
      </c>
      <c r="H42" s="26">
        <v>-148525</v>
      </c>
      <c r="I42" s="24">
        <v>26226300</v>
      </c>
      <c r="J42" s="6">
        <v>6425224</v>
      </c>
      <c r="K42" s="25">
        <v>7300000</v>
      </c>
    </row>
    <row r="43" spans="1:11" ht="13.5">
      <c r="A43" s="22" t="s">
        <v>45</v>
      </c>
      <c r="B43" s="6">
        <v>-9040406</v>
      </c>
      <c r="C43" s="6">
        <v>-9385561</v>
      </c>
      <c r="D43" s="23">
        <v>-10155045</v>
      </c>
      <c r="E43" s="24">
        <v>0</v>
      </c>
      <c r="F43" s="6">
        <v>-20131000</v>
      </c>
      <c r="G43" s="25">
        <v>-20131000</v>
      </c>
      <c r="H43" s="26">
        <v>0</v>
      </c>
      <c r="I43" s="24">
        <v>-19567000</v>
      </c>
      <c r="J43" s="6">
        <v>-7700000</v>
      </c>
      <c r="K43" s="25">
        <v>-7862000</v>
      </c>
    </row>
    <row r="44" spans="1:11" ht="13.5">
      <c r="A44" s="22" t="s">
        <v>46</v>
      </c>
      <c r="B44" s="6">
        <v>1372642</v>
      </c>
      <c r="C44" s="6">
        <v>99094</v>
      </c>
      <c r="D44" s="23">
        <v>-245102</v>
      </c>
      <c r="E44" s="24">
        <v>0</v>
      </c>
      <c r="F44" s="6">
        <v>-831000</v>
      </c>
      <c r="G44" s="25">
        <v>-831000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864775</v>
      </c>
      <c r="C45" s="7">
        <v>570972</v>
      </c>
      <c r="D45" s="64">
        <v>7983071</v>
      </c>
      <c r="E45" s="65">
        <v>51000</v>
      </c>
      <c r="F45" s="7">
        <v>9602000</v>
      </c>
      <c r="G45" s="66">
        <v>9602000</v>
      </c>
      <c r="H45" s="67">
        <v>203496</v>
      </c>
      <c r="I45" s="65">
        <v>8576300</v>
      </c>
      <c r="J45" s="7">
        <v>7301524</v>
      </c>
      <c r="K45" s="66">
        <v>6739524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864775</v>
      </c>
      <c r="C48" s="6">
        <v>570974</v>
      </c>
      <c r="D48" s="23">
        <v>7983073</v>
      </c>
      <c r="E48" s="24">
        <v>10571000</v>
      </c>
      <c r="F48" s="6">
        <v>11069500</v>
      </c>
      <c r="G48" s="25">
        <v>11069500</v>
      </c>
      <c r="H48" s="26">
        <v>-3988549</v>
      </c>
      <c r="I48" s="24">
        <v>8576000</v>
      </c>
      <c r="J48" s="6">
        <v>7301000</v>
      </c>
      <c r="K48" s="25">
        <v>6740000</v>
      </c>
    </row>
    <row r="49" spans="1:11" ht="13.5">
      <c r="A49" s="22" t="s">
        <v>50</v>
      </c>
      <c r="B49" s="6">
        <f>+B75</f>
        <v>37319174.86815818</v>
      </c>
      <c r="C49" s="6">
        <f aca="true" t="shared" si="6" ref="C49:K49">+C75</f>
        <v>38080193.55202499</v>
      </c>
      <c r="D49" s="23">
        <f t="shared" si="6"/>
        <v>7392156.617328107</v>
      </c>
      <c r="E49" s="24">
        <f t="shared" si="6"/>
        <v>10010473.216126805</v>
      </c>
      <c r="F49" s="6">
        <f t="shared" si="6"/>
        <v>14726355.743094567</v>
      </c>
      <c r="G49" s="25">
        <f t="shared" si="6"/>
        <v>14726355.743094567</v>
      </c>
      <c r="H49" s="26">
        <f t="shared" si="6"/>
        <v>651422</v>
      </c>
      <c r="I49" s="24">
        <f t="shared" si="6"/>
        <v>8997209.136316862</v>
      </c>
      <c r="J49" s="6">
        <f t="shared" si="6"/>
        <v>-699518.9115749393</v>
      </c>
      <c r="K49" s="25">
        <f t="shared" si="6"/>
        <v>-4810470.681403467</v>
      </c>
    </row>
    <row r="50" spans="1:11" ht="13.5">
      <c r="A50" s="34" t="s">
        <v>51</v>
      </c>
      <c r="B50" s="7">
        <f>+B48-B49</f>
        <v>-36454399.86815818</v>
      </c>
      <c r="C50" s="7">
        <f aca="true" t="shared" si="7" ref="C50:K50">+C48-C49</f>
        <v>-37509219.55202499</v>
      </c>
      <c r="D50" s="64">
        <f t="shared" si="7"/>
        <v>590916.3826718926</v>
      </c>
      <c r="E50" s="65">
        <f t="shared" si="7"/>
        <v>560526.7838731948</v>
      </c>
      <c r="F50" s="7">
        <f t="shared" si="7"/>
        <v>-3656855.743094567</v>
      </c>
      <c r="G50" s="66">
        <f t="shared" si="7"/>
        <v>-3656855.743094567</v>
      </c>
      <c r="H50" s="67">
        <f t="shared" si="7"/>
        <v>-4639971</v>
      </c>
      <c r="I50" s="65">
        <f t="shared" si="7"/>
        <v>-421209.13631686196</v>
      </c>
      <c r="J50" s="7">
        <f t="shared" si="7"/>
        <v>8000518.911574939</v>
      </c>
      <c r="K50" s="66">
        <f t="shared" si="7"/>
        <v>11550470.681403467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128573858</v>
      </c>
      <c r="C53" s="6">
        <v>132842916</v>
      </c>
      <c r="D53" s="23">
        <v>191176609</v>
      </c>
      <c r="E53" s="24">
        <v>112375000</v>
      </c>
      <c r="F53" s="6">
        <v>112375000</v>
      </c>
      <c r="G53" s="25">
        <v>112375000</v>
      </c>
      <c r="H53" s="26">
        <v>120743731</v>
      </c>
      <c r="I53" s="24">
        <v>215037525</v>
      </c>
      <c r="J53" s="6">
        <v>256511913</v>
      </c>
      <c r="K53" s="25">
        <v>275491492</v>
      </c>
    </row>
    <row r="54" spans="1:11" ht="13.5">
      <c r="A54" s="22" t="s">
        <v>105</v>
      </c>
      <c r="B54" s="6">
        <v>9647947</v>
      </c>
      <c r="C54" s="6">
        <v>11320721</v>
      </c>
      <c r="D54" s="23">
        <v>14806846</v>
      </c>
      <c r="E54" s="24">
        <v>8923000</v>
      </c>
      <c r="F54" s="6">
        <v>8923000</v>
      </c>
      <c r="G54" s="25">
        <v>8923000</v>
      </c>
      <c r="H54" s="26">
        <v>0</v>
      </c>
      <c r="I54" s="24">
        <v>8923000</v>
      </c>
      <c r="J54" s="6">
        <v>8923000</v>
      </c>
      <c r="K54" s="25">
        <v>8923000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4558000</v>
      </c>
      <c r="G55" s="25">
        <v>4558000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588860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3685730</v>
      </c>
      <c r="J59" s="6">
        <v>3906874</v>
      </c>
      <c r="K59" s="25">
        <v>4102217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1920000</v>
      </c>
      <c r="F60" s="6">
        <v>3728970</v>
      </c>
      <c r="G60" s="25">
        <v>3728970</v>
      </c>
      <c r="H60" s="26">
        <v>3728970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2830</v>
      </c>
      <c r="F65" s="92">
        <v>2830</v>
      </c>
      <c r="G65" s="93">
        <v>2830</v>
      </c>
      <c r="H65" s="94">
        <v>0</v>
      </c>
      <c r="I65" s="91">
        <v>4205</v>
      </c>
      <c r="J65" s="92">
        <v>4390</v>
      </c>
      <c r="K65" s="93">
        <v>4410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0.5082024491553858</v>
      </c>
      <c r="C70" s="5">
        <f aca="true" t="shared" si="8" ref="C70:K70">IF(ISERROR(C71/C72),0,(C71/C72))</f>
        <v>0.7325585977139687</v>
      </c>
      <c r="D70" s="5">
        <f t="shared" si="8"/>
        <v>1.82713301998807</v>
      </c>
      <c r="E70" s="5">
        <f t="shared" si="8"/>
        <v>0.8790310289489963</v>
      </c>
      <c r="F70" s="5">
        <f t="shared" si="8"/>
        <v>0.7864557715705817</v>
      </c>
      <c r="G70" s="5">
        <f t="shared" si="8"/>
        <v>0.7864557715705817</v>
      </c>
      <c r="H70" s="5">
        <f t="shared" si="8"/>
        <v>0</v>
      </c>
      <c r="I70" s="5">
        <f t="shared" si="8"/>
        <v>0.6837865509351598</v>
      </c>
      <c r="J70" s="5">
        <f t="shared" si="8"/>
        <v>0.7755991539479599</v>
      </c>
      <c r="K70" s="5">
        <f t="shared" si="8"/>
        <v>0.7745879083781098</v>
      </c>
    </row>
    <row r="71" spans="1:11" ht="12.75" hidden="1">
      <c r="A71" s="1" t="s">
        <v>111</v>
      </c>
      <c r="B71" s="1">
        <f>+B83</f>
        <v>10326998</v>
      </c>
      <c r="C71" s="1">
        <f aca="true" t="shared" si="9" ref="C71:K71">+C83</f>
        <v>14556951</v>
      </c>
      <c r="D71" s="1">
        <f t="shared" si="9"/>
        <v>49799530</v>
      </c>
      <c r="E71" s="1">
        <f t="shared" si="9"/>
        <v>24512000</v>
      </c>
      <c r="F71" s="1">
        <f t="shared" si="9"/>
        <v>22785000</v>
      </c>
      <c r="G71" s="1">
        <f t="shared" si="9"/>
        <v>22785000</v>
      </c>
      <c r="H71" s="1">
        <f t="shared" si="9"/>
        <v>67593207</v>
      </c>
      <c r="I71" s="1">
        <f t="shared" si="9"/>
        <v>21312104</v>
      </c>
      <c r="J71" s="1">
        <f t="shared" si="9"/>
        <v>22612000</v>
      </c>
      <c r="K71" s="1">
        <f t="shared" si="9"/>
        <v>23977000</v>
      </c>
    </row>
    <row r="72" spans="1:11" ht="12.75" hidden="1">
      <c r="A72" s="1" t="s">
        <v>112</v>
      </c>
      <c r="B72" s="1">
        <f>+B77</f>
        <v>20320638</v>
      </c>
      <c r="C72" s="1">
        <f aca="true" t="shared" si="10" ref="C72:K72">+C77</f>
        <v>19871381</v>
      </c>
      <c r="D72" s="1">
        <f t="shared" si="10"/>
        <v>27255558</v>
      </c>
      <c r="E72" s="1">
        <f t="shared" si="10"/>
        <v>27885250</v>
      </c>
      <c r="F72" s="1">
        <f t="shared" si="10"/>
        <v>28971750</v>
      </c>
      <c r="G72" s="1">
        <f t="shared" si="10"/>
        <v>28971750</v>
      </c>
      <c r="H72" s="1">
        <f t="shared" si="10"/>
        <v>0</v>
      </c>
      <c r="I72" s="1">
        <f t="shared" si="10"/>
        <v>31167773</v>
      </c>
      <c r="J72" s="1">
        <f t="shared" si="10"/>
        <v>29154235</v>
      </c>
      <c r="K72" s="1">
        <f t="shared" si="10"/>
        <v>30954524</v>
      </c>
    </row>
    <row r="73" spans="1:11" ht="12.75" hidden="1">
      <c r="A73" s="1" t="s">
        <v>113</v>
      </c>
      <c r="B73" s="1">
        <f>+B74</f>
        <v>4045563.8333333326</v>
      </c>
      <c r="C73" s="1">
        <f aca="true" t="shared" si="11" ref="C73:K73">+(C78+C80+C81+C82)-(B78+B80+B81+B82)</f>
        <v>4602867</v>
      </c>
      <c r="D73" s="1">
        <f t="shared" si="11"/>
        <v>-269745</v>
      </c>
      <c r="E73" s="1">
        <f t="shared" si="11"/>
        <v>-1798538</v>
      </c>
      <c r="F73" s="1">
        <f>+(F78+F80+F81+F82)-(D78+D80+D81+D82)</f>
        <v>462</v>
      </c>
      <c r="G73" s="1">
        <f>+(G78+G80+G81+G82)-(D78+D80+D81+D82)</f>
        <v>462</v>
      </c>
      <c r="H73" s="1">
        <f>+(H78+H80+H81+H82)-(D78+D80+D81+D82)</f>
        <v>-12419233</v>
      </c>
      <c r="I73" s="1">
        <f>+(I78+I80+I81+I82)-(E78+E80+E81+E82)</f>
        <v>1799000</v>
      </c>
      <c r="J73" s="1">
        <f t="shared" si="11"/>
        <v>2656000</v>
      </c>
      <c r="K73" s="1">
        <f t="shared" si="11"/>
        <v>799000</v>
      </c>
    </row>
    <row r="74" spans="1:11" ht="12.75" hidden="1">
      <c r="A74" s="1" t="s">
        <v>114</v>
      </c>
      <c r="B74" s="1">
        <f>+TREND(C74:E74)</f>
        <v>4045563.8333333326</v>
      </c>
      <c r="C74" s="1">
        <f>+C73</f>
        <v>4602867</v>
      </c>
      <c r="D74" s="1">
        <f aca="true" t="shared" si="12" ref="D74:K74">+D73</f>
        <v>-269745</v>
      </c>
      <c r="E74" s="1">
        <f t="shared" si="12"/>
        <v>-1798538</v>
      </c>
      <c r="F74" s="1">
        <f t="shared" si="12"/>
        <v>462</v>
      </c>
      <c r="G74" s="1">
        <f t="shared" si="12"/>
        <v>462</v>
      </c>
      <c r="H74" s="1">
        <f t="shared" si="12"/>
        <v>-12419233</v>
      </c>
      <c r="I74" s="1">
        <f t="shared" si="12"/>
        <v>1799000</v>
      </c>
      <c r="J74" s="1">
        <f t="shared" si="12"/>
        <v>2656000</v>
      </c>
      <c r="K74" s="1">
        <f t="shared" si="12"/>
        <v>799000</v>
      </c>
    </row>
    <row r="75" spans="1:11" ht="12.75" hidden="1">
      <c r="A75" s="1" t="s">
        <v>115</v>
      </c>
      <c r="B75" s="1">
        <f>+B84-(((B80+B81+B78)*B70)-B79)</f>
        <v>37319174.86815818</v>
      </c>
      <c r="C75" s="1">
        <f aca="true" t="shared" si="13" ref="C75:K75">+C84-(((C80+C81+C78)*C70)-C79)</f>
        <v>38080193.55202499</v>
      </c>
      <c r="D75" s="1">
        <f t="shared" si="13"/>
        <v>7392156.617328107</v>
      </c>
      <c r="E75" s="1">
        <f t="shared" si="13"/>
        <v>10010473.216126805</v>
      </c>
      <c r="F75" s="1">
        <f t="shared" si="13"/>
        <v>14726355.743094567</v>
      </c>
      <c r="G75" s="1">
        <f t="shared" si="13"/>
        <v>14726355.743094567</v>
      </c>
      <c r="H75" s="1">
        <f t="shared" si="13"/>
        <v>651422</v>
      </c>
      <c r="I75" s="1">
        <f t="shared" si="13"/>
        <v>8997209.136316862</v>
      </c>
      <c r="J75" s="1">
        <f t="shared" si="13"/>
        <v>-699518.9115749393</v>
      </c>
      <c r="K75" s="1">
        <f t="shared" si="13"/>
        <v>-4810470.681403467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20320638</v>
      </c>
      <c r="C77" s="3">
        <v>19871381</v>
      </c>
      <c r="D77" s="3">
        <v>27255558</v>
      </c>
      <c r="E77" s="3">
        <v>27885250</v>
      </c>
      <c r="F77" s="3">
        <v>28971750</v>
      </c>
      <c r="G77" s="3">
        <v>28971750</v>
      </c>
      <c r="H77" s="3">
        <v>0</v>
      </c>
      <c r="I77" s="3">
        <v>31167773</v>
      </c>
      <c r="J77" s="3">
        <v>29154235</v>
      </c>
      <c r="K77" s="3">
        <v>30954524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41628940</v>
      </c>
      <c r="C79" s="3">
        <v>47664465</v>
      </c>
      <c r="D79" s="3">
        <v>30804195</v>
      </c>
      <c r="E79" s="3">
        <v>19693000</v>
      </c>
      <c r="F79" s="3">
        <v>24804000</v>
      </c>
      <c r="G79" s="3">
        <v>24804000</v>
      </c>
      <c r="H79" s="3">
        <v>651422</v>
      </c>
      <c r="I79" s="3">
        <v>25744250</v>
      </c>
      <c r="J79" s="3">
        <v>18231000</v>
      </c>
      <c r="K79" s="3">
        <v>13611300</v>
      </c>
    </row>
    <row r="80" spans="1:11" ht="12.75" hidden="1">
      <c r="A80" s="2" t="s">
        <v>67</v>
      </c>
      <c r="B80" s="3">
        <v>4875760</v>
      </c>
      <c r="C80" s="3">
        <v>11175785</v>
      </c>
      <c r="D80" s="3">
        <v>11652923</v>
      </c>
      <c r="E80" s="3">
        <v>8018000</v>
      </c>
      <c r="F80" s="3">
        <v>11653000</v>
      </c>
      <c r="G80" s="3">
        <v>11653000</v>
      </c>
      <c r="H80" s="3">
        <v>394305</v>
      </c>
      <c r="I80" s="3">
        <v>11653000</v>
      </c>
      <c r="J80" s="3">
        <v>13120000</v>
      </c>
      <c r="K80" s="3">
        <v>13854000</v>
      </c>
    </row>
    <row r="81" spans="1:11" ht="12.75" hidden="1">
      <c r="A81" s="2" t="s">
        <v>68</v>
      </c>
      <c r="B81" s="3">
        <v>3604650</v>
      </c>
      <c r="C81" s="3">
        <v>1907498</v>
      </c>
      <c r="D81" s="3">
        <v>1160615</v>
      </c>
      <c r="E81" s="3">
        <v>2997000</v>
      </c>
      <c r="F81" s="3">
        <v>1161000</v>
      </c>
      <c r="G81" s="3">
        <v>1161000</v>
      </c>
      <c r="H81" s="3">
        <v>0</v>
      </c>
      <c r="I81" s="3">
        <v>1161000</v>
      </c>
      <c r="J81" s="3">
        <v>2350000</v>
      </c>
      <c r="K81" s="3">
        <v>2415000</v>
      </c>
    </row>
    <row r="82" spans="1:11" ht="12.75" hidden="1">
      <c r="A82" s="2" t="s">
        <v>69</v>
      </c>
      <c r="B82" s="3">
        <v>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10326998</v>
      </c>
      <c r="C83" s="3">
        <v>14556951</v>
      </c>
      <c r="D83" s="3">
        <v>49799530</v>
      </c>
      <c r="E83" s="3">
        <v>24512000</v>
      </c>
      <c r="F83" s="3">
        <v>22785000</v>
      </c>
      <c r="G83" s="3">
        <v>22785000</v>
      </c>
      <c r="H83" s="3">
        <v>67593207</v>
      </c>
      <c r="I83" s="3">
        <v>21312104</v>
      </c>
      <c r="J83" s="3">
        <v>22612000</v>
      </c>
      <c r="K83" s="3">
        <v>23977000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-7985000</v>
      </c>
      <c r="J84" s="3">
        <v>-6932000</v>
      </c>
      <c r="K84" s="3">
        <v>-5820000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6212596</v>
      </c>
      <c r="C5" s="6">
        <v>6889059</v>
      </c>
      <c r="D5" s="23">
        <v>7651504</v>
      </c>
      <c r="E5" s="24">
        <v>8116238</v>
      </c>
      <c r="F5" s="6">
        <v>8388302</v>
      </c>
      <c r="G5" s="25">
        <v>8388302</v>
      </c>
      <c r="H5" s="26">
        <v>8387927</v>
      </c>
      <c r="I5" s="24">
        <v>8832882</v>
      </c>
      <c r="J5" s="6">
        <v>9309857</v>
      </c>
      <c r="K5" s="25">
        <v>9821899</v>
      </c>
    </row>
    <row r="6" spans="1:11" ht="13.5">
      <c r="A6" s="22" t="s">
        <v>18</v>
      </c>
      <c r="B6" s="6">
        <v>34001375</v>
      </c>
      <c r="C6" s="6">
        <v>37218976</v>
      </c>
      <c r="D6" s="23">
        <v>39526166</v>
      </c>
      <c r="E6" s="24">
        <v>49455951</v>
      </c>
      <c r="F6" s="6">
        <v>49809465</v>
      </c>
      <c r="G6" s="25">
        <v>49809465</v>
      </c>
      <c r="H6" s="26">
        <v>38849643</v>
      </c>
      <c r="I6" s="24">
        <v>53036324</v>
      </c>
      <c r="J6" s="6">
        <v>56488081</v>
      </c>
      <c r="K6" s="25">
        <v>60180894</v>
      </c>
    </row>
    <row r="7" spans="1:11" ht="13.5">
      <c r="A7" s="22" t="s">
        <v>19</v>
      </c>
      <c r="B7" s="6">
        <v>457648</v>
      </c>
      <c r="C7" s="6">
        <v>504826</v>
      </c>
      <c r="D7" s="23">
        <v>712526</v>
      </c>
      <c r="E7" s="24">
        <v>0</v>
      </c>
      <c r="F7" s="6">
        <v>0</v>
      </c>
      <c r="G7" s="25">
        <v>0</v>
      </c>
      <c r="H7" s="26">
        <v>1072322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25336043</v>
      </c>
      <c r="C8" s="6">
        <v>25350015</v>
      </c>
      <c r="D8" s="23">
        <v>25428000</v>
      </c>
      <c r="E8" s="24">
        <v>25184000</v>
      </c>
      <c r="F8" s="6">
        <v>25184000</v>
      </c>
      <c r="G8" s="25">
        <v>25184000</v>
      </c>
      <c r="H8" s="26">
        <v>25184000</v>
      </c>
      <c r="I8" s="24">
        <v>27213000</v>
      </c>
      <c r="J8" s="6">
        <v>27662000</v>
      </c>
      <c r="K8" s="25">
        <v>29539000</v>
      </c>
    </row>
    <row r="9" spans="1:11" ht="13.5">
      <c r="A9" s="22" t="s">
        <v>21</v>
      </c>
      <c r="B9" s="6">
        <v>3841160</v>
      </c>
      <c r="C9" s="6">
        <v>6183403</v>
      </c>
      <c r="D9" s="23">
        <v>4391000</v>
      </c>
      <c r="E9" s="24">
        <v>5788439</v>
      </c>
      <c r="F9" s="6">
        <v>5319260</v>
      </c>
      <c r="G9" s="25">
        <v>5319260</v>
      </c>
      <c r="H9" s="26">
        <v>5846823</v>
      </c>
      <c r="I9" s="24">
        <v>5558562</v>
      </c>
      <c r="J9" s="6">
        <v>5818081</v>
      </c>
      <c r="K9" s="25">
        <v>6096992</v>
      </c>
    </row>
    <row r="10" spans="1:11" ht="25.5">
      <c r="A10" s="27" t="s">
        <v>104</v>
      </c>
      <c r="B10" s="28">
        <f>SUM(B5:B9)</f>
        <v>69848822</v>
      </c>
      <c r="C10" s="29">
        <f aca="true" t="shared" si="0" ref="C10:K10">SUM(C5:C9)</f>
        <v>76146279</v>
      </c>
      <c r="D10" s="30">
        <f t="shared" si="0"/>
        <v>77709196</v>
      </c>
      <c r="E10" s="28">
        <f t="shared" si="0"/>
        <v>88544628</v>
      </c>
      <c r="F10" s="29">
        <f t="shared" si="0"/>
        <v>88701027</v>
      </c>
      <c r="G10" s="31">
        <f t="shared" si="0"/>
        <v>88701027</v>
      </c>
      <c r="H10" s="32">
        <f t="shared" si="0"/>
        <v>79340715</v>
      </c>
      <c r="I10" s="28">
        <f t="shared" si="0"/>
        <v>94640768</v>
      </c>
      <c r="J10" s="29">
        <f t="shared" si="0"/>
        <v>99278019</v>
      </c>
      <c r="K10" s="31">
        <f t="shared" si="0"/>
        <v>105638785</v>
      </c>
    </row>
    <row r="11" spans="1:11" ht="13.5">
      <c r="A11" s="22" t="s">
        <v>22</v>
      </c>
      <c r="B11" s="6">
        <v>29047643</v>
      </c>
      <c r="C11" s="6">
        <v>35019906</v>
      </c>
      <c r="D11" s="23">
        <v>35738433</v>
      </c>
      <c r="E11" s="24">
        <v>36281721</v>
      </c>
      <c r="F11" s="6">
        <v>38030510</v>
      </c>
      <c r="G11" s="25">
        <v>38030510</v>
      </c>
      <c r="H11" s="26">
        <v>39913234</v>
      </c>
      <c r="I11" s="24">
        <v>41314004</v>
      </c>
      <c r="J11" s="6">
        <v>42269984</v>
      </c>
      <c r="K11" s="25">
        <v>44328896</v>
      </c>
    </row>
    <row r="12" spans="1:11" ht="13.5">
      <c r="A12" s="22" t="s">
        <v>23</v>
      </c>
      <c r="B12" s="6">
        <v>2489607</v>
      </c>
      <c r="C12" s="6">
        <v>2570442</v>
      </c>
      <c r="D12" s="23">
        <v>2720101</v>
      </c>
      <c r="E12" s="24">
        <v>2925038</v>
      </c>
      <c r="F12" s="6">
        <v>3030121</v>
      </c>
      <c r="G12" s="25">
        <v>3030121</v>
      </c>
      <c r="H12" s="26">
        <v>3031625</v>
      </c>
      <c r="I12" s="24">
        <v>3254748</v>
      </c>
      <c r="J12" s="6">
        <v>3463052</v>
      </c>
      <c r="K12" s="25">
        <v>3688150</v>
      </c>
    </row>
    <row r="13" spans="1:11" ht="13.5">
      <c r="A13" s="22" t="s">
        <v>105</v>
      </c>
      <c r="B13" s="6">
        <v>4383684</v>
      </c>
      <c r="C13" s="6">
        <v>6035282</v>
      </c>
      <c r="D13" s="23">
        <v>7386093</v>
      </c>
      <c r="E13" s="24">
        <v>5420680</v>
      </c>
      <c r="F13" s="6">
        <v>5420680</v>
      </c>
      <c r="G13" s="25">
        <v>5420680</v>
      </c>
      <c r="H13" s="26">
        <v>52179879</v>
      </c>
      <c r="I13" s="24">
        <v>8042115</v>
      </c>
      <c r="J13" s="6">
        <v>9625244</v>
      </c>
      <c r="K13" s="25">
        <v>10451599</v>
      </c>
    </row>
    <row r="14" spans="1:11" ht="13.5">
      <c r="A14" s="22" t="s">
        <v>24</v>
      </c>
      <c r="B14" s="6">
        <v>2483114</v>
      </c>
      <c r="C14" s="6">
        <v>2734781</v>
      </c>
      <c r="D14" s="23">
        <v>2845604</v>
      </c>
      <c r="E14" s="24">
        <v>3206504</v>
      </c>
      <c r="F14" s="6">
        <v>3206504</v>
      </c>
      <c r="G14" s="25">
        <v>3206504</v>
      </c>
      <c r="H14" s="26">
        <v>2786675</v>
      </c>
      <c r="I14" s="24">
        <v>2185592</v>
      </c>
      <c r="J14" s="6">
        <v>2249686</v>
      </c>
      <c r="K14" s="25">
        <v>2367240</v>
      </c>
    </row>
    <row r="15" spans="1:11" ht="13.5">
      <c r="A15" s="22" t="s">
        <v>25</v>
      </c>
      <c r="B15" s="6">
        <v>16712315</v>
      </c>
      <c r="C15" s="6">
        <v>20457298</v>
      </c>
      <c r="D15" s="23">
        <v>18186248</v>
      </c>
      <c r="E15" s="24">
        <v>23452195</v>
      </c>
      <c r="F15" s="6">
        <v>24002755</v>
      </c>
      <c r="G15" s="25">
        <v>24002755</v>
      </c>
      <c r="H15" s="26">
        <v>20310582</v>
      </c>
      <c r="I15" s="24">
        <v>26389636</v>
      </c>
      <c r="J15" s="6">
        <v>27468988</v>
      </c>
      <c r="K15" s="25">
        <v>29450517</v>
      </c>
    </row>
    <row r="16" spans="1:11" ht="13.5">
      <c r="A16" s="33" t="s">
        <v>26</v>
      </c>
      <c r="B16" s="6">
        <v>164969</v>
      </c>
      <c r="C16" s="6">
        <v>225640</v>
      </c>
      <c r="D16" s="23">
        <v>246712</v>
      </c>
      <c r="E16" s="24">
        <v>273204</v>
      </c>
      <c r="F16" s="6">
        <v>273204</v>
      </c>
      <c r="G16" s="25">
        <v>273204</v>
      </c>
      <c r="H16" s="26">
        <v>4381</v>
      </c>
      <c r="I16" s="24">
        <v>157950</v>
      </c>
      <c r="J16" s="6">
        <v>158100</v>
      </c>
      <c r="K16" s="25">
        <v>158250</v>
      </c>
    </row>
    <row r="17" spans="1:11" ht="13.5">
      <c r="A17" s="22" t="s">
        <v>27</v>
      </c>
      <c r="B17" s="6">
        <v>28525956</v>
      </c>
      <c r="C17" s="6">
        <v>22316998</v>
      </c>
      <c r="D17" s="23">
        <v>25284639</v>
      </c>
      <c r="E17" s="24">
        <v>23243419</v>
      </c>
      <c r="F17" s="6">
        <v>21588291</v>
      </c>
      <c r="G17" s="25">
        <v>21588291</v>
      </c>
      <c r="H17" s="26">
        <v>31843073</v>
      </c>
      <c r="I17" s="24">
        <v>32032408</v>
      </c>
      <c r="J17" s="6">
        <v>28625991</v>
      </c>
      <c r="K17" s="25">
        <v>30005326</v>
      </c>
    </row>
    <row r="18" spans="1:11" ht="13.5">
      <c r="A18" s="34" t="s">
        <v>28</v>
      </c>
      <c r="B18" s="35">
        <f>SUM(B11:B17)</f>
        <v>83807288</v>
      </c>
      <c r="C18" s="36">
        <f aca="true" t="shared" si="1" ref="C18:K18">SUM(C11:C17)</f>
        <v>89360347</v>
      </c>
      <c r="D18" s="37">
        <f t="shared" si="1"/>
        <v>92407830</v>
      </c>
      <c r="E18" s="35">
        <f t="shared" si="1"/>
        <v>94802761</v>
      </c>
      <c r="F18" s="36">
        <f t="shared" si="1"/>
        <v>95552065</v>
      </c>
      <c r="G18" s="38">
        <f t="shared" si="1"/>
        <v>95552065</v>
      </c>
      <c r="H18" s="39">
        <f t="shared" si="1"/>
        <v>150069449</v>
      </c>
      <c r="I18" s="35">
        <f t="shared" si="1"/>
        <v>113376453</v>
      </c>
      <c r="J18" s="36">
        <f t="shared" si="1"/>
        <v>113861045</v>
      </c>
      <c r="K18" s="38">
        <f t="shared" si="1"/>
        <v>120449978</v>
      </c>
    </row>
    <row r="19" spans="1:11" ht="13.5">
      <c r="A19" s="34" t="s">
        <v>29</v>
      </c>
      <c r="B19" s="40">
        <f>+B10-B18</f>
        <v>-13958466</v>
      </c>
      <c r="C19" s="41">
        <f aca="true" t="shared" si="2" ref="C19:K19">+C10-C18</f>
        <v>-13214068</v>
      </c>
      <c r="D19" s="42">
        <f t="shared" si="2"/>
        <v>-14698634</v>
      </c>
      <c r="E19" s="40">
        <f t="shared" si="2"/>
        <v>-6258133</v>
      </c>
      <c r="F19" s="41">
        <f t="shared" si="2"/>
        <v>-6851038</v>
      </c>
      <c r="G19" s="43">
        <f t="shared" si="2"/>
        <v>-6851038</v>
      </c>
      <c r="H19" s="44">
        <f t="shared" si="2"/>
        <v>-70728734</v>
      </c>
      <c r="I19" s="40">
        <f t="shared" si="2"/>
        <v>-18735685</v>
      </c>
      <c r="J19" s="41">
        <f t="shared" si="2"/>
        <v>-14583026</v>
      </c>
      <c r="K19" s="43">
        <f t="shared" si="2"/>
        <v>-14811193</v>
      </c>
    </row>
    <row r="20" spans="1:11" ht="13.5">
      <c r="A20" s="22" t="s">
        <v>30</v>
      </c>
      <c r="B20" s="24">
        <v>20727193</v>
      </c>
      <c r="C20" s="6">
        <v>17174534</v>
      </c>
      <c r="D20" s="23">
        <v>32947852</v>
      </c>
      <c r="E20" s="24">
        <v>72142000</v>
      </c>
      <c r="F20" s="6">
        <v>95642000</v>
      </c>
      <c r="G20" s="25">
        <v>95642000</v>
      </c>
      <c r="H20" s="26">
        <v>89981037</v>
      </c>
      <c r="I20" s="24">
        <v>61837000</v>
      </c>
      <c r="J20" s="6">
        <v>34463000</v>
      </c>
      <c r="K20" s="25">
        <v>19220000</v>
      </c>
    </row>
    <row r="21" spans="1:11" ht="13.5">
      <c r="A21" s="22" t="s">
        <v>106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107</v>
      </c>
      <c r="B22" s="51">
        <f>SUM(B19:B21)</f>
        <v>6768727</v>
      </c>
      <c r="C22" s="52">
        <f aca="true" t="shared" si="3" ref="C22:K22">SUM(C19:C21)</f>
        <v>3960466</v>
      </c>
      <c r="D22" s="53">
        <f t="shared" si="3"/>
        <v>18249218</v>
      </c>
      <c r="E22" s="51">
        <f t="shared" si="3"/>
        <v>65883867</v>
      </c>
      <c r="F22" s="52">
        <f t="shared" si="3"/>
        <v>88790962</v>
      </c>
      <c r="G22" s="54">
        <f t="shared" si="3"/>
        <v>88790962</v>
      </c>
      <c r="H22" s="55">
        <f t="shared" si="3"/>
        <v>19252303</v>
      </c>
      <c r="I22" s="51">
        <f t="shared" si="3"/>
        <v>43101315</v>
      </c>
      <c r="J22" s="52">
        <f t="shared" si="3"/>
        <v>19879974</v>
      </c>
      <c r="K22" s="54">
        <f t="shared" si="3"/>
        <v>4408807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6768727</v>
      </c>
      <c r="C24" s="41">
        <f aca="true" t="shared" si="4" ref="C24:K24">SUM(C22:C23)</f>
        <v>3960466</v>
      </c>
      <c r="D24" s="42">
        <f t="shared" si="4"/>
        <v>18249218</v>
      </c>
      <c r="E24" s="40">
        <f t="shared" si="4"/>
        <v>65883867</v>
      </c>
      <c r="F24" s="41">
        <f t="shared" si="4"/>
        <v>88790962</v>
      </c>
      <c r="G24" s="43">
        <f t="shared" si="4"/>
        <v>88790962</v>
      </c>
      <c r="H24" s="44">
        <f t="shared" si="4"/>
        <v>19252303</v>
      </c>
      <c r="I24" s="40">
        <f t="shared" si="4"/>
        <v>43101315</v>
      </c>
      <c r="J24" s="41">
        <f t="shared" si="4"/>
        <v>19879974</v>
      </c>
      <c r="K24" s="43">
        <f t="shared" si="4"/>
        <v>4408807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22376361</v>
      </c>
      <c r="C27" s="7">
        <v>20231054</v>
      </c>
      <c r="D27" s="64">
        <v>39482090</v>
      </c>
      <c r="E27" s="65">
        <v>75577482</v>
      </c>
      <c r="F27" s="7">
        <v>99326816</v>
      </c>
      <c r="G27" s="66">
        <v>99326816</v>
      </c>
      <c r="H27" s="67">
        <v>0</v>
      </c>
      <c r="I27" s="65">
        <v>62203000</v>
      </c>
      <c r="J27" s="7">
        <v>34463000</v>
      </c>
      <c r="K27" s="66">
        <v>19220000</v>
      </c>
    </row>
    <row r="28" spans="1:11" ht="13.5">
      <c r="A28" s="68" t="s">
        <v>30</v>
      </c>
      <c r="B28" s="6">
        <v>20239895</v>
      </c>
      <c r="C28" s="6">
        <v>19861585</v>
      </c>
      <c r="D28" s="23">
        <v>38811791</v>
      </c>
      <c r="E28" s="24">
        <v>72142482</v>
      </c>
      <c r="F28" s="6">
        <v>95642000</v>
      </c>
      <c r="G28" s="25">
        <v>95642000</v>
      </c>
      <c r="H28" s="26">
        <v>0</v>
      </c>
      <c r="I28" s="24">
        <v>61403000</v>
      </c>
      <c r="J28" s="6">
        <v>34463000</v>
      </c>
      <c r="K28" s="25">
        <v>19220000</v>
      </c>
    </row>
    <row r="29" spans="1:11" ht="13.5">
      <c r="A29" s="22" t="s">
        <v>109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484036</v>
      </c>
      <c r="E30" s="24">
        <v>3040000</v>
      </c>
      <c r="F30" s="6">
        <v>3039816</v>
      </c>
      <c r="G30" s="25">
        <v>3039816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2136466</v>
      </c>
      <c r="C31" s="6">
        <v>369469</v>
      </c>
      <c r="D31" s="23">
        <v>186263</v>
      </c>
      <c r="E31" s="24">
        <v>395000</v>
      </c>
      <c r="F31" s="6">
        <v>645000</v>
      </c>
      <c r="G31" s="25">
        <v>645000</v>
      </c>
      <c r="H31" s="26">
        <v>0</v>
      </c>
      <c r="I31" s="24">
        <v>800000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22376361</v>
      </c>
      <c r="C32" s="7">
        <f aca="true" t="shared" si="5" ref="C32:K32">SUM(C28:C31)</f>
        <v>20231054</v>
      </c>
      <c r="D32" s="64">
        <f t="shared" si="5"/>
        <v>39482090</v>
      </c>
      <c r="E32" s="65">
        <f t="shared" si="5"/>
        <v>75577482</v>
      </c>
      <c r="F32" s="7">
        <f t="shared" si="5"/>
        <v>99326816</v>
      </c>
      <c r="G32" s="66">
        <f t="shared" si="5"/>
        <v>99326816</v>
      </c>
      <c r="H32" s="67">
        <f t="shared" si="5"/>
        <v>0</v>
      </c>
      <c r="I32" s="65">
        <f t="shared" si="5"/>
        <v>62203000</v>
      </c>
      <c r="J32" s="7">
        <f t="shared" si="5"/>
        <v>34463000</v>
      </c>
      <c r="K32" s="66">
        <f t="shared" si="5"/>
        <v>19220000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16462516</v>
      </c>
      <c r="C35" s="6">
        <v>8283010</v>
      </c>
      <c r="D35" s="23">
        <v>12033801</v>
      </c>
      <c r="E35" s="24">
        <v>23167746</v>
      </c>
      <c r="F35" s="6">
        <v>37697540</v>
      </c>
      <c r="G35" s="25">
        <v>37697540</v>
      </c>
      <c r="H35" s="26">
        <v>17860343</v>
      </c>
      <c r="I35" s="24">
        <v>30733434</v>
      </c>
      <c r="J35" s="6">
        <v>29011221</v>
      </c>
      <c r="K35" s="25">
        <v>28861893</v>
      </c>
    </row>
    <row r="36" spans="1:11" ht="13.5">
      <c r="A36" s="22" t="s">
        <v>39</v>
      </c>
      <c r="B36" s="6">
        <v>177540470</v>
      </c>
      <c r="C36" s="6">
        <v>184663044</v>
      </c>
      <c r="D36" s="23">
        <v>216927721</v>
      </c>
      <c r="E36" s="24">
        <v>279108986</v>
      </c>
      <c r="F36" s="6">
        <v>302608986</v>
      </c>
      <c r="G36" s="25">
        <v>302608986</v>
      </c>
      <c r="H36" s="26">
        <v>953384914</v>
      </c>
      <c r="I36" s="24">
        <v>356769871</v>
      </c>
      <c r="J36" s="6">
        <v>381607327</v>
      </c>
      <c r="K36" s="25">
        <v>390375728</v>
      </c>
    </row>
    <row r="37" spans="1:11" ht="13.5">
      <c r="A37" s="22" t="s">
        <v>40</v>
      </c>
      <c r="B37" s="6">
        <v>19461016</v>
      </c>
      <c r="C37" s="6">
        <v>23937735</v>
      </c>
      <c r="D37" s="23">
        <v>38840926</v>
      </c>
      <c r="E37" s="24">
        <v>15195684</v>
      </c>
      <c r="F37" s="6">
        <v>15195684</v>
      </c>
      <c r="G37" s="25">
        <v>15195684</v>
      </c>
      <c r="H37" s="26">
        <v>65516893</v>
      </c>
      <c r="I37" s="24">
        <v>16479477</v>
      </c>
      <c r="J37" s="6">
        <v>17866213</v>
      </c>
      <c r="K37" s="25">
        <v>19365047</v>
      </c>
    </row>
    <row r="38" spans="1:11" ht="13.5">
      <c r="A38" s="22" t="s">
        <v>41</v>
      </c>
      <c r="B38" s="6">
        <v>37089885</v>
      </c>
      <c r="C38" s="6">
        <v>38287968</v>
      </c>
      <c r="D38" s="23">
        <v>41151282</v>
      </c>
      <c r="E38" s="24">
        <v>45814696</v>
      </c>
      <c r="F38" s="6">
        <v>45814696</v>
      </c>
      <c r="G38" s="25">
        <v>45814696</v>
      </c>
      <c r="H38" s="26">
        <v>47012152</v>
      </c>
      <c r="I38" s="24">
        <v>48620807</v>
      </c>
      <c r="J38" s="6">
        <v>50469640</v>
      </c>
      <c r="K38" s="25">
        <v>53181022</v>
      </c>
    </row>
    <row r="39" spans="1:11" ht="13.5">
      <c r="A39" s="22" t="s">
        <v>42</v>
      </c>
      <c r="B39" s="6">
        <v>137452085</v>
      </c>
      <c r="C39" s="6">
        <v>130720351</v>
      </c>
      <c r="D39" s="23">
        <v>148969314</v>
      </c>
      <c r="E39" s="24">
        <v>241266352</v>
      </c>
      <c r="F39" s="6">
        <v>279296146</v>
      </c>
      <c r="G39" s="25">
        <v>279296146</v>
      </c>
      <c r="H39" s="26">
        <v>858716212</v>
      </c>
      <c r="I39" s="24">
        <v>322403021</v>
      </c>
      <c r="J39" s="6">
        <v>342282695</v>
      </c>
      <c r="K39" s="25">
        <v>346691552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23812856</v>
      </c>
      <c r="C42" s="6">
        <v>9425043</v>
      </c>
      <c r="D42" s="23">
        <v>39393881</v>
      </c>
      <c r="E42" s="24">
        <v>76235938</v>
      </c>
      <c r="F42" s="6">
        <v>90765734</v>
      </c>
      <c r="G42" s="25">
        <v>90765734</v>
      </c>
      <c r="H42" s="26">
        <v>102036335</v>
      </c>
      <c r="I42" s="24">
        <v>67023993</v>
      </c>
      <c r="J42" s="6">
        <v>33339727</v>
      </c>
      <c r="K42" s="25">
        <v>19010597</v>
      </c>
    </row>
    <row r="43" spans="1:11" ht="13.5">
      <c r="A43" s="22" t="s">
        <v>45</v>
      </c>
      <c r="B43" s="6">
        <v>-22183829</v>
      </c>
      <c r="C43" s="6">
        <v>-11715138</v>
      </c>
      <c r="D43" s="23">
        <v>-39100412</v>
      </c>
      <c r="E43" s="24">
        <v>-72537000</v>
      </c>
      <c r="F43" s="6">
        <v>-72537000</v>
      </c>
      <c r="G43" s="25">
        <v>-72537000</v>
      </c>
      <c r="H43" s="26">
        <v>-95345312</v>
      </c>
      <c r="I43" s="24">
        <v>-62203000</v>
      </c>
      <c r="J43" s="6">
        <v>-34463000</v>
      </c>
      <c r="K43" s="25">
        <v>-19220000</v>
      </c>
    </row>
    <row r="44" spans="1:11" ht="13.5">
      <c r="A44" s="22" t="s">
        <v>46</v>
      </c>
      <c r="B44" s="6">
        <v>-654398</v>
      </c>
      <c r="C44" s="6">
        <v>-432442</v>
      </c>
      <c r="D44" s="23">
        <v>-46313</v>
      </c>
      <c r="E44" s="24">
        <v>-513929</v>
      </c>
      <c r="F44" s="6">
        <v>-513929</v>
      </c>
      <c r="G44" s="25">
        <v>-513929</v>
      </c>
      <c r="H44" s="26">
        <v>-76070</v>
      </c>
      <c r="I44" s="24">
        <v>-571817</v>
      </c>
      <c r="J44" s="6">
        <v>-599018</v>
      </c>
      <c r="K44" s="25">
        <v>60000</v>
      </c>
    </row>
    <row r="45" spans="1:11" ht="13.5">
      <c r="A45" s="34" t="s">
        <v>47</v>
      </c>
      <c r="B45" s="7">
        <v>3333691</v>
      </c>
      <c r="C45" s="7">
        <v>538697</v>
      </c>
      <c r="D45" s="64">
        <v>785853</v>
      </c>
      <c r="E45" s="65">
        <v>4000008</v>
      </c>
      <c r="F45" s="7">
        <v>18529804</v>
      </c>
      <c r="G45" s="66">
        <v>18529804</v>
      </c>
      <c r="H45" s="67">
        <v>7400803</v>
      </c>
      <c r="I45" s="65">
        <v>22779176</v>
      </c>
      <c r="J45" s="7">
        <v>21056885</v>
      </c>
      <c r="K45" s="66">
        <v>20907482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3333691</v>
      </c>
      <c r="C48" s="6">
        <v>538696</v>
      </c>
      <c r="D48" s="23">
        <v>785850</v>
      </c>
      <c r="E48" s="24">
        <v>4000000</v>
      </c>
      <c r="F48" s="6">
        <v>18529794</v>
      </c>
      <c r="G48" s="25">
        <v>18529794</v>
      </c>
      <c r="H48" s="26">
        <v>7400801</v>
      </c>
      <c r="I48" s="24">
        <v>22778969</v>
      </c>
      <c r="J48" s="6">
        <v>21056679</v>
      </c>
      <c r="K48" s="25">
        <v>20907275</v>
      </c>
    </row>
    <row r="49" spans="1:11" ht="13.5">
      <c r="A49" s="22" t="s">
        <v>50</v>
      </c>
      <c r="B49" s="6">
        <f>+B75</f>
        <v>-1479117.5414506514</v>
      </c>
      <c r="C49" s="6">
        <f aca="true" t="shared" si="6" ref="C49:K49">+C75</f>
        <v>12806116.789424315</v>
      </c>
      <c r="D49" s="23">
        <f t="shared" si="6"/>
        <v>25123366.697679415</v>
      </c>
      <c r="E49" s="24">
        <f t="shared" si="6"/>
        <v>-5693909.301403642</v>
      </c>
      <c r="F49" s="6">
        <f t="shared" si="6"/>
        <v>-32997.96387222037</v>
      </c>
      <c r="G49" s="25">
        <f t="shared" si="6"/>
        <v>-32997.96387222037</v>
      </c>
      <c r="H49" s="26">
        <f t="shared" si="6"/>
        <v>56253252.7629495</v>
      </c>
      <c r="I49" s="24">
        <f t="shared" si="6"/>
        <v>11888317.618518293</v>
      </c>
      <c r="J49" s="6">
        <f t="shared" si="6"/>
        <v>13133252.635671496</v>
      </c>
      <c r="K49" s="25">
        <f t="shared" si="6"/>
        <v>14517283.241934126</v>
      </c>
    </row>
    <row r="50" spans="1:11" ht="13.5">
      <c r="A50" s="34" t="s">
        <v>51</v>
      </c>
      <c r="B50" s="7">
        <f>+B48-B49</f>
        <v>4812808.541450651</v>
      </c>
      <c r="C50" s="7">
        <f aca="true" t="shared" si="7" ref="C50:K50">+C48-C49</f>
        <v>-12267420.789424315</v>
      </c>
      <c r="D50" s="64">
        <f t="shared" si="7"/>
        <v>-24337516.697679415</v>
      </c>
      <c r="E50" s="65">
        <f t="shared" si="7"/>
        <v>9693909.301403642</v>
      </c>
      <c r="F50" s="7">
        <f t="shared" si="7"/>
        <v>18562791.96387222</v>
      </c>
      <c r="G50" s="66">
        <f t="shared" si="7"/>
        <v>18562791.96387222</v>
      </c>
      <c r="H50" s="67">
        <f t="shared" si="7"/>
        <v>-48852451.7629495</v>
      </c>
      <c r="I50" s="65">
        <f t="shared" si="7"/>
        <v>10890651.381481707</v>
      </c>
      <c r="J50" s="7">
        <f t="shared" si="7"/>
        <v>7923426.364328504</v>
      </c>
      <c r="K50" s="66">
        <f t="shared" si="7"/>
        <v>6389991.758065874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177315305</v>
      </c>
      <c r="C53" s="6">
        <v>184604349</v>
      </c>
      <c r="D53" s="23">
        <v>216740234</v>
      </c>
      <c r="E53" s="24">
        <v>279108986</v>
      </c>
      <c r="F53" s="6">
        <v>302608986</v>
      </c>
      <c r="G53" s="25">
        <v>302608986</v>
      </c>
      <c r="H53" s="26">
        <v>297392817</v>
      </c>
      <c r="I53" s="24">
        <v>356769872</v>
      </c>
      <c r="J53" s="6">
        <v>381607328</v>
      </c>
      <c r="K53" s="25">
        <v>390375729</v>
      </c>
    </row>
    <row r="54" spans="1:11" ht="13.5">
      <c r="A54" s="22" t="s">
        <v>105</v>
      </c>
      <c r="B54" s="6">
        <v>4383684</v>
      </c>
      <c r="C54" s="6">
        <v>6035282</v>
      </c>
      <c r="D54" s="23">
        <v>7386093</v>
      </c>
      <c r="E54" s="24">
        <v>5420680</v>
      </c>
      <c r="F54" s="6">
        <v>5420680</v>
      </c>
      <c r="G54" s="25">
        <v>5420680</v>
      </c>
      <c r="H54" s="26">
        <v>52179879</v>
      </c>
      <c r="I54" s="24">
        <v>8042115</v>
      </c>
      <c r="J54" s="6">
        <v>9625244</v>
      </c>
      <c r="K54" s="25">
        <v>10451599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21716482</v>
      </c>
      <c r="F55" s="6">
        <v>21716000</v>
      </c>
      <c r="G55" s="25">
        <v>21716000</v>
      </c>
      <c r="H55" s="26">
        <v>0</v>
      </c>
      <c r="I55" s="24">
        <v>17606000</v>
      </c>
      <c r="J55" s="6">
        <v>12960000</v>
      </c>
      <c r="K55" s="25">
        <v>11967000</v>
      </c>
    </row>
    <row r="56" spans="1:11" ht="13.5">
      <c r="A56" s="22" t="s">
        <v>55</v>
      </c>
      <c r="B56" s="6">
        <v>2813574</v>
      </c>
      <c r="C56" s="6">
        <v>3814001</v>
      </c>
      <c r="D56" s="23">
        <v>4836800</v>
      </c>
      <c r="E56" s="24">
        <v>4836800</v>
      </c>
      <c r="F56" s="6">
        <v>6198900</v>
      </c>
      <c r="G56" s="25">
        <v>6198900</v>
      </c>
      <c r="H56" s="26">
        <v>0</v>
      </c>
      <c r="I56" s="24">
        <v>6424279</v>
      </c>
      <c r="J56" s="6">
        <v>6698640</v>
      </c>
      <c r="K56" s="25">
        <v>6993174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6107945</v>
      </c>
      <c r="F59" s="6">
        <v>6107945</v>
      </c>
      <c r="G59" s="25">
        <v>6107945</v>
      </c>
      <c r="H59" s="26">
        <v>6107945</v>
      </c>
      <c r="I59" s="24">
        <v>6481620</v>
      </c>
      <c r="J59" s="6">
        <v>6881857</v>
      </c>
      <c r="K59" s="25">
        <v>7310658</v>
      </c>
    </row>
    <row r="60" spans="1:11" ht="13.5">
      <c r="A60" s="33" t="s">
        <v>58</v>
      </c>
      <c r="B60" s="6">
        <v>0</v>
      </c>
      <c r="C60" s="6">
        <v>4054825</v>
      </c>
      <c r="D60" s="23">
        <v>4724197</v>
      </c>
      <c r="E60" s="24">
        <v>7980532</v>
      </c>
      <c r="F60" s="6">
        <v>14868723</v>
      </c>
      <c r="G60" s="25">
        <v>14868723</v>
      </c>
      <c r="H60" s="26">
        <v>14868723</v>
      </c>
      <c r="I60" s="24">
        <v>15712270</v>
      </c>
      <c r="J60" s="6">
        <v>16616544</v>
      </c>
      <c r="K60" s="25">
        <v>17586344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110</v>
      </c>
      <c r="B70" s="5">
        <f>IF(ISERROR(B71/B72),0,(B71/B72))</f>
        <v>1.1078649018200226</v>
      </c>
      <c r="C70" s="5">
        <f aca="true" t="shared" si="8" ref="C70:K70">IF(ISERROR(C71/C72),0,(C71/C72))</f>
        <v>0.8804594531578118</v>
      </c>
      <c r="D70" s="5">
        <f t="shared" si="8"/>
        <v>0.8011366678203453</v>
      </c>
      <c r="E70" s="5">
        <f t="shared" si="8"/>
        <v>0.913840895011331</v>
      </c>
      <c r="F70" s="5">
        <f t="shared" si="8"/>
        <v>0.9137222685186446</v>
      </c>
      <c r="G70" s="5">
        <f t="shared" si="8"/>
        <v>0.9137222685186446</v>
      </c>
      <c r="H70" s="5">
        <f t="shared" si="8"/>
        <v>0.9217545945177175</v>
      </c>
      <c r="I70" s="5">
        <f t="shared" si="8"/>
        <v>0.8510309728775243</v>
      </c>
      <c r="J70" s="5">
        <f t="shared" si="8"/>
        <v>0.8550687940361499</v>
      </c>
      <c r="K70" s="5">
        <f t="shared" si="8"/>
        <v>0.8556780416659522</v>
      </c>
    </row>
    <row r="71" spans="1:11" ht="12.75" hidden="1">
      <c r="A71" s="1" t="s">
        <v>111</v>
      </c>
      <c r="B71" s="1">
        <f>+B83</f>
        <v>48602647</v>
      </c>
      <c r="C71" s="1">
        <f aca="true" t="shared" si="9" ref="C71:K71">+C83</f>
        <v>44279572</v>
      </c>
      <c r="D71" s="1">
        <f t="shared" si="9"/>
        <v>41271653</v>
      </c>
      <c r="E71" s="1">
        <f t="shared" si="9"/>
        <v>57901533</v>
      </c>
      <c r="F71" s="1">
        <f t="shared" si="9"/>
        <v>58036922</v>
      </c>
      <c r="G71" s="1">
        <f t="shared" si="9"/>
        <v>58036922</v>
      </c>
      <c r="H71" s="1">
        <f t="shared" si="9"/>
        <v>45535996</v>
      </c>
      <c r="I71" s="1">
        <f t="shared" si="9"/>
        <v>57383119</v>
      </c>
      <c r="J71" s="1">
        <f t="shared" si="9"/>
        <v>61236623</v>
      </c>
      <c r="K71" s="1">
        <f t="shared" si="9"/>
        <v>65116915</v>
      </c>
    </row>
    <row r="72" spans="1:11" ht="12.75" hidden="1">
      <c r="A72" s="1" t="s">
        <v>112</v>
      </c>
      <c r="B72" s="1">
        <f>+B77</f>
        <v>43870554</v>
      </c>
      <c r="C72" s="1">
        <f aca="true" t="shared" si="10" ref="C72:K72">+C77</f>
        <v>50291438</v>
      </c>
      <c r="D72" s="1">
        <f t="shared" si="10"/>
        <v>51516370</v>
      </c>
      <c r="E72" s="1">
        <f t="shared" si="10"/>
        <v>63360628</v>
      </c>
      <c r="F72" s="1">
        <f t="shared" si="10"/>
        <v>63517027</v>
      </c>
      <c r="G72" s="1">
        <f t="shared" si="10"/>
        <v>63517027</v>
      </c>
      <c r="H72" s="1">
        <f t="shared" si="10"/>
        <v>49401431</v>
      </c>
      <c r="I72" s="1">
        <f t="shared" si="10"/>
        <v>67427768</v>
      </c>
      <c r="J72" s="1">
        <f t="shared" si="10"/>
        <v>71616019</v>
      </c>
      <c r="K72" s="1">
        <f t="shared" si="10"/>
        <v>76099785</v>
      </c>
    </row>
    <row r="73" spans="1:11" ht="12.75" hidden="1">
      <c r="A73" s="1" t="s">
        <v>113</v>
      </c>
      <c r="B73" s="1">
        <f>+B74</f>
        <v>-4687876.000000001</v>
      </c>
      <c r="C73" s="1">
        <f aca="true" t="shared" si="11" ref="C73:K73">+(C78+C80+C81+C82)-(B78+B80+B81+B82)</f>
        <v>-5540311</v>
      </c>
      <c r="D73" s="1">
        <f t="shared" si="11"/>
        <v>3645001</v>
      </c>
      <c r="E73" s="1">
        <f t="shared" si="11"/>
        <v>7715703</v>
      </c>
      <c r="F73" s="1">
        <f>+(F78+F80+F81+F82)-(D78+D80+D81+D82)</f>
        <v>7715703</v>
      </c>
      <c r="G73" s="1">
        <f>+(G78+G80+G81+G82)-(D78+D80+D81+D82)</f>
        <v>7715703</v>
      </c>
      <c r="H73" s="1">
        <f>+(H78+H80+H81+H82)-(D78+D80+D81+D82)</f>
        <v>-869038</v>
      </c>
      <c r="I73" s="1">
        <f>+(I78+I80+I81+I82)-(E78+E80+E81+E82)</f>
        <v>-11222096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114</v>
      </c>
      <c r="B74" s="1">
        <f>+TREND(C74:E74)</f>
        <v>-4687876.000000001</v>
      </c>
      <c r="C74" s="1">
        <f>+C73</f>
        <v>-5540311</v>
      </c>
      <c r="D74" s="1">
        <f aca="true" t="shared" si="12" ref="D74:K74">+D73</f>
        <v>3645001</v>
      </c>
      <c r="E74" s="1">
        <f t="shared" si="12"/>
        <v>7715703</v>
      </c>
      <c r="F74" s="1">
        <f t="shared" si="12"/>
        <v>7715703</v>
      </c>
      <c r="G74" s="1">
        <f t="shared" si="12"/>
        <v>7715703</v>
      </c>
      <c r="H74" s="1">
        <f t="shared" si="12"/>
        <v>-869038</v>
      </c>
      <c r="I74" s="1">
        <f t="shared" si="12"/>
        <v>-11222096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115</v>
      </c>
      <c r="B75" s="1">
        <f>+B84-(((B80+B81+B78)*B70)-B79)</f>
        <v>-1479117.5414506514</v>
      </c>
      <c r="C75" s="1">
        <f aca="true" t="shared" si="13" ref="C75:K75">+C84-(((C80+C81+C78)*C70)-C79)</f>
        <v>12806116.789424315</v>
      </c>
      <c r="D75" s="1">
        <f t="shared" si="13"/>
        <v>25123366.697679415</v>
      </c>
      <c r="E75" s="1">
        <f t="shared" si="13"/>
        <v>-5693909.301403642</v>
      </c>
      <c r="F75" s="1">
        <f t="shared" si="13"/>
        <v>-32997.96387222037</v>
      </c>
      <c r="G75" s="1">
        <f t="shared" si="13"/>
        <v>-32997.96387222037</v>
      </c>
      <c r="H75" s="1">
        <f t="shared" si="13"/>
        <v>56253252.7629495</v>
      </c>
      <c r="I75" s="1">
        <f t="shared" si="13"/>
        <v>11888317.618518293</v>
      </c>
      <c r="J75" s="1">
        <f t="shared" si="13"/>
        <v>13133252.635671496</v>
      </c>
      <c r="K75" s="1">
        <f t="shared" si="13"/>
        <v>14517283.241934126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43870554</v>
      </c>
      <c r="C77" s="3">
        <v>50291438</v>
      </c>
      <c r="D77" s="3">
        <v>51516370</v>
      </c>
      <c r="E77" s="3">
        <v>63360628</v>
      </c>
      <c r="F77" s="3">
        <v>63517027</v>
      </c>
      <c r="G77" s="3">
        <v>63517027</v>
      </c>
      <c r="H77" s="3">
        <v>49401431</v>
      </c>
      <c r="I77" s="3">
        <v>67427768</v>
      </c>
      <c r="J77" s="3">
        <v>71616019</v>
      </c>
      <c r="K77" s="3">
        <v>76099785</v>
      </c>
    </row>
    <row r="78" spans="1:11" ht="12.75" hidden="1">
      <c r="A78" s="2" t="s">
        <v>65</v>
      </c>
      <c r="B78" s="3">
        <v>225165</v>
      </c>
      <c r="C78" s="3">
        <v>58689</v>
      </c>
      <c r="D78" s="3">
        <v>187486</v>
      </c>
      <c r="E78" s="3">
        <v>0</v>
      </c>
      <c r="F78" s="3">
        <v>0</v>
      </c>
      <c r="G78" s="3">
        <v>0</v>
      </c>
      <c r="H78" s="3">
        <v>124217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13054581</v>
      </c>
      <c r="C79" s="3">
        <v>19526596</v>
      </c>
      <c r="D79" s="3">
        <v>34135019</v>
      </c>
      <c r="E79" s="3">
        <v>11757151</v>
      </c>
      <c r="F79" s="3">
        <v>11757151</v>
      </c>
      <c r="G79" s="3">
        <v>11757151</v>
      </c>
      <c r="H79" s="3">
        <v>60190297</v>
      </c>
      <c r="I79" s="3">
        <v>12811180</v>
      </c>
      <c r="J79" s="3">
        <v>13959702</v>
      </c>
      <c r="K79" s="3">
        <v>15211189</v>
      </c>
    </row>
    <row r="80" spans="1:11" ht="12.75" hidden="1">
      <c r="A80" s="2" t="s">
        <v>67</v>
      </c>
      <c r="B80" s="3">
        <v>12893491</v>
      </c>
      <c r="C80" s="3">
        <v>4711584</v>
      </c>
      <c r="D80" s="3">
        <v>9478886</v>
      </c>
      <c r="E80" s="3">
        <v>19096388</v>
      </c>
      <c r="F80" s="3">
        <v>19096388</v>
      </c>
      <c r="G80" s="3">
        <v>19096388</v>
      </c>
      <c r="H80" s="3">
        <v>3397534</v>
      </c>
      <c r="I80" s="3">
        <v>2100000</v>
      </c>
      <c r="J80" s="3">
        <v>2100000</v>
      </c>
      <c r="K80" s="3">
        <v>2100000</v>
      </c>
    </row>
    <row r="81" spans="1:11" ht="12.75" hidden="1">
      <c r="A81" s="2" t="s">
        <v>68</v>
      </c>
      <c r="B81" s="3">
        <v>0</v>
      </c>
      <c r="C81" s="3">
        <v>2862650</v>
      </c>
      <c r="D81" s="3">
        <v>1582211</v>
      </c>
      <c r="E81" s="3">
        <v>0</v>
      </c>
      <c r="F81" s="3">
        <v>0</v>
      </c>
      <c r="G81" s="3">
        <v>0</v>
      </c>
      <c r="H81" s="3">
        <v>6888493</v>
      </c>
      <c r="I81" s="3">
        <v>5774292</v>
      </c>
      <c r="J81" s="3">
        <v>5774292</v>
      </c>
      <c r="K81" s="3">
        <v>5774292</v>
      </c>
    </row>
    <row r="82" spans="1:11" ht="12.75" hidden="1">
      <c r="A82" s="2" t="s">
        <v>69</v>
      </c>
      <c r="B82" s="3">
        <v>157339</v>
      </c>
      <c r="C82" s="3">
        <v>102761</v>
      </c>
      <c r="D82" s="3">
        <v>132102</v>
      </c>
      <c r="E82" s="3">
        <v>0</v>
      </c>
      <c r="F82" s="3">
        <v>0</v>
      </c>
      <c r="G82" s="3">
        <v>0</v>
      </c>
      <c r="H82" s="3">
        <v>101403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48602647</v>
      </c>
      <c r="C83" s="3">
        <v>44279572</v>
      </c>
      <c r="D83" s="3">
        <v>41271653</v>
      </c>
      <c r="E83" s="3">
        <v>57901533</v>
      </c>
      <c r="F83" s="3">
        <v>58036922</v>
      </c>
      <c r="G83" s="3">
        <v>58036922</v>
      </c>
      <c r="H83" s="3">
        <v>45535996</v>
      </c>
      <c r="I83" s="3">
        <v>57383119</v>
      </c>
      <c r="J83" s="3">
        <v>61236623</v>
      </c>
      <c r="K83" s="3">
        <v>65116915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5658646</v>
      </c>
      <c r="G84" s="3">
        <v>5658646</v>
      </c>
      <c r="H84" s="3">
        <v>5658646</v>
      </c>
      <c r="I84" s="3">
        <v>5778404</v>
      </c>
      <c r="J84" s="3">
        <v>5906612</v>
      </c>
      <c r="K84" s="3">
        <v>6043953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2018-10-17T14:41:11Z</dcterms:created>
  <dcterms:modified xsi:type="dcterms:W3CDTF">2018-10-17T14:42:06Z</dcterms:modified>
  <cp:category/>
  <cp:version/>
  <cp:contentType/>
  <cp:contentStatus/>
</cp:coreProperties>
</file>